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 tabRatio="887" firstSheet="5" activeTab="5"/>
  </bookViews>
  <sheets>
    <sheet name="ปกห้อง101" sheetId="10" r:id="rId1"/>
    <sheet name="ผลการเรียนรู้1" sheetId="61" r:id="rId2"/>
    <sheet name="เวลาเรียน101" sheetId="4" r:id="rId3"/>
    <sheet name="Sheet4" sheetId="15" state="hidden" r:id="rId4"/>
    <sheet name="รวมคะแนน101" sheetId="5" r:id="rId5"/>
    <sheet name="ใบประกาศผลการเรียน101" sheetId="62" r:id="rId6"/>
    <sheet name="คุณลักษณะ101" sheetId="6" r:id="rId7"/>
    <sheet name="ปกห้อง102" sheetId="16" r:id="rId8"/>
    <sheet name="เวลาเรียน102" sheetId="17" r:id="rId9"/>
    <sheet name="รวมคะแนน102" sheetId="18" r:id="rId10"/>
    <sheet name="ใบประกาศผลการเรียน102" sheetId="63" r:id="rId11"/>
    <sheet name="คุณลักษณะ102" sheetId="19" r:id="rId12"/>
    <sheet name="ปกห้อง103" sheetId="20" r:id="rId13"/>
    <sheet name="เวลาเรียน103" sheetId="21" r:id="rId14"/>
    <sheet name="รวมคะแนน103" sheetId="22" r:id="rId15"/>
    <sheet name="ใบประกาศผลการเรียน103" sheetId="64" r:id="rId16"/>
    <sheet name="คุณลักษณะ103" sheetId="23" r:id="rId17"/>
  </sheets>
  <externalReferences>
    <externalReference r:id="rId18"/>
  </externalReferences>
  <definedNames>
    <definedName name="_xlnm.Print_Area" localSheetId="6">คุณลักษณะ101!$A$1:$AH$64</definedName>
    <definedName name="_xlnm.Print_Area" localSheetId="11">คุณลักษณะ102!$A$1:$AH$58</definedName>
    <definedName name="_xlnm.Print_Area" localSheetId="16">คุณลักษณะ103!$A$1:$AI$55</definedName>
    <definedName name="_xlnm.Print_Area" localSheetId="5">ใบประกาศผลการเรียน101!$A$1:$I$44</definedName>
    <definedName name="_xlnm.Print_Area" localSheetId="10">ใบประกาศผลการเรียน102!$A$1:$I$45</definedName>
    <definedName name="_xlnm.Print_Area" localSheetId="15">ใบประกาศผลการเรียน103!$A$1:$I$44</definedName>
    <definedName name="_xlnm.Print_Area" localSheetId="0">ปกห้อง101!$A$1:$R$84</definedName>
    <definedName name="_xlnm.Print_Area" localSheetId="7">ปกห้อง102!$A$1:$S$84</definedName>
    <definedName name="_xlnm.Print_Area" localSheetId="12">ปกห้อง103!$A$1:$R$84</definedName>
    <definedName name="_xlnm.Print_Area" localSheetId="4">รวมคะแนน101!$B$1:$AE$60</definedName>
    <definedName name="_xlnm.Print_Area" localSheetId="9">รวมคะแนน102!$A$1:$AD$61</definedName>
    <definedName name="_xlnm.Print_Area" localSheetId="14">รวมคะแนน103!$A$1:$AD$60</definedName>
    <definedName name="_xlnm.Print_Area" localSheetId="2">เวลาเรียน101!$A$1:$CW$44</definedName>
    <definedName name="_xlnm.Print_Area" localSheetId="8">เวลาเรียน102!$A$1:$CV$45</definedName>
    <definedName name="_xlnm.Print_Area" localSheetId="13">เวลาเรียน103!$A$1:$CW$44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64" l="1"/>
  <c r="E8" i="64"/>
  <c r="E9" i="64"/>
  <c r="E10" i="64"/>
  <c r="E11" i="64"/>
  <c r="E12" i="64"/>
  <c r="E13" i="64"/>
  <c r="E14" i="64"/>
  <c r="E15" i="64"/>
  <c r="E16" i="64"/>
  <c r="E17" i="64"/>
  <c r="E18" i="64"/>
  <c r="E19" i="64"/>
  <c r="E20" i="64"/>
  <c r="E21" i="64"/>
  <c r="E22" i="64"/>
  <c r="E23" i="64"/>
  <c r="E24" i="64"/>
  <c r="E25" i="64"/>
  <c r="E26" i="64"/>
  <c r="E27" i="64"/>
  <c r="E28" i="64"/>
  <c r="E29" i="64"/>
  <c r="E30" i="64"/>
  <c r="E31" i="64"/>
  <c r="E32" i="64"/>
  <c r="E33" i="64"/>
  <c r="E34" i="64"/>
  <c r="E35" i="64"/>
  <c r="E36" i="64"/>
  <c r="E37" i="64"/>
  <c r="E38" i="64"/>
  <c r="E40" i="64"/>
  <c r="E41" i="64"/>
  <c r="E6" i="64"/>
  <c r="E5" i="64"/>
  <c r="D8" i="64"/>
  <c r="D9" i="64"/>
  <c r="D10" i="64"/>
  <c r="D11" i="64"/>
  <c r="D12" i="64"/>
  <c r="D13" i="64"/>
  <c r="D14" i="64"/>
  <c r="D15" i="64"/>
  <c r="D16" i="64"/>
  <c r="D17" i="64"/>
  <c r="D18" i="64"/>
  <c r="D19" i="64"/>
  <c r="D20" i="64"/>
  <c r="D21" i="64"/>
  <c r="D22" i="64"/>
  <c r="D23" i="64"/>
  <c r="D24" i="64"/>
  <c r="D25" i="64"/>
  <c r="D26" i="64"/>
  <c r="D27" i="64"/>
  <c r="D28" i="64"/>
  <c r="D29" i="64"/>
  <c r="D30" i="64"/>
  <c r="D31" i="64"/>
  <c r="D32" i="64"/>
  <c r="D33" i="64"/>
  <c r="D34" i="64"/>
  <c r="D35" i="64"/>
  <c r="D36" i="64"/>
  <c r="D37" i="64"/>
  <c r="D38" i="64"/>
  <c r="D40" i="64"/>
  <c r="D41" i="64"/>
  <c r="D6" i="64"/>
  <c r="D5" i="64"/>
  <c r="C40" i="64"/>
  <c r="C41" i="64"/>
  <c r="B40" i="64"/>
  <c r="B41" i="64"/>
  <c r="C6" i="64"/>
  <c r="C7" i="64"/>
  <c r="C8" i="64"/>
  <c r="C9" i="64"/>
  <c r="C10" i="64"/>
  <c r="C11" i="64"/>
  <c r="C12" i="64"/>
  <c r="C13" i="64"/>
  <c r="C14" i="64"/>
  <c r="C15" i="64"/>
  <c r="C16" i="64"/>
  <c r="C17" i="64"/>
  <c r="C18" i="64"/>
  <c r="C19" i="64"/>
  <c r="C20" i="64"/>
  <c r="C21" i="64"/>
  <c r="C22" i="64"/>
  <c r="C23" i="64"/>
  <c r="C24" i="64"/>
  <c r="C25" i="64"/>
  <c r="C26" i="64"/>
  <c r="C27" i="64"/>
  <c r="C28" i="64"/>
  <c r="C29" i="64"/>
  <c r="C30" i="64"/>
  <c r="C31" i="64"/>
  <c r="C32" i="64"/>
  <c r="C33" i="64"/>
  <c r="C34" i="64"/>
  <c r="C35" i="64"/>
  <c r="C36" i="64"/>
  <c r="C37" i="64"/>
  <c r="C38" i="64"/>
  <c r="C39" i="64"/>
  <c r="B6" i="64"/>
  <c r="B7" i="64"/>
  <c r="B8" i="64"/>
  <c r="B9" i="64"/>
  <c r="B10" i="64"/>
  <c r="B11" i="64"/>
  <c r="B12" i="64"/>
  <c r="B13" i="64"/>
  <c r="B14" i="64"/>
  <c r="B15" i="64"/>
  <c r="B16" i="64"/>
  <c r="B17" i="64"/>
  <c r="B18" i="64"/>
  <c r="B19" i="64"/>
  <c r="B20" i="64"/>
  <c r="B21" i="64"/>
  <c r="B22" i="64"/>
  <c r="B23" i="64"/>
  <c r="B24" i="64"/>
  <c r="B25" i="64"/>
  <c r="B26" i="64"/>
  <c r="B27" i="64"/>
  <c r="B28" i="64"/>
  <c r="B29" i="64"/>
  <c r="B30" i="64"/>
  <c r="B31" i="64"/>
  <c r="B32" i="64"/>
  <c r="B33" i="64"/>
  <c r="B34" i="64"/>
  <c r="B35" i="64"/>
  <c r="B36" i="64"/>
  <c r="B37" i="64"/>
  <c r="B38" i="64"/>
  <c r="B39" i="64"/>
  <c r="C5" i="64"/>
  <c r="B5" i="64"/>
  <c r="E40" i="63"/>
  <c r="E41" i="63"/>
  <c r="E42" i="63"/>
  <c r="E43" i="63"/>
  <c r="E44" i="63"/>
  <c r="E45" i="63"/>
  <c r="D40" i="63"/>
  <c r="D41" i="63"/>
  <c r="D42" i="63"/>
  <c r="D43" i="63"/>
  <c r="D44" i="63"/>
  <c r="D45" i="63"/>
  <c r="E6" i="63"/>
  <c r="E7" i="63"/>
  <c r="E8" i="63"/>
  <c r="E9" i="63"/>
  <c r="E10" i="63"/>
  <c r="E12" i="63"/>
  <c r="E13" i="63"/>
  <c r="E14" i="63"/>
  <c r="E15" i="63"/>
  <c r="E16" i="63"/>
  <c r="E17" i="63"/>
  <c r="E18" i="63"/>
  <c r="E19" i="63"/>
  <c r="E20" i="63"/>
  <c r="E21" i="63"/>
  <c r="E22" i="63"/>
  <c r="E23" i="63"/>
  <c r="E24" i="63"/>
  <c r="E25" i="63"/>
  <c r="E26" i="63"/>
  <c r="E27" i="63"/>
  <c r="E28" i="63"/>
  <c r="E29" i="63"/>
  <c r="E30" i="63"/>
  <c r="E31" i="63"/>
  <c r="E32" i="63"/>
  <c r="E33" i="63"/>
  <c r="E34" i="63"/>
  <c r="E35" i="63"/>
  <c r="E36" i="63"/>
  <c r="E37" i="63"/>
  <c r="E38" i="63"/>
  <c r="E39" i="63"/>
  <c r="D6" i="63"/>
  <c r="D7" i="63"/>
  <c r="D8" i="63"/>
  <c r="D9" i="63"/>
  <c r="D10" i="63"/>
  <c r="D12" i="63"/>
  <c r="D13" i="63"/>
  <c r="D14" i="63"/>
  <c r="D15" i="63"/>
  <c r="D16" i="63"/>
  <c r="D17" i="63"/>
  <c r="D18" i="63"/>
  <c r="D19" i="63"/>
  <c r="D20" i="63"/>
  <c r="D21" i="63"/>
  <c r="D22" i="63"/>
  <c r="D23" i="63"/>
  <c r="D24" i="63"/>
  <c r="D25" i="63"/>
  <c r="D26" i="63"/>
  <c r="D27" i="63"/>
  <c r="D28" i="63"/>
  <c r="D29" i="63"/>
  <c r="D30" i="63"/>
  <c r="D31" i="63"/>
  <c r="D32" i="63"/>
  <c r="D33" i="63"/>
  <c r="D34" i="63"/>
  <c r="D35" i="63"/>
  <c r="D36" i="63"/>
  <c r="D37" i="63"/>
  <c r="D38" i="63"/>
  <c r="D39" i="63"/>
  <c r="E5" i="63"/>
  <c r="D5" i="63"/>
  <c r="C40" i="63"/>
  <c r="C41" i="63"/>
  <c r="C42" i="63"/>
  <c r="C43" i="63"/>
  <c r="C44" i="63"/>
  <c r="C45" i="63"/>
  <c r="B40" i="63"/>
  <c r="B41" i="63"/>
  <c r="B42" i="63"/>
  <c r="B43" i="63"/>
  <c r="B44" i="63"/>
  <c r="B45" i="63"/>
  <c r="C6" i="63"/>
  <c r="C7" i="63"/>
  <c r="C8" i="63"/>
  <c r="C9" i="63"/>
  <c r="C10" i="63"/>
  <c r="C11" i="63"/>
  <c r="C12" i="63"/>
  <c r="C13" i="63"/>
  <c r="C14" i="63"/>
  <c r="C15" i="63"/>
  <c r="C16" i="63"/>
  <c r="C17" i="63"/>
  <c r="C18" i="63"/>
  <c r="C19" i="63"/>
  <c r="C20" i="63"/>
  <c r="C21" i="63"/>
  <c r="C22" i="63"/>
  <c r="C23" i="63"/>
  <c r="C24" i="63"/>
  <c r="C25" i="63"/>
  <c r="C26" i="63"/>
  <c r="C27" i="63"/>
  <c r="C28" i="63"/>
  <c r="C29" i="63"/>
  <c r="C30" i="63"/>
  <c r="C31" i="63"/>
  <c r="C32" i="63"/>
  <c r="C33" i="63"/>
  <c r="C34" i="63"/>
  <c r="C35" i="63"/>
  <c r="C36" i="63"/>
  <c r="C37" i="63"/>
  <c r="C38" i="63"/>
  <c r="C39" i="63"/>
  <c r="B6" i="63"/>
  <c r="B7" i="63"/>
  <c r="B8" i="63"/>
  <c r="B9" i="63"/>
  <c r="B10" i="63"/>
  <c r="B11" i="63"/>
  <c r="B12" i="63"/>
  <c r="B13" i="63"/>
  <c r="B14" i="63"/>
  <c r="B15" i="63"/>
  <c r="B16" i="63"/>
  <c r="B17" i="63"/>
  <c r="B18" i="63"/>
  <c r="B19" i="63"/>
  <c r="B20" i="63"/>
  <c r="B21" i="63"/>
  <c r="B22" i="63"/>
  <c r="B23" i="63"/>
  <c r="B24" i="63"/>
  <c r="B25" i="63"/>
  <c r="B26" i="63"/>
  <c r="B27" i="63"/>
  <c r="B28" i="63"/>
  <c r="B29" i="63"/>
  <c r="B30" i="63"/>
  <c r="B31" i="63"/>
  <c r="B32" i="63"/>
  <c r="B33" i="63"/>
  <c r="B34" i="63"/>
  <c r="B35" i="63"/>
  <c r="B36" i="63"/>
  <c r="B37" i="63"/>
  <c r="B38" i="63"/>
  <c r="B39" i="63"/>
  <c r="C5" i="63"/>
  <c r="B5" i="63"/>
  <c r="E36" i="62"/>
  <c r="E37" i="62"/>
  <c r="E38" i="62"/>
  <c r="E39" i="62"/>
  <c r="D36" i="62"/>
  <c r="D37" i="62"/>
  <c r="D38" i="62"/>
  <c r="D39" i="62"/>
  <c r="E6" i="62"/>
  <c r="E7" i="62"/>
  <c r="E8" i="62"/>
  <c r="E9" i="62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5" i="62"/>
  <c r="E26" i="62"/>
  <c r="E27" i="62"/>
  <c r="E29" i="62"/>
  <c r="E30" i="62"/>
  <c r="E31" i="62"/>
  <c r="E32" i="62"/>
  <c r="E33" i="62"/>
  <c r="E34" i="62"/>
  <c r="E35" i="62"/>
  <c r="D6" i="62"/>
  <c r="D7" i="62"/>
  <c r="D8" i="62"/>
  <c r="D9" i="62"/>
  <c r="D10" i="62"/>
  <c r="D11" i="62"/>
  <c r="D12" i="62"/>
  <c r="D13" i="62"/>
  <c r="D14" i="62"/>
  <c r="D15" i="62"/>
  <c r="D16" i="62"/>
  <c r="D17" i="62"/>
  <c r="D18" i="62"/>
  <c r="D19" i="62"/>
  <c r="D20" i="62"/>
  <c r="D21" i="62"/>
  <c r="D22" i="62"/>
  <c r="D23" i="62"/>
  <c r="D25" i="62"/>
  <c r="D26" i="62"/>
  <c r="D27" i="62"/>
  <c r="D29" i="62"/>
  <c r="D30" i="62"/>
  <c r="D31" i="62"/>
  <c r="D32" i="62"/>
  <c r="D33" i="62"/>
  <c r="D34" i="62"/>
  <c r="D35" i="62"/>
  <c r="E5" i="62"/>
  <c r="D5" i="62"/>
  <c r="C36" i="62"/>
  <c r="C37" i="62"/>
  <c r="C38" i="62"/>
  <c r="C39" i="62"/>
  <c r="C6" i="62"/>
  <c r="C7" i="62"/>
  <c r="C8" i="62"/>
  <c r="C9" i="62"/>
  <c r="C10" i="62"/>
  <c r="C11" i="62"/>
  <c r="C12" i="62"/>
  <c r="C13" i="62"/>
  <c r="C14" i="62"/>
  <c r="C15" i="62"/>
  <c r="C16" i="62"/>
  <c r="C17" i="62"/>
  <c r="C18" i="62"/>
  <c r="C19" i="62"/>
  <c r="C20" i="62"/>
  <c r="C21" i="62"/>
  <c r="C22" i="62"/>
  <c r="C23" i="62"/>
  <c r="C24" i="62"/>
  <c r="C25" i="62"/>
  <c r="C26" i="62"/>
  <c r="C27" i="62"/>
  <c r="C28" i="62"/>
  <c r="C29" i="62"/>
  <c r="C30" i="62"/>
  <c r="C31" i="62"/>
  <c r="C32" i="62"/>
  <c r="C33" i="62"/>
  <c r="C34" i="62"/>
  <c r="C35" i="62"/>
  <c r="B36" i="62"/>
  <c r="B37" i="62"/>
  <c r="B38" i="62"/>
  <c r="B39" i="62"/>
  <c r="B6" i="62"/>
  <c r="B7" i="62"/>
  <c r="B8" i="62"/>
  <c r="B9" i="62"/>
  <c r="B10" i="62"/>
  <c r="B11" i="62"/>
  <c r="B12" i="62"/>
  <c r="B13" i="62"/>
  <c r="B14" i="62"/>
  <c r="B15" i="62"/>
  <c r="B16" i="62"/>
  <c r="B17" i="62"/>
  <c r="B18" i="62"/>
  <c r="B19" i="62"/>
  <c r="B20" i="62"/>
  <c r="B21" i="62"/>
  <c r="B22" i="62"/>
  <c r="B23" i="62"/>
  <c r="B24" i="62"/>
  <c r="B25" i="62"/>
  <c r="B26" i="62"/>
  <c r="B27" i="62"/>
  <c r="B28" i="62"/>
  <c r="B29" i="62"/>
  <c r="B30" i="62"/>
  <c r="B31" i="62"/>
  <c r="B32" i="62"/>
  <c r="B33" i="62"/>
  <c r="B34" i="62"/>
  <c r="B35" i="62"/>
  <c r="C5" i="62"/>
  <c r="B5" i="62"/>
  <c r="Y6" i="22" l="1"/>
  <c r="C8" i="22" l="1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7" i="22"/>
  <c r="AB6" i="22"/>
  <c r="Y8" i="18"/>
  <c r="Y9" i="18"/>
  <c r="Y10" i="18"/>
  <c r="Y11" i="18"/>
  <c r="Y12" i="18"/>
  <c r="Y13" i="18"/>
  <c r="AB13" i="18" s="1"/>
  <c r="D11" i="63" s="1"/>
  <c r="Y14" i="18"/>
  <c r="Y15" i="18"/>
  <c r="Y16" i="18"/>
  <c r="Y17" i="18"/>
  <c r="Y18" i="18"/>
  <c r="Y19" i="18"/>
  <c r="Y20" i="18"/>
  <c r="Y21" i="18"/>
  <c r="Y22" i="18"/>
  <c r="Y23" i="18"/>
  <c r="AB23" i="18" s="1"/>
  <c r="Y24" i="18"/>
  <c r="AB24" i="18" s="1"/>
  <c r="Y25" i="18"/>
  <c r="Y26" i="18"/>
  <c r="AB26" i="18" s="1"/>
  <c r="Y27" i="18"/>
  <c r="AB27" i="18" s="1"/>
  <c r="Y28" i="18"/>
  <c r="AB28" i="18" s="1"/>
  <c r="Y29" i="18"/>
  <c r="AB29" i="18" s="1"/>
  <c r="Y30" i="18"/>
  <c r="AB30" i="18" s="1"/>
  <c r="Y31" i="18"/>
  <c r="AB31" i="18" s="1"/>
  <c r="Y32" i="18"/>
  <c r="AB32" i="18" s="1"/>
  <c r="Y33" i="18"/>
  <c r="Y34" i="18"/>
  <c r="AB34" i="18" s="1"/>
  <c r="Y35" i="18"/>
  <c r="AB35" i="18" s="1"/>
  <c r="Y36" i="18"/>
  <c r="Y37" i="18"/>
  <c r="Y38" i="18"/>
  <c r="AB38" i="18" s="1"/>
  <c r="Y39" i="18"/>
  <c r="AB39" i="18" s="1"/>
  <c r="Y40" i="18"/>
  <c r="AB40" i="18" s="1"/>
  <c r="Y41" i="18"/>
  <c r="Y42" i="18"/>
  <c r="AB42" i="18" s="1"/>
  <c r="Y43" i="18"/>
  <c r="AB43" i="18" s="1"/>
  <c r="Y44" i="18"/>
  <c r="Y45" i="18"/>
  <c r="Y46" i="18"/>
  <c r="AB46" i="18" s="1"/>
  <c r="Y47" i="18"/>
  <c r="AB47" i="18" s="1"/>
  <c r="AB8" i="18"/>
  <c r="AB9" i="18"/>
  <c r="AB10" i="18"/>
  <c r="AB11" i="18"/>
  <c r="AB12" i="18"/>
  <c r="AB14" i="18"/>
  <c r="AB15" i="18"/>
  <c r="AB16" i="18"/>
  <c r="AB17" i="18"/>
  <c r="AB18" i="18"/>
  <c r="AB19" i="18"/>
  <c r="AB20" i="18"/>
  <c r="AB21" i="18"/>
  <c r="AB22" i="18"/>
  <c r="AB25" i="18"/>
  <c r="AB33" i="18"/>
  <c r="AB36" i="18"/>
  <c r="AB37" i="18"/>
  <c r="AB41" i="18"/>
  <c r="AB44" i="18"/>
  <c r="AB45" i="18"/>
  <c r="Y7" i="18"/>
  <c r="Y6" i="18"/>
  <c r="AB6" i="18" s="1"/>
  <c r="Z7" i="5" l="1"/>
  <c r="AC7" i="5" s="1"/>
  <c r="Z8" i="5"/>
  <c r="AC8" i="5" s="1"/>
  <c r="Z9" i="5"/>
  <c r="AC9" i="5" s="1"/>
  <c r="Z10" i="5"/>
  <c r="AC10" i="5" s="1"/>
  <c r="Z11" i="5"/>
  <c r="AC11" i="5" s="1"/>
  <c r="Z12" i="5"/>
  <c r="AC12" i="5" s="1"/>
  <c r="Z13" i="5"/>
  <c r="AC13" i="5" s="1"/>
  <c r="Z14" i="5"/>
  <c r="AC14" i="5" s="1"/>
  <c r="Z15" i="5"/>
  <c r="AC15" i="5" s="1"/>
  <c r="Z16" i="5"/>
  <c r="AC16" i="5" s="1"/>
  <c r="Z17" i="5"/>
  <c r="AC17" i="5" s="1"/>
  <c r="Z18" i="5"/>
  <c r="AC18" i="5" s="1"/>
  <c r="Z19" i="5"/>
  <c r="AC19" i="5" s="1"/>
  <c r="Z20" i="5"/>
  <c r="AC20" i="5" s="1"/>
  <c r="Z21" i="5"/>
  <c r="AC21" i="5" s="1"/>
  <c r="Z22" i="5"/>
  <c r="AC22" i="5" s="1"/>
  <c r="Z23" i="5"/>
  <c r="AC23" i="5" s="1"/>
  <c r="Z24" i="5"/>
  <c r="AC24" i="5" s="1"/>
  <c r="Z25" i="5"/>
  <c r="AC25" i="5" s="1"/>
  <c r="Z26" i="5"/>
  <c r="AC26" i="5" s="1"/>
  <c r="D24" i="62" s="1"/>
  <c r="Z27" i="5"/>
  <c r="AC27" i="5" s="1"/>
  <c r="Z28" i="5"/>
  <c r="AC28" i="5" s="1"/>
  <c r="Z29" i="5"/>
  <c r="AC29" i="5" s="1"/>
  <c r="Z30" i="5"/>
  <c r="AC30" i="5" s="1"/>
  <c r="D28" i="62" s="1"/>
  <c r="Z31" i="5"/>
  <c r="AC31" i="5" s="1"/>
  <c r="Z32" i="5"/>
  <c r="AC32" i="5" s="1"/>
  <c r="Z33" i="5"/>
  <c r="AC33" i="5" s="1"/>
  <c r="Z34" i="5"/>
  <c r="AC34" i="5" s="1"/>
  <c r="Z35" i="5"/>
  <c r="AC35" i="5" s="1"/>
  <c r="Z36" i="5"/>
  <c r="AC36" i="5" s="1"/>
  <c r="Z37" i="5"/>
  <c r="AC37" i="5" s="1"/>
  <c r="Z38" i="5"/>
  <c r="AC38" i="5" s="1"/>
  <c r="Z39" i="5"/>
  <c r="AC39" i="5" s="1"/>
  <c r="Z40" i="5"/>
  <c r="AC40" i="5" s="1"/>
  <c r="Z41" i="5"/>
  <c r="AC41" i="5" s="1"/>
  <c r="Z6" i="5"/>
  <c r="AC6" i="5" s="1"/>
  <c r="D5" i="17" l="1"/>
  <c r="D6" i="17"/>
  <c r="Y36" i="19" l="1"/>
  <c r="Z36" i="19"/>
  <c r="AA36" i="19"/>
  <c r="AB36" i="19"/>
  <c r="Y37" i="19"/>
  <c r="Z37" i="19"/>
  <c r="AA37" i="19"/>
  <c r="AB37" i="19"/>
  <c r="AD37" i="19" s="1"/>
  <c r="Y38" i="19"/>
  <c r="Z38" i="19"/>
  <c r="AA38" i="19"/>
  <c r="AB38" i="19"/>
  <c r="Y39" i="19"/>
  <c r="Z39" i="19"/>
  <c r="AA39" i="19"/>
  <c r="AB39" i="19"/>
  <c r="AF39" i="19" s="1"/>
  <c r="Y40" i="19"/>
  <c r="Z40" i="19"/>
  <c r="AA40" i="19"/>
  <c r="AB40" i="19"/>
  <c r="AD40" i="19" s="1"/>
  <c r="Y41" i="19"/>
  <c r="Z41" i="19"/>
  <c r="AA41" i="19"/>
  <c r="AB41" i="19"/>
  <c r="N41" i="19" s="1"/>
  <c r="Y42" i="19"/>
  <c r="Z42" i="19"/>
  <c r="AA42" i="19"/>
  <c r="AB42" i="19"/>
  <c r="N42" i="19" s="1"/>
  <c r="Y43" i="19"/>
  <c r="Z43" i="19"/>
  <c r="AA43" i="19"/>
  <c r="AB43" i="19"/>
  <c r="N43" i="19" s="1"/>
  <c r="Y44" i="19"/>
  <c r="Z44" i="19"/>
  <c r="AA44" i="19"/>
  <c r="AB44" i="19"/>
  <c r="AC44" i="19" s="1"/>
  <c r="Y45" i="19"/>
  <c r="Z45" i="19"/>
  <c r="AA45" i="19"/>
  <c r="AB45" i="19"/>
  <c r="AF45" i="19" s="1"/>
  <c r="AC37" i="19"/>
  <c r="Y33" i="6"/>
  <c r="Z33" i="6"/>
  <c r="AA33" i="6"/>
  <c r="AB33" i="6"/>
  <c r="Y34" i="6"/>
  <c r="Z34" i="6"/>
  <c r="AA34" i="6"/>
  <c r="AB34" i="6"/>
  <c r="Y35" i="6"/>
  <c r="Z35" i="6"/>
  <c r="AA35" i="6"/>
  <c r="AB35" i="6"/>
  <c r="Y36" i="6"/>
  <c r="Z36" i="6"/>
  <c r="AA36" i="6"/>
  <c r="AB36" i="6"/>
  <c r="Y37" i="6"/>
  <c r="Z37" i="6"/>
  <c r="AA37" i="6"/>
  <c r="AB37" i="6"/>
  <c r="Y38" i="6"/>
  <c r="Z38" i="6"/>
  <c r="AA38" i="6"/>
  <c r="AB38" i="6"/>
  <c r="Y39" i="6"/>
  <c r="Z39" i="6"/>
  <c r="AA39" i="6"/>
  <c r="AB39" i="6"/>
  <c r="AF42" i="19"/>
  <c r="K44" i="19"/>
  <c r="R40" i="19"/>
  <c r="S40" i="19" s="1"/>
  <c r="R41" i="19"/>
  <c r="T41" i="19" s="1"/>
  <c r="R42" i="19"/>
  <c r="U42" i="19" s="1"/>
  <c r="R43" i="19"/>
  <c r="AH43" i="19" s="1"/>
  <c r="R44" i="19"/>
  <c r="S44" i="19" s="1"/>
  <c r="T44" i="19"/>
  <c r="R45" i="19"/>
  <c r="T45" i="19" s="1"/>
  <c r="U45" i="19"/>
  <c r="N40" i="19"/>
  <c r="L44" i="19"/>
  <c r="AC42" i="18"/>
  <c r="AC43" i="18"/>
  <c r="AC44" i="18"/>
  <c r="AC45" i="18"/>
  <c r="AC46" i="18"/>
  <c r="AC47" i="18"/>
  <c r="C42" i="18"/>
  <c r="B40" i="19" s="1"/>
  <c r="C43" i="18"/>
  <c r="B41" i="19" s="1"/>
  <c r="C44" i="18"/>
  <c r="B42" i="19" s="1"/>
  <c r="C45" i="18"/>
  <c r="B43" i="19" s="1"/>
  <c r="C46" i="18"/>
  <c r="B44" i="19" s="1"/>
  <c r="C47" i="18"/>
  <c r="B45" i="19" s="1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N45" i="19" l="1"/>
  <c r="V43" i="19"/>
  <c r="AF43" i="19"/>
  <c r="AF37" i="19"/>
  <c r="AF40" i="19"/>
  <c r="M40" i="19"/>
  <c r="AC41" i="19"/>
  <c r="N44" i="19"/>
  <c r="V44" i="19"/>
  <c r="T43" i="19"/>
  <c r="AC40" i="19"/>
  <c r="AC39" i="19"/>
  <c r="AH44" i="19"/>
  <c r="AH42" i="19"/>
  <c r="V45" i="19"/>
  <c r="S45" i="19"/>
  <c r="U43" i="19"/>
  <c r="S43" i="19"/>
  <c r="V42" i="19"/>
  <c r="S41" i="19"/>
  <c r="AE41" i="19"/>
  <c r="AC38" i="19"/>
  <c r="AH45" i="19"/>
  <c r="AH41" i="19"/>
  <c r="V41" i="19"/>
  <c r="U41" i="19"/>
  <c r="V40" i="19"/>
  <c r="T40" i="19"/>
  <c r="AH40" i="19"/>
  <c r="AE45" i="19"/>
  <c r="AD45" i="19"/>
  <c r="M41" i="19"/>
  <c r="AF41" i="19"/>
  <c r="AD41" i="19"/>
  <c r="AD39" i="19"/>
  <c r="AF38" i="19"/>
  <c r="AE38" i="19"/>
  <c r="AD38" i="19"/>
  <c r="K41" i="19"/>
  <c r="AD42" i="19"/>
  <c r="L42" i="19"/>
  <c r="AC42" i="19"/>
  <c r="AD43" i="19"/>
  <c r="L43" i="19"/>
  <c r="AE43" i="19"/>
  <c r="AF44" i="19"/>
  <c r="AD44" i="19"/>
  <c r="K45" i="19"/>
  <c r="L45" i="19"/>
  <c r="M45" i="19"/>
  <c r="L41" i="19"/>
  <c r="L40" i="19"/>
  <c r="M44" i="19"/>
  <c r="M43" i="19"/>
  <c r="M42" i="19"/>
  <c r="K43" i="19"/>
  <c r="K42" i="19"/>
  <c r="K40" i="19"/>
  <c r="T42" i="19"/>
  <c r="U44" i="19"/>
  <c r="S42" i="19"/>
  <c r="U40" i="19"/>
  <c r="AB41" i="23"/>
  <c r="AF41" i="23" s="1"/>
  <c r="AA41" i="23"/>
  <c r="AE41" i="23" s="1"/>
  <c r="Z41" i="23"/>
  <c r="Y41" i="23"/>
  <c r="V41" i="23"/>
  <c r="R41" i="23"/>
  <c r="AH41" i="23" s="1"/>
  <c r="N41" i="23"/>
  <c r="M41" i="23"/>
  <c r="B41" i="23"/>
  <c r="AB40" i="23"/>
  <c r="AA40" i="23"/>
  <c r="Z40" i="23"/>
  <c r="Y40" i="23"/>
  <c r="L40" i="23" s="1"/>
  <c r="V40" i="23"/>
  <c r="R40" i="23"/>
  <c r="AH40" i="23" s="1"/>
  <c r="B40" i="23"/>
  <c r="AB39" i="23"/>
  <c r="AA39" i="23"/>
  <c r="Z39" i="23"/>
  <c r="Y39" i="23"/>
  <c r="V39" i="23"/>
  <c r="R39" i="23"/>
  <c r="AH39" i="23" s="1"/>
  <c r="N39" i="23"/>
  <c r="L39" i="23"/>
  <c r="B39" i="23"/>
  <c r="AB38" i="23"/>
  <c r="AE38" i="23" s="1"/>
  <c r="AA38" i="23"/>
  <c r="Z38" i="23"/>
  <c r="Y38" i="23"/>
  <c r="V38" i="23"/>
  <c r="R38" i="23"/>
  <c r="AH38" i="23" s="1"/>
  <c r="N38" i="23"/>
  <c r="L38" i="23"/>
  <c r="B38" i="23"/>
  <c r="AB37" i="23"/>
  <c r="AA37" i="23"/>
  <c r="Z37" i="23"/>
  <c r="Y37" i="23"/>
  <c r="V37" i="23"/>
  <c r="R37" i="23"/>
  <c r="AH37" i="23" s="1"/>
  <c r="B37" i="23"/>
  <c r="AB36" i="23"/>
  <c r="AA36" i="23"/>
  <c r="Z36" i="23"/>
  <c r="Y36" i="23"/>
  <c r="V36" i="23"/>
  <c r="R36" i="23"/>
  <c r="AH36" i="23" s="1"/>
  <c r="B36" i="23"/>
  <c r="AB35" i="23"/>
  <c r="AE35" i="23" s="1"/>
  <c r="AA35" i="23"/>
  <c r="Z35" i="23"/>
  <c r="Y35" i="23"/>
  <c r="V35" i="23"/>
  <c r="R35" i="23"/>
  <c r="AH35" i="23" s="1"/>
  <c r="B35" i="23"/>
  <c r="AB34" i="23"/>
  <c r="AA34" i="23"/>
  <c r="Z34" i="23"/>
  <c r="Y34" i="23"/>
  <c r="L34" i="23" s="1"/>
  <c r="V34" i="23"/>
  <c r="R34" i="23"/>
  <c r="AH34" i="23" s="1"/>
  <c r="N34" i="23"/>
  <c r="B34" i="23"/>
  <c r="AF33" i="23"/>
  <c r="AB33" i="23"/>
  <c r="AA33" i="23"/>
  <c r="K33" i="23" s="1"/>
  <c r="Z33" i="23"/>
  <c r="Y33" i="23"/>
  <c r="V33" i="23"/>
  <c r="R33" i="23"/>
  <c r="AH33" i="23" s="1"/>
  <c r="M33" i="23"/>
  <c r="B33" i="23"/>
  <c r="AB32" i="23"/>
  <c r="AA32" i="23"/>
  <c r="Z32" i="23"/>
  <c r="Y32" i="23"/>
  <c r="V32" i="23"/>
  <c r="R32" i="23"/>
  <c r="AH32" i="23" s="1"/>
  <c r="B32" i="23"/>
  <c r="AB31" i="23"/>
  <c r="AA31" i="23"/>
  <c r="Z31" i="23"/>
  <c r="Y31" i="23"/>
  <c r="V31" i="23"/>
  <c r="R31" i="23"/>
  <c r="AH31" i="23" s="1"/>
  <c r="B31" i="23"/>
  <c r="AB30" i="23"/>
  <c r="AE30" i="23" s="1"/>
  <c r="AA30" i="23"/>
  <c r="Z30" i="23"/>
  <c r="Y30" i="23"/>
  <c r="V30" i="23"/>
  <c r="R30" i="23"/>
  <c r="AH30" i="23" s="1"/>
  <c r="B30" i="23"/>
  <c r="AB29" i="23"/>
  <c r="AA29" i="23"/>
  <c r="Z29" i="23"/>
  <c r="Y29" i="23"/>
  <c r="L29" i="23" s="1"/>
  <c r="V29" i="23"/>
  <c r="R29" i="23"/>
  <c r="AH29" i="23" s="1"/>
  <c r="N29" i="23"/>
  <c r="B29" i="23"/>
  <c r="AF28" i="23"/>
  <c r="AB28" i="23"/>
  <c r="AA28" i="23"/>
  <c r="K28" i="23" s="1"/>
  <c r="Z28" i="23"/>
  <c r="Y28" i="23"/>
  <c r="V28" i="23"/>
  <c r="R28" i="23"/>
  <c r="AH28" i="23" s="1"/>
  <c r="M28" i="23"/>
  <c r="B28" i="23"/>
  <c r="AB27" i="23"/>
  <c r="AF27" i="23" s="1"/>
  <c r="AA27" i="23"/>
  <c r="Z27" i="23"/>
  <c r="Y27" i="23"/>
  <c r="V27" i="23"/>
  <c r="R27" i="23"/>
  <c r="AH27" i="23" s="1"/>
  <c r="N27" i="23"/>
  <c r="B27" i="23"/>
  <c r="AB26" i="23"/>
  <c r="AA26" i="23"/>
  <c r="Z26" i="23"/>
  <c r="Y26" i="23"/>
  <c r="V26" i="23"/>
  <c r="R26" i="23"/>
  <c r="AH26" i="23" s="1"/>
  <c r="B26" i="23"/>
  <c r="AB25" i="23"/>
  <c r="AF25" i="23" s="1"/>
  <c r="AA25" i="23"/>
  <c r="Z25" i="23"/>
  <c r="Y25" i="23"/>
  <c r="V25" i="23"/>
  <c r="R25" i="23"/>
  <c r="AH25" i="23" s="1"/>
  <c r="N25" i="23"/>
  <c r="B25" i="23"/>
  <c r="AB24" i="23"/>
  <c r="AA24" i="23"/>
  <c r="Z24" i="23"/>
  <c r="Y24" i="23"/>
  <c r="V24" i="23"/>
  <c r="R24" i="23"/>
  <c r="AH24" i="23" s="1"/>
  <c r="K24" i="23"/>
  <c r="B24" i="23"/>
  <c r="AB23" i="23"/>
  <c r="AF23" i="23" s="1"/>
  <c r="AA23" i="23"/>
  <c r="Z23" i="23"/>
  <c r="M23" i="23" s="1"/>
  <c r="Y23" i="23"/>
  <c r="V23" i="23"/>
  <c r="R23" i="23"/>
  <c r="AH23" i="23" s="1"/>
  <c r="N23" i="23"/>
  <c r="B23" i="23"/>
  <c r="AB22" i="23"/>
  <c r="AA22" i="23"/>
  <c r="Z22" i="23"/>
  <c r="Y22" i="23"/>
  <c r="V22" i="23"/>
  <c r="R22" i="23"/>
  <c r="AH22" i="23" s="1"/>
  <c r="B22" i="23"/>
  <c r="AB21" i="23"/>
  <c r="AA21" i="23"/>
  <c r="Z21" i="23"/>
  <c r="Y21" i="23"/>
  <c r="U21" i="23"/>
  <c r="S21" i="23"/>
  <c r="R21" i="23"/>
  <c r="V21" i="23" s="1"/>
  <c r="L21" i="23"/>
  <c r="B21" i="23"/>
  <c r="AB20" i="23"/>
  <c r="AA20" i="23"/>
  <c r="Z20" i="23"/>
  <c r="Y20" i="23"/>
  <c r="R20" i="23"/>
  <c r="AH20" i="23" s="1"/>
  <c r="B20" i="23"/>
  <c r="AH19" i="23"/>
  <c r="AB19" i="23"/>
  <c r="AF19" i="23" s="1"/>
  <c r="AA19" i="23"/>
  <c r="Z19" i="23"/>
  <c r="Y19" i="23"/>
  <c r="U19" i="23"/>
  <c r="S19" i="23"/>
  <c r="R19" i="23"/>
  <c r="V19" i="23" s="1"/>
  <c r="L19" i="23"/>
  <c r="B19" i="23"/>
  <c r="AB18" i="23"/>
  <c r="AF18" i="23" s="1"/>
  <c r="AA18" i="23"/>
  <c r="Z18" i="23"/>
  <c r="M18" i="23" s="1"/>
  <c r="Y18" i="23"/>
  <c r="R18" i="23"/>
  <c r="V18" i="23" s="1"/>
  <c r="K18" i="23"/>
  <c r="B18" i="23"/>
  <c r="AB17" i="23"/>
  <c r="AA17" i="23"/>
  <c r="Z17" i="23"/>
  <c r="Y17" i="23"/>
  <c r="R17" i="23"/>
  <c r="B17" i="23"/>
  <c r="AB16" i="23"/>
  <c r="AA16" i="23"/>
  <c r="Z16" i="23"/>
  <c r="Y16" i="23"/>
  <c r="T16" i="23"/>
  <c r="R16" i="23"/>
  <c r="B16" i="23"/>
  <c r="AB15" i="23"/>
  <c r="AF15" i="23" s="1"/>
  <c r="AA15" i="23"/>
  <c r="Z15" i="23"/>
  <c r="Y15" i="23"/>
  <c r="U15" i="23"/>
  <c r="S15" i="23"/>
  <c r="R15" i="23"/>
  <c r="V15" i="23" s="1"/>
  <c r="N15" i="23"/>
  <c r="B15" i="23"/>
  <c r="AB14" i="23"/>
  <c r="AA14" i="23"/>
  <c r="Z14" i="23"/>
  <c r="Y14" i="23"/>
  <c r="R14" i="23"/>
  <c r="T14" i="23" s="1"/>
  <c r="K14" i="23"/>
  <c r="B14" i="23"/>
  <c r="AB13" i="23"/>
  <c r="AF13" i="23" s="1"/>
  <c r="AA13" i="23"/>
  <c r="M13" i="23" s="1"/>
  <c r="Z13" i="23"/>
  <c r="Y13" i="23"/>
  <c r="R13" i="23"/>
  <c r="N13" i="23"/>
  <c r="B13" i="23"/>
  <c r="AB12" i="23"/>
  <c r="AA12" i="23"/>
  <c r="Z12" i="23"/>
  <c r="Y12" i="23"/>
  <c r="T12" i="23"/>
  <c r="R12" i="23"/>
  <c r="B12" i="23"/>
  <c r="AB11" i="23"/>
  <c r="AA11" i="23"/>
  <c r="Z11" i="23"/>
  <c r="L11" i="23" s="1"/>
  <c r="Y11" i="23"/>
  <c r="R11" i="23"/>
  <c r="B11" i="23"/>
  <c r="AB10" i="23"/>
  <c r="AA10" i="23"/>
  <c r="Z10" i="23"/>
  <c r="Y10" i="23"/>
  <c r="R10" i="23"/>
  <c r="T10" i="23" s="1"/>
  <c r="B10" i="23"/>
  <c r="AH9" i="23"/>
  <c r="AB9" i="23"/>
  <c r="AA9" i="23"/>
  <c r="Z9" i="23"/>
  <c r="Y9" i="23"/>
  <c r="AC9" i="23" s="1"/>
  <c r="U9" i="23"/>
  <c r="R9" i="23"/>
  <c r="N9" i="23"/>
  <c r="L9" i="23"/>
  <c r="B9" i="23"/>
  <c r="AB8" i="23"/>
  <c r="AF8" i="23" s="1"/>
  <c r="AA8" i="23"/>
  <c r="Z8" i="23"/>
  <c r="M8" i="23" s="1"/>
  <c r="Y8" i="23"/>
  <c r="R8" i="23"/>
  <c r="V8" i="23" s="1"/>
  <c r="K8" i="23"/>
  <c r="B8" i="23"/>
  <c r="AE7" i="23"/>
  <c r="AC7" i="23"/>
  <c r="AB7" i="23"/>
  <c r="AF7" i="23" s="1"/>
  <c r="AA7" i="23"/>
  <c r="Z7" i="23"/>
  <c r="Y7" i="23"/>
  <c r="S7" i="23"/>
  <c r="R7" i="23"/>
  <c r="N7" i="23"/>
  <c r="M7" i="23"/>
  <c r="L7" i="23"/>
  <c r="K7" i="23"/>
  <c r="B7" i="23"/>
  <c r="AB6" i="23"/>
  <c r="AF6" i="23" s="1"/>
  <c r="AA6" i="23"/>
  <c r="Z6" i="23"/>
  <c r="Y6" i="23"/>
  <c r="R6" i="23"/>
  <c r="V6" i="23" s="1"/>
  <c r="M6" i="23"/>
  <c r="K6" i="23"/>
  <c r="B6" i="23"/>
  <c r="AB5" i="23"/>
  <c r="AA5" i="23"/>
  <c r="Z5" i="23"/>
  <c r="Y5" i="23"/>
  <c r="U5" i="23"/>
  <c r="S5" i="23"/>
  <c r="R5" i="23"/>
  <c r="B5" i="23"/>
  <c r="Z59" i="22"/>
  <c r="O17" i="20" s="1"/>
  <c r="Y43" i="22"/>
  <c r="AB43" i="22" s="1"/>
  <c r="AC43" i="22" s="1"/>
  <c r="Y42" i="22"/>
  <c r="AB42" i="22" s="1"/>
  <c r="AC42" i="22" s="1"/>
  <c r="Y41" i="22"/>
  <c r="AB41" i="22" s="1"/>
  <c r="Y40" i="22"/>
  <c r="AB40" i="22" s="1"/>
  <c r="AC40" i="22" s="1"/>
  <c r="Y39" i="22"/>
  <c r="AB39" i="22" s="1"/>
  <c r="AC39" i="22" s="1"/>
  <c r="Y38" i="22"/>
  <c r="AB38" i="22" s="1"/>
  <c r="AC38" i="22" s="1"/>
  <c r="Y37" i="22"/>
  <c r="AB37" i="22" s="1"/>
  <c r="AC37" i="22" s="1"/>
  <c r="AB36" i="22"/>
  <c r="AC36" i="22" s="1"/>
  <c r="Y36" i="22"/>
  <c r="Y35" i="22"/>
  <c r="AB35" i="22" s="1"/>
  <c r="AC35" i="22" s="1"/>
  <c r="Y34" i="22"/>
  <c r="AB34" i="22" s="1"/>
  <c r="AC34" i="22" s="1"/>
  <c r="Y33" i="22"/>
  <c r="AB33" i="22" s="1"/>
  <c r="AC33" i="22" s="1"/>
  <c r="AB32" i="22"/>
  <c r="AC32" i="22" s="1"/>
  <c r="Y32" i="22"/>
  <c r="Y31" i="22"/>
  <c r="AB31" i="22" s="1"/>
  <c r="AC31" i="22" s="1"/>
  <c r="Y30" i="22"/>
  <c r="AB30" i="22" s="1"/>
  <c r="AC30" i="22" s="1"/>
  <c r="Y29" i="22"/>
  <c r="AB29" i="22" s="1"/>
  <c r="AC29" i="22" s="1"/>
  <c r="Y28" i="22"/>
  <c r="AB28" i="22" s="1"/>
  <c r="AC28" i="22" s="1"/>
  <c r="Y27" i="22"/>
  <c r="AB27" i="22" s="1"/>
  <c r="AC27" i="22" s="1"/>
  <c r="Y26" i="22"/>
  <c r="AB26" i="22" s="1"/>
  <c r="AC26" i="22" s="1"/>
  <c r="Y25" i="22"/>
  <c r="AB25" i="22" s="1"/>
  <c r="AC25" i="22" s="1"/>
  <c r="AB24" i="22"/>
  <c r="AC24" i="22" s="1"/>
  <c r="Y24" i="22"/>
  <c r="Y23" i="22"/>
  <c r="AB23" i="22" s="1"/>
  <c r="AC23" i="22" s="1"/>
  <c r="Y22" i="22"/>
  <c r="AB22" i="22" s="1"/>
  <c r="AC22" i="22" s="1"/>
  <c r="Y21" i="22"/>
  <c r="AB21" i="22" s="1"/>
  <c r="AC21" i="22" s="1"/>
  <c r="Y20" i="22"/>
  <c r="AB20" i="22" s="1"/>
  <c r="AC20" i="22" s="1"/>
  <c r="Y19" i="22"/>
  <c r="AB19" i="22" s="1"/>
  <c r="AC19" i="22" s="1"/>
  <c r="Y18" i="22"/>
  <c r="AB18" i="22" s="1"/>
  <c r="AC18" i="22" s="1"/>
  <c r="Y17" i="22"/>
  <c r="AB17" i="22" s="1"/>
  <c r="AC17" i="22" s="1"/>
  <c r="AB16" i="22"/>
  <c r="AC16" i="22" s="1"/>
  <c r="Y16" i="22"/>
  <c r="Y15" i="22"/>
  <c r="AB15" i="22" s="1"/>
  <c r="AC15" i="22" s="1"/>
  <c r="Y14" i="22"/>
  <c r="AB14" i="22" s="1"/>
  <c r="AC14" i="22" s="1"/>
  <c r="Y13" i="22"/>
  <c r="AB13" i="22" s="1"/>
  <c r="AC13" i="22" s="1"/>
  <c r="Y12" i="22"/>
  <c r="AB12" i="22" s="1"/>
  <c r="AC12" i="22" s="1"/>
  <c r="Y11" i="22"/>
  <c r="AB11" i="22" s="1"/>
  <c r="AC11" i="22" s="1"/>
  <c r="Y10" i="22"/>
  <c r="AB10" i="22" s="1"/>
  <c r="AC10" i="22" s="1"/>
  <c r="Y8" i="22"/>
  <c r="AB8" i="22" s="1"/>
  <c r="AC8" i="22" s="1"/>
  <c r="Y7" i="22"/>
  <c r="AB7" i="22" s="1"/>
  <c r="AC7" i="22" s="1"/>
  <c r="CL44" i="21"/>
  <c r="CL43" i="21"/>
  <c r="CL42" i="21"/>
  <c r="CI42" i="21" s="1"/>
  <c r="CL41" i="21"/>
  <c r="CI41" i="21" s="1"/>
  <c r="CL40" i="21"/>
  <c r="CI40" i="21" s="1"/>
  <c r="CL39" i="21"/>
  <c r="CI39" i="21" s="1"/>
  <c r="CL38" i="21"/>
  <c r="CI38" i="21" s="1"/>
  <c r="CL37" i="21"/>
  <c r="CI37" i="21" s="1"/>
  <c r="CL36" i="21"/>
  <c r="CI36" i="21" s="1"/>
  <c r="CL35" i="21"/>
  <c r="CI35" i="21" s="1"/>
  <c r="CL34" i="21"/>
  <c r="CI34" i="21" s="1"/>
  <c r="CL33" i="21"/>
  <c r="CI33" i="21" s="1"/>
  <c r="CL32" i="21"/>
  <c r="CI32" i="21" s="1"/>
  <c r="CL31" i="21"/>
  <c r="CI31" i="21" s="1"/>
  <c r="CL30" i="21"/>
  <c r="CI30" i="21" s="1"/>
  <c r="CL29" i="21"/>
  <c r="CI29" i="21" s="1"/>
  <c r="CL28" i="21"/>
  <c r="CI28" i="21" s="1"/>
  <c r="CL27" i="21"/>
  <c r="CI27" i="21" s="1"/>
  <c r="CL26" i="21"/>
  <c r="CI26" i="21" s="1"/>
  <c r="CL25" i="21"/>
  <c r="CI25" i="21" s="1"/>
  <c r="CL24" i="21"/>
  <c r="CI24" i="21" s="1"/>
  <c r="CL23" i="21"/>
  <c r="CI23" i="21" s="1"/>
  <c r="CL22" i="21"/>
  <c r="CI22" i="21" s="1"/>
  <c r="CL21" i="21"/>
  <c r="CI21" i="21" s="1"/>
  <c r="CL20" i="21"/>
  <c r="CI20" i="21" s="1"/>
  <c r="CL19" i="21"/>
  <c r="CI19" i="21" s="1"/>
  <c r="CL18" i="21"/>
  <c r="CI18" i="21" s="1"/>
  <c r="CL17" i="21"/>
  <c r="CI17" i="21" s="1"/>
  <c r="CL16" i="21"/>
  <c r="CI16" i="21" s="1"/>
  <c r="CL15" i="21"/>
  <c r="CI15" i="21" s="1"/>
  <c r="CL14" i="21"/>
  <c r="CI14" i="21" s="1"/>
  <c r="CL13" i="21"/>
  <c r="CI13" i="21" s="1"/>
  <c r="CL12" i="21"/>
  <c r="CI12" i="21" s="1"/>
  <c r="CL11" i="21"/>
  <c r="CI11" i="21" s="1"/>
  <c r="CL10" i="21"/>
  <c r="CI10" i="21" s="1"/>
  <c r="CL9" i="21"/>
  <c r="CI9" i="21" s="1"/>
  <c r="CL8" i="21"/>
  <c r="CI8" i="21" s="1"/>
  <c r="CL7" i="21"/>
  <c r="CI7" i="21" s="1"/>
  <c r="CL6" i="21"/>
  <c r="CI6" i="21" s="1"/>
  <c r="CL5" i="21"/>
  <c r="CI5" i="21" s="1"/>
  <c r="CI4" i="21"/>
  <c r="AH39" i="19"/>
  <c r="S39" i="19"/>
  <c r="R39" i="19"/>
  <c r="N39" i="19"/>
  <c r="M39" i="19"/>
  <c r="L39" i="19"/>
  <c r="K39" i="19"/>
  <c r="S38" i="19"/>
  <c r="R38" i="19"/>
  <c r="N38" i="19"/>
  <c r="M38" i="19"/>
  <c r="L38" i="19"/>
  <c r="K38" i="19"/>
  <c r="R37" i="19"/>
  <c r="N37" i="19"/>
  <c r="M37" i="19"/>
  <c r="L37" i="19"/>
  <c r="K37" i="19"/>
  <c r="N36" i="19"/>
  <c r="R36" i="19"/>
  <c r="AH36" i="19" s="1"/>
  <c r="AB35" i="19"/>
  <c r="N35" i="19" s="1"/>
  <c r="AA35" i="19"/>
  <c r="Z35" i="19"/>
  <c r="M35" i="19" s="1"/>
  <c r="Y35" i="19"/>
  <c r="R35" i="19"/>
  <c r="V35" i="19" s="1"/>
  <c r="K35" i="19"/>
  <c r="AB34" i="19"/>
  <c r="AF34" i="19" s="1"/>
  <c r="AA34" i="19"/>
  <c r="Z34" i="19"/>
  <c r="Y34" i="19"/>
  <c r="K34" i="19" s="1"/>
  <c r="R34" i="19"/>
  <c r="V34" i="19" s="1"/>
  <c r="AF33" i="19"/>
  <c r="AB33" i="19"/>
  <c r="AA33" i="19"/>
  <c r="Z33" i="19"/>
  <c r="Y33" i="19"/>
  <c r="AC33" i="19" s="1"/>
  <c r="S33" i="19"/>
  <c r="R33" i="19"/>
  <c r="N33" i="19"/>
  <c r="AB32" i="19"/>
  <c r="AA32" i="19"/>
  <c r="Z32" i="19"/>
  <c r="Y32" i="19"/>
  <c r="R32" i="19"/>
  <c r="AH32" i="19" s="1"/>
  <c r="AB31" i="19"/>
  <c r="AF31" i="19" s="1"/>
  <c r="AA31" i="19"/>
  <c r="K31" i="19" s="1"/>
  <c r="Z31" i="19"/>
  <c r="Y31" i="19"/>
  <c r="R31" i="19"/>
  <c r="V31" i="19" s="1"/>
  <c r="M31" i="19"/>
  <c r="AB30" i="19"/>
  <c r="AA30" i="19"/>
  <c r="Z30" i="19"/>
  <c r="K30" i="19" s="1"/>
  <c r="Y30" i="19"/>
  <c r="R30" i="19"/>
  <c r="V30" i="19" s="1"/>
  <c r="AB29" i="19"/>
  <c r="AA29" i="19"/>
  <c r="Z29" i="19"/>
  <c r="Y29" i="19"/>
  <c r="T29" i="19"/>
  <c r="R29" i="19"/>
  <c r="AB28" i="19"/>
  <c r="AA28" i="19"/>
  <c r="Z28" i="19"/>
  <c r="Y28" i="19"/>
  <c r="U28" i="19"/>
  <c r="R28" i="19"/>
  <c r="L28" i="19"/>
  <c r="AB27" i="19"/>
  <c r="AA27" i="19"/>
  <c r="Z27" i="19"/>
  <c r="Y27" i="19"/>
  <c r="U27" i="19"/>
  <c r="S27" i="19"/>
  <c r="R27" i="19"/>
  <c r="AH26" i="19"/>
  <c r="AB26" i="19"/>
  <c r="AF26" i="19" s="1"/>
  <c r="AA26" i="19"/>
  <c r="Z26" i="19"/>
  <c r="Y26" i="19"/>
  <c r="K26" i="19" s="1"/>
  <c r="U26" i="19"/>
  <c r="S26" i="19"/>
  <c r="R26" i="19"/>
  <c r="V26" i="19" s="1"/>
  <c r="N26" i="19"/>
  <c r="AH25" i="19"/>
  <c r="AB25" i="19"/>
  <c r="AF25" i="19" s="1"/>
  <c r="AA25" i="19"/>
  <c r="Z25" i="19"/>
  <c r="Y25" i="19"/>
  <c r="U25" i="19"/>
  <c r="R25" i="19"/>
  <c r="N25" i="19"/>
  <c r="AH24" i="19"/>
  <c r="AB24" i="19"/>
  <c r="AF24" i="19" s="1"/>
  <c r="AA24" i="19"/>
  <c r="Z24" i="19"/>
  <c r="Y24" i="19"/>
  <c r="S24" i="19"/>
  <c r="R24" i="19"/>
  <c r="N24" i="19"/>
  <c r="AB23" i="19"/>
  <c r="AA23" i="19"/>
  <c r="Z23" i="19"/>
  <c r="Y23" i="19"/>
  <c r="U23" i="19"/>
  <c r="S23" i="19"/>
  <c r="R23" i="19"/>
  <c r="AH22" i="19"/>
  <c r="AE22" i="19"/>
  <c r="AC22" i="19"/>
  <c r="AB22" i="19"/>
  <c r="AF22" i="19" s="1"/>
  <c r="AA22" i="19"/>
  <c r="Z22" i="19"/>
  <c r="Y22" i="19"/>
  <c r="R22" i="19"/>
  <c r="N22" i="19"/>
  <c r="M22" i="19"/>
  <c r="L22" i="19"/>
  <c r="K22" i="19"/>
  <c r="AH21" i="19"/>
  <c r="AC21" i="19"/>
  <c r="AB21" i="19"/>
  <c r="AA21" i="19"/>
  <c r="Z21" i="19"/>
  <c r="Y21" i="19"/>
  <c r="U21" i="19"/>
  <c r="S21" i="19"/>
  <c r="R21" i="19"/>
  <c r="V21" i="19" s="1"/>
  <c r="N21" i="19"/>
  <c r="M21" i="19"/>
  <c r="L21" i="19"/>
  <c r="AH20" i="19"/>
  <c r="AB20" i="19"/>
  <c r="AF20" i="19" s="1"/>
  <c r="AA20" i="19"/>
  <c r="Z20" i="19"/>
  <c r="Y20" i="19"/>
  <c r="K20" i="19" s="1"/>
  <c r="U20" i="19"/>
  <c r="S20" i="19"/>
  <c r="R20" i="19"/>
  <c r="V20" i="19" s="1"/>
  <c r="N20" i="19"/>
  <c r="AB19" i="19"/>
  <c r="AF19" i="19" s="1"/>
  <c r="AA19" i="19"/>
  <c r="Z19" i="19"/>
  <c r="Y19" i="19"/>
  <c r="K19" i="19" s="1"/>
  <c r="R19" i="19"/>
  <c r="N19" i="19"/>
  <c r="AH18" i="19"/>
  <c r="AB18" i="19"/>
  <c r="AF18" i="19" s="1"/>
  <c r="AA18" i="19"/>
  <c r="Z18" i="19"/>
  <c r="Y18" i="19"/>
  <c r="R18" i="19"/>
  <c r="S18" i="19" s="1"/>
  <c r="N18" i="19"/>
  <c r="L18" i="19"/>
  <c r="AB17" i="19"/>
  <c r="AA17" i="19"/>
  <c r="Z17" i="19"/>
  <c r="Y17" i="19"/>
  <c r="R17" i="19"/>
  <c r="L17" i="19"/>
  <c r="AB16" i="19"/>
  <c r="AF16" i="19" s="1"/>
  <c r="AA16" i="19"/>
  <c r="Z16" i="19"/>
  <c r="L16" i="19" s="1"/>
  <c r="Y16" i="19"/>
  <c r="K16" i="19" s="1"/>
  <c r="R16" i="19"/>
  <c r="N16" i="19"/>
  <c r="AB15" i="19"/>
  <c r="AA15" i="19"/>
  <c r="M15" i="19" s="1"/>
  <c r="Z15" i="19"/>
  <c r="L15" i="19" s="1"/>
  <c r="Y15" i="19"/>
  <c r="R15" i="19"/>
  <c r="AB14" i="19"/>
  <c r="AA14" i="19"/>
  <c r="Z14" i="19"/>
  <c r="Y14" i="19"/>
  <c r="R14" i="19"/>
  <c r="AB13" i="19"/>
  <c r="AA13" i="19"/>
  <c r="M13" i="19" s="1"/>
  <c r="Z13" i="19"/>
  <c r="Y13" i="19"/>
  <c r="U13" i="19"/>
  <c r="S13" i="19"/>
  <c r="R13" i="19"/>
  <c r="AH12" i="19"/>
  <c r="AB12" i="19"/>
  <c r="AA12" i="19"/>
  <c r="Z12" i="19"/>
  <c r="Y12" i="19"/>
  <c r="U12" i="19"/>
  <c r="R12" i="19"/>
  <c r="AB11" i="19"/>
  <c r="AA11" i="19"/>
  <c r="Z11" i="19"/>
  <c r="Y11" i="19"/>
  <c r="U11" i="19"/>
  <c r="S11" i="19"/>
  <c r="R11" i="19"/>
  <c r="AH10" i="19"/>
  <c r="AB10" i="19"/>
  <c r="AF10" i="19" s="1"/>
  <c r="AA10" i="19"/>
  <c r="Z10" i="19"/>
  <c r="Y10" i="19"/>
  <c r="K10" i="19" s="1"/>
  <c r="U10" i="19"/>
  <c r="R10" i="19"/>
  <c r="N10" i="19"/>
  <c r="L10" i="19"/>
  <c r="AB9" i="19"/>
  <c r="AA9" i="19"/>
  <c r="Z9" i="19"/>
  <c r="Y9" i="19"/>
  <c r="R9" i="19"/>
  <c r="L9" i="19"/>
  <c r="AB8" i="19"/>
  <c r="AF8" i="19" s="1"/>
  <c r="AA8" i="19"/>
  <c r="Z8" i="19"/>
  <c r="L8" i="19" s="1"/>
  <c r="Y8" i="19"/>
  <c r="K8" i="19" s="1"/>
  <c r="R8" i="19"/>
  <c r="N8" i="19"/>
  <c r="AB7" i="19"/>
  <c r="AA7" i="19"/>
  <c r="Z7" i="19"/>
  <c r="Y7" i="19"/>
  <c r="U7" i="19"/>
  <c r="S7" i="19"/>
  <c r="R7" i="19"/>
  <c r="M7" i="19"/>
  <c r="AE6" i="19"/>
  <c r="AC6" i="19"/>
  <c r="AB6" i="19"/>
  <c r="AF6" i="19" s="1"/>
  <c r="AA6" i="19"/>
  <c r="Z6" i="19"/>
  <c r="Y6" i="19"/>
  <c r="S6" i="19"/>
  <c r="R6" i="19"/>
  <c r="N6" i="19"/>
  <c r="M6" i="19"/>
  <c r="L6" i="19"/>
  <c r="K6" i="19"/>
  <c r="AB5" i="19"/>
  <c r="AF5" i="19" s="1"/>
  <c r="AA5" i="19"/>
  <c r="Z5" i="19"/>
  <c r="L5" i="19" s="1"/>
  <c r="Y5" i="19"/>
  <c r="R5" i="19"/>
  <c r="N5" i="19"/>
  <c r="AC41" i="18"/>
  <c r="B39" i="19"/>
  <c r="AC40" i="18"/>
  <c r="B38" i="19"/>
  <c r="AC39" i="18"/>
  <c r="B37" i="19"/>
  <c r="AC38" i="18"/>
  <c r="B36" i="19"/>
  <c r="AC37" i="18"/>
  <c r="B35" i="19"/>
  <c r="AC36" i="18"/>
  <c r="B34" i="19"/>
  <c r="AC35" i="18"/>
  <c r="B33" i="19"/>
  <c r="AC34" i="18"/>
  <c r="B32" i="19"/>
  <c r="AC33" i="18"/>
  <c r="B31" i="19"/>
  <c r="AC32" i="18"/>
  <c r="B30" i="19"/>
  <c r="AC31" i="18"/>
  <c r="B29" i="19"/>
  <c r="AC30" i="18"/>
  <c r="B28" i="19"/>
  <c r="AC29" i="18"/>
  <c r="B27" i="19"/>
  <c r="AC28" i="18"/>
  <c r="B26" i="19"/>
  <c r="AC27" i="18"/>
  <c r="B25" i="19"/>
  <c r="AC26" i="18"/>
  <c r="B24" i="19"/>
  <c r="AC25" i="18"/>
  <c r="B23" i="19"/>
  <c r="AC24" i="18"/>
  <c r="B22" i="19"/>
  <c r="AC23" i="18"/>
  <c r="B21" i="19"/>
  <c r="AC22" i="18"/>
  <c r="B20" i="19"/>
  <c r="AC21" i="18"/>
  <c r="B19" i="19"/>
  <c r="AC20" i="18"/>
  <c r="B18" i="19"/>
  <c r="AC19" i="18"/>
  <c r="B17" i="19"/>
  <c r="AC18" i="18"/>
  <c r="B16" i="19"/>
  <c r="AC17" i="18"/>
  <c r="B15" i="19"/>
  <c r="B14" i="19"/>
  <c r="AC15" i="18"/>
  <c r="B13" i="19"/>
  <c r="AC14" i="18"/>
  <c r="B12" i="19"/>
  <c r="AC13" i="18"/>
  <c r="E11" i="63" s="1"/>
  <c r="B11" i="19"/>
  <c r="AC12" i="18"/>
  <c r="B10" i="19"/>
  <c r="AC11" i="18"/>
  <c r="B9" i="19"/>
  <c r="AC10" i="18"/>
  <c r="B8" i="19"/>
  <c r="B7" i="19"/>
  <c r="AC8" i="18"/>
  <c r="B6" i="19"/>
  <c r="AB7" i="18"/>
  <c r="AC7" i="18" s="1"/>
  <c r="C7" i="18"/>
  <c r="B5" i="19" s="1"/>
  <c r="CL44" i="17"/>
  <c r="CI44" i="17" s="1"/>
  <c r="CL43" i="17"/>
  <c r="CI43" i="17" s="1"/>
  <c r="CL42" i="17"/>
  <c r="CI42" i="17" s="1"/>
  <c r="CL41" i="17"/>
  <c r="CI41" i="17" s="1"/>
  <c r="CL40" i="17"/>
  <c r="CI40" i="17" s="1"/>
  <c r="CL39" i="17"/>
  <c r="CI39" i="17" s="1"/>
  <c r="CL38" i="17"/>
  <c r="CI38" i="17" s="1"/>
  <c r="CL37" i="17"/>
  <c r="CI37" i="17" s="1"/>
  <c r="CL36" i="17"/>
  <c r="CI36" i="17" s="1"/>
  <c r="CL35" i="17"/>
  <c r="CI35" i="17" s="1"/>
  <c r="CL34" i="17"/>
  <c r="CI34" i="17" s="1"/>
  <c r="CL33" i="17"/>
  <c r="CI33" i="17" s="1"/>
  <c r="CL32" i="17"/>
  <c r="CI32" i="17" s="1"/>
  <c r="CL31" i="17"/>
  <c r="CI31" i="17" s="1"/>
  <c r="CL30" i="17"/>
  <c r="CI30" i="17" s="1"/>
  <c r="CL29" i="17"/>
  <c r="CI29" i="17" s="1"/>
  <c r="CL28" i="17"/>
  <c r="CI28" i="17" s="1"/>
  <c r="CL27" i="17"/>
  <c r="CI27" i="17" s="1"/>
  <c r="CL26" i="17"/>
  <c r="CI26" i="17" s="1"/>
  <c r="CL25" i="17"/>
  <c r="CI25" i="17" s="1"/>
  <c r="CL24" i="17"/>
  <c r="CI24" i="17" s="1"/>
  <c r="CL23" i="17"/>
  <c r="CI23" i="17" s="1"/>
  <c r="CL22" i="17"/>
  <c r="CI22" i="17" s="1"/>
  <c r="CL21" i="17"/>
  <c r="CI21" i="17" s="1"/>
  <c r="CL20" i="17"/>
  <c r="CI20" i="17" s="1"/>
  <c r="CL19" i="17"/>
  <c r="CI19" i="17" s="1"/>
  <c r="CL18" i="17"/>
  <c r="CI18" i="17" s="1"/>
  <c r="CL17" i="17"/>
  <c r="CI17" i="17" s="1"/>
  <c r="CL16" i="17"/>
  <c r="CI16" i="17" s="1"/>
  <c r="CL15" i="17"/>
  <c r="CI15" i="17" s="1"/>
  <c r="CL14" i="17"/>
  <c r="CI14" i="17" s="1"/>
  <c r="CL13" i="17"/>
  <c r="CI13" i="17" s="1"/>
  <c r="CL12" i="17"/>
  <c r="CI12" i="17" s="1"/>
  <c r="CL11" i="17"/>
  <c r="CI11" i="17" s="1"/>
  <c r="CL10" i="17"/>
  <c r="CI10" i="17" s="1"/>
  <c r="CL9" i="17"/>
  <c r="CI9" i="17" s="1"/>
  <c r="CL8" i="17"/>
  <c r="CI8" i="17" s="1"/>
  <c r="CL7" i="17"/>
  <c r="CI7" i="17" s="1"/>
  <c r="CL6" i="17"/>
  <c r="CI6" i="17" s="1"/>
  <c r="CL5" i="17"/>
  <c r="CI5" i="17" s="1"/>
  <c r="CI4" i="17"/>
  <c r="T44" i="6"/>
  <c r="S44" i="6"/>
  <c r="AF43" i="6"/>
  <c r="AE43" i="6"/>
  <c r="AD43" i="6"/>
  <c r="T43" i="6"/>
  <c r="S43" i="6"/>
  <c r="AF42" i="6"/>
  <c r="AF41" i="6"/>
  <c r="AE41" i="6"/>
  <c r="AD40" i="6"/>
  <c r="AF39" i="6"/>
  <c r="AE39" i="6"/>
  <c r="AD39" i="6"/>
  <c r="AC39" i="6"/>
  <c r="R39" i="6"/>
  <c r="S39" i="6" s="1"/>
  <c r="N39" i="6"/>
  <c r="M39" i="6"/>
  <c r="L39" i="6"/>
  <c r="K39" i="6"/>
  <c r="AF38" i="6"/>
  <c r="AE38" i="6"/>
  <c r="AD38" i="6"/>
  <c r="AC38" i="6"/>
  <c r="R38" i="6"/>
  <c r="N38" i="6"/>
  <c r="M38" i="6"/>
  <c r="L38" i="6"/>
  <c r="K38" i="6"/>
  <c r="AF37" i="6"/>
  <c r="AE37" i="6"/>
  <c r="AD37" i="6"/>
  <c r="AC37" i="6"/>
  <c r="R37" i="6"/>
  <c r="V37" i="6" s="1"/>
  <c r="N37" i="6"/>
  <c r="M37" i="6"/>
  <c r="L37" i="6"/>
  <c r="K37" i="6"/>
  <c r="AF36" i="6"/>
  <c r="AE36" i="6"/>
  <c r="AD36" i="6"/>
  <c r="AC36" i="6"/>
  <c r="R36" i="6"/>
  <c r="N36" i="6"/>
  <c r="M36" i="6"/>
  <c r="L36" i="6"/>
  <c r="K36" i="6"/>
  <c r="AF35" i="6"/>
  <c r="AE35" i="6"/>
  <c r="AD35" i="6"/>
  <c r="AC35" i="6"/>
  <c r="R35" i="6"/>
  <c r="V35" i="6" s="1"/>
  <c r="N35" i="6"/>
  <c r="M35" i="6"/>
  <c r="L35" i="6"/>
  <c r="K35" i="6"/>
  <c r="AF34" i="6"/>
  <c r="AE34" i="6"/>
  <c r="AD34" i="6"/>
  <c r="AC34" i="6"/>
  <c r="R34" i="6"/>
  <c r="N34" i="6"/>
  <c r="M34" i="6"/>
  <c r="L34" i="6"/>
  <c r="K34" i="6"/>
  <c r="AH33" i="6"/>
  <c r="AF33" i="6"/>
  <c r="AD33" i="6"/>
  <c r="AC33" i="6"/>
  <c r="V33" i="6"/>
  <c r="R33" i="6"/>
  <c r="T33" i="6" s="1"/>
  <c r="N33" i="6"/>
  <c r="M33" i="6"/>
  <c r="L33" i="6"/>
  <c r="K33" i="6"/>
  <c r="AH32" i="6"/>
  <c r="AB32" i="6"/>
  <c r="AF32" i="6" s="1"/>
  <c r="AA32" i="6"/>
  <c r="Z32" i="6"/>
  <c r="Y32" i="6"/>
  <c r="V32" i="6"/>
  <c r="R32" i="6"/>
  <c r="T32" i="6" s="1"/>
  <c r="AB31" i="6"/>
  <c r="AF31" i="6" s="1"/>
  <c r="AA31" i="6"/>
  <c r="Z31" i="6"/>
  <c r="Y31" i="6"/>
  <c r="L31" i="6" s="1"/>
  <c r="R31" i="6"/>
  <c r="V31" i="6" s="1"/>
  <c r="N31" i="6"/>
  <c r="K31" i="6"/>
  <c r="AB30" i="6"/>
  <c r="AA30" i="6"/>
  <c r="Z30" i="6"/>
  <c r="Y30" i="6"/>
  <c r="R30" i="6"/>
  <c r="N30" i="6"/>
  <c r="AB29" i="6"/>
  <c r="AF29" i="6" s="1"/>
  <c r="AA29" i="6"/>
  <c r="Z29" i="6"/>
  <c r="Y29" i="6"/>
  <c r="R29" i="6"/>
  <c r="V29" i="6" s="1"/>
  <c r="N29" i="6"/>
  <c r="M29" i="6"/>
  <c r="AB28" i="6"/>
  <c r="AA28" i="6"/>
  <c r="Z28" i="6"/>
  <c r="Y28" i="6"/>
  <c r="R28" i="6"/>
  <c r="AH28" i="6" s="1"/>
  <c r="AB27" i="6"/>
  <c r="AA27" i="6"/>
  <c r="Z27" i="6"/>
  <c r="Y27" i="6"/>
  <c r="V27" i="6"/>
  <c r="S27" i="6"/>
  <c r="R27" i="6"/>
  <c r="AH27" i="6" s="1"/>
  <c r="AB26" i="6"/>
  <c r="AA26" i="6"/>
  <c r="Z26" i="6"/>
  <c r="Y26" i="6"/>
  <c r="R26" i="6"/>
  <c r="V26" i="6" s="1"/>
  <c r="K26" i="6"/>
  <c r="AB25" i="6"/>
  <c r="AE25" i="6" s="1"/>
  <c r="AA25" i="6"/>
  <c r="Z25" i="6"/>
  <c r="Y25" i="6"/>
  <c r="V25" i="6"/>
  <c r="R25" i="6"/>
  <c r="AH25" i="6" s="1"/>
  <c r="AB24" i="6"/>
  <c r="AF24" i="6" s="1"/>
  <c r="AA24" i="6"/>
  <c r="Z24" i="6"/>
  <c r="Y24" i="6"/>
  <c r="L24" i="6" s="1"/>
  <c r="R24" i="6"/>
  <c r="V24" i="6" s="1"/>
  <c r="N24" i="6"/>
  <c r="M24" i="6"/>
  <c r="K24" i="6"/>
  <c r="AB23" i="6"/>
  <c r="AA23" i="6"/>
  <c r="Z23" i="6"/>
  <c r="Y23" i="6"/>
  <c r="R23" i="6"/>
  <c r="N23" i="6"/>
  <c r="AB22" i="6"/>
  <c r="AA22" i="6"/>
  <c r="Z22" i="6"/>
  <c r="Y22" i="6"/>
  <c r="R22" i="6"/>
  <c r="V22" i="6" s="1"/>
  <c r="L22" i="6"/>
  <c r="AB21" i="6"/>
  <c r="AE21" i="6" s="1"/>
  <c r="AA21" i="6"/>
  <c r="Z21" i="6"/>
  <c r="Y21" i="6"/>
  <c r="R21" i="6"/>
  <c r="N21" i="6"/>
  <c r="L21" i="6"/>
  <c r="AB20" i="6"/>
  <c r="AF20" i="6" s="1"/>
  <c r="AA20" i="6"/>
  <c r="Z20" i="6"/>
  <c r="Y20" i="6"/>
  <c r="R20" i="6"/>
  <c r="V20" i="6" s="1"/>
  <c r="N20" i="6"/>
  <c r="M20" i="6"/>
  <c r="AB19" i="6"/>
  <c r="AA19" i="6"/>
  <c r="Z19" i="6"/>
  <c r="L19" i="6" s="1"/>
  <c r="Y19" i="6"/>
  <c r="S19" i="6"/>
  <c r="R19" i="6"/>
  <c r="AB18" i="6"/>
  <c r="AA18" i="6"/>
  <c r="AE18" i="6" s="1"/>
  <c r="Z18" i="6"/>
  <c r="Y18" i="6"/>
  <c r="R18" i="6"/>
  <c r="V18" i="6" s="1"/>
  <c r="N18" i="6"/>
  <c r="AB17" i="6"/>
  <c r="AA17" i="6"/>
  <c r="Z17" i="6"/>
  <c r="Y17" i="6"/>
  <c r="V17" i="6"/>
  <c r="S17" i="6"/>
  <c r="R17" i="6"/>
  <c r="AH17" i="6" s="1"/>
  <c r="AB16" i="6"/>
  <c r="AA16" i="6"/>
  <c r="Z16" i="6"/>
  <c r="Y16" i="6"/>
  <c r="R16" i="6"/>
  <c r="V16" i="6" s="1"/>
  <c r="AB15" i="6"/>
  <c r="AA15" i="6"/>
  <c r="Z15" i="6"/>
  <c r="L15" i="6" s="1"/>
  <c r="Y15" i="6"/>
  <c r="R15" i="6"/>
  <c r="AB14" i="6"/>
  <c r="AA14" i="6"/>
  <c r="AE14" i="6" s="1"/>
  <c r="Z14" i="6"/>
  <c r="Y14" i="6"/>
  <c r="R14" i="6"/>
  <c r="V14" i="6" s="1"/>
  <c r="N14" i="6"/>
  <c r="AB13" i="6"/>
  <c r="AA13" i="6"/>
  <c r="Z13" i="6"/>
  <c r="Y13" i="6"/>
  <c r="V13" i="6"/>
  <c r="S13" i="6"/>
  <c r="R13" i="6"/>
  <c r="AH13" i="6" s="1"/>
  <c r="L13" i="6"/>
  <c r="AB12" i="6"/>
  <c r="AA12" i="6"/>
  <c r="Z12" i="6"/>
  <c r="Y12" i="6"/>
  <c r="L12" i="6" s="1"/>
  <c r="R12" i="6"/>
  <c r="V12" i="6" s="1"/>
  <c r="AB11" i="6"/>
  <c r="AE11" i="6" s="1"/>
  <c r="AA11" i="6"/>
  <c r="Z11" i="6"/>
  <c r="Y11" i="6"/>
  <c r="V11" i="6"/>
  <c r="R11" i="6"/>
  <c r="AH11" i="6" s="1"/>
  <c r="AB10" i="6"/>
  <c r="AF10" i="6" s="1"/>
  <c r="AA10" i="6"/>
  <c r="Z10" i="6"/>
  <c r="Y10" i="6"/>
  <c r="L10" i="6" s="1"/>
  <c r="R10" i="6"/>
  <c r="V10" i="6" s="1"/>
  <c r="N10" i="6"/>
  <c r="M10" i="6"/>
  <c r="K10" i="6"/>
  <c r="AB9" i="6"/>
  <c r="AA9" i="6"/>
  <c r="Z9" i="6"/>
  <c r="Y9" i="6"/>
  <c r="R9" i="6"/>
  <c r="N9" i="6"/>
  <c r="AB8" i="6"/>
  <c r="AF8" i="6" s="1"/>
  <c r="AA8" i="6"/>
  <c r="Z8" i="6"/>
  <c r="Y8" i="6"/>
  <c r="R8" i="6"/>
  <c r="V8" i="6" s="1"/>
  <c r="N8" i="6"/>
  <c r="M8" i="6"/>
  <c r="AB7" i="6"/>
  <c r="AE7" i="6" s="1"/>
  <c r="AA7" i="6"/>
  <c r="Z7" i="6"/>
  <c r="Y7" i="6"/>
  <c r="S7" i="6"/>
  <c r="R7" i="6"/>
  <c r="L7" i="6"/>
  <c r="AE6" i="6"/>
  <c r="AC6" i="6"/>
  <c r="AB6" i="6"/>
  <c r="AF6" i="6" s="1"/>
  <c r="AA6" i="6"/>
  <c r="Z6" i="6"/>
  <c r="Y6" i="6"/>
  <c r="R6" i="6"/>
  <c r="V6" i="6" s="1"/>
  <c r="N6" i="6"/>
  <c r="M6" i="6"/>
  <c r="L6" i="6"/>
  <c r="K6" i="6"/>
  <c r="AB5" i="6"/>
  <c r="AA5" i="6"/>
  <c r="Z5" i="6"/>
  <c r="Y5" i="6"/>
  <c r="R5" i="6"/>
  <c r="C41" i="5"/>
  <c r="B39" i="6" s="1"/>
  <c r="AD40" i="5"/>
  <c r="C40" i="5"/>
  <c r="B38" i="6" s="1"/>
  <c r="AD39" i="5"/>
  <c r="C39" i="5"/>
  <c r="B37" i="6" s="1"/>
  <c r="AD38" i="5"/>
  <c r="C38" i="5"/>
  <c r="B36" i="6" s="1"/>
  <c r="AD37" i="5"/>
  <c r="C37" i="5"/>
  <c r="B35" i="6" s="1"/>
  <c r="AD36" i="5"/>
  <c r="C36" i="5"/>
  <c r="B34" i="6" s="1"/>
  <c r="AD35" i="5"/>
  <c r="C35" i="5"/>
  <c r="B33" i="6" s="1"/>
  <c r="AD34" i="5"/>
  <c r="C34" i="5"/>
  <c r="B32" i="6" s="1"/>
  <c r="AD33" i="5"/>
  <c r="C33" i="5"/>
  <c r="B31" i="6" s="1"/>
  <c r="AD32" i="5"/>
  <c r="C32" i="5"/>
  <c r="B30" i="6" s="1"/>
  <c r="AD31" i="5"/>
  <c r="C31" i="5"/>
  <c r="B29" i="6" s="1"/>
  <c r="AD30" i="5"/>
  <c r="E28" i="62" s="1"/>
  <c r="C30" i="5"/>
  <c r="B28" i="6" s="1"/>
  <c r="AD29" i="5"/>
  <c r="C29" i="5"/>
  <c r="B27" i="6" s="1"/>
  <c r="AD28" i="5"/>
  <c r="C28" i="5"/>
  <c r="B26" i="6" s="1"/>
  <c r="AD27" i="5"/>
  <c r="C27" i="5"/>
  <c r="B25" i="6" s="1"/>
  <c r="AD26" i="5"/>
  <c r="E24" i="62" s="1"/>
  <c r="C26" i="5"/>
  <c r="B24" i="6" s="1"/>
  <c r="AD25" i="5"/>
  <c r="C25" i="5"/>
  <c r="B23" i="6" s="1"/>
  <c r="AD24" i="5"/>
  <c r="C24" i="5"/>
  <c r="B22" i="6" s="1"/>
  <c r="AD23" i="5"/>
  <c r="C23" i="5"/>
  <c r="B21" i="6" s="1"/>
  <c r="AD22" i="5"/>
  <c r="C22" i="5"/>
  <c r="B20" i="6" s="1"/>
  <c r="AD21" i="5"/>
  <c r="C21" i="5"/>
  <c r="B19" i="6" s="1"/>
  <c r="AD20" i="5"/>
  <c r="C20" i="5"/>
  <c r="B18" i="6" s="1"/>
  <c r="AD19" i="5"/>
  <c r="C19" i="5"/>
  <c r="B17" i="6" s="1"/>
  <c r="AD18" i="5"/>
  <c r="C18" i="5"/>
  <c r="B16" i="6" s="1"/>
  <c r="AD17" i="5"/>
  <c r="C17" i="5"/>
  <c r="B15" i="6" s="1"/>
  <c r="AD16" i="5"/>
  <c r="C16" i="5"/>
  <c r="B14" i="6" s="1"/>
  <c r="AD15" i="5"/>
  <c r="C15" i="5"/>
  <c r="B13" i="6" s="1"/>
  <c r="AD14" i="5"/>
  <c r="C14" i="5"/>
  <c r="B12" i="6" s="1"/>
  <c r="AD13" i="5"/>
  <c r="C13" i="5"/>
  <c r="B11" i="6" s="1"/>
  <c r="AD12" i="5"/>
  <c r="C12" i="5"/>
  <c r="B10" i="6" s="1"/>
  <c r="AD11" i="5"/>
  <c r="C11" i="5"/>
  <c r="B9" i="6" s="1"/>
  <c r="AD10" i="5"/>
  <c r="C10" i="5"/>
  <c r="B8" i="6" s="1"/>
  <c r="AD9" i="5"/>
  <c r="C9" i="5"/>
  <c r="B7" i="6" s="1"/>
  <c r="AD8" i="5"/>
  <c r="C8" i="5"/>
  <c r="B6" i="6" s="1"/>
  <c r="AD7" i="5"/>
  <c r="C7" i="5"/>
  <c r="B5" i="6" s="1"/>
  <c r="CL44" i="4"/>
  <c r="CI44" i="4" s="1"/>
  <c r="CL43" i="4"/>
  <c r="CI43" i="4" s="1"/>
  <c r="CL42" i="4"/>
  <c r="CI42" i="4" s="1"/>
  <c r="CL41" i="4"/>
  <c r="CI41" i="4" s="1"/>
  <c r="CL40" i="4"/>
  <c r="CI40" i="4" s="1"/>
  <c r="CL39" i="4"/>
  <c r="CI39" i="4" s="1"/>
  <c r="CL38" i="4"/>
  <c r="CI38" i="4" s="1"/>
  <c r="CL37" i="4"/>
  <c r="CI37" i="4" s="1"/>
  <c r="CL36" i="4"/>
  <c r="CI36" i="4" s="1"/>
  <c r="CL35" i="4"/>
  <c r="CI35" i="4" s="1"/>
  <c r="CL34" i="4"/>
  <c r="CI34" i="4" s="1"/>
  <c r="CL33" i="4"/>
  <c r="CI33" i="4" s="1"/>
  <c r="CL32" i="4"/>
  <c r="CI32" i="4" s="1"/>
  <c r="CL31" i="4"/>
  <c r="CI31" i="4" s="1"/>
  <c r="CL30" i="4"/>
  <c r="CI30" i="4" s="1"/>
  <c r="CL29" i="4"/>
  <c r="CI29" i="4" s="1"/>
  <c r="CL28" i="4"/>
  <c r="CI28" i="4" s="1"/>
  <c r="CL27" i="4"/>
  <c r="CI27" i="4" s="1"/>
  <c r="CL26" i="4"/>
  <c r="CI26" i="4" s="1"/>
  <c r="CL25" i="4"/>
  <c r="CI25" i="4" s="1"/>
  <c r="CL24" i="4"/>
  <c r="CI24" i="4" s="1"/>
  <c r="CL23" i="4"/>
  <c r="CI23" i="4" s="1"/>
  <c r="CL22" i="4"/>
  <c r="CI22" i="4" s="1"/>
  <c r="CL21" i="4"/>
  <c r="CI21" i="4" s="1"/>
  <c r="CL20" i="4"/>
  <c r="CI20" i="4" s="1"/>
  <c r="CL19" i="4"/>
  <c r="CI19" i="4" s="1"/>
  <c r="CL18" i="4"/>
  <c r="CI18" i="4" s="1"/>
  <c r="CL17" i="4"/>
  <c r="CI17" i="4" s="1"/>
  <c r="CL16" i="4"/>
  <c r="CI16" i="4" s="1"/>
  <c r="CL15" i="4"/>
  <c r="CI15" i="4" s="1"/>
  <c r="CL14" i="4"/>
  <c r="CI14" i="4" s="1"/>
  <c r="CL13" i="4"/>
  <c r="CI13" i="4" s="1"/>
  <c r="CL12" i="4"/>
  <c r="CI12" i="4" s="1"/>
  <c r="CL11" i="4"/>
  <c r="CI11" i="4" s="1"/>
  <c r="CL10" i="4"/>
  <c r="CI10" i="4" s="1"/>
  <c r="CL9" i="4"/>
  <c r="CI9" i="4" s="1"/>
  <c r="CL8" i="4"/>
  <c r="CI8" i="4" s="1"/>
  <c r="CL7" i="4"/>
  <c r="CI7" i="4" s="1"/>
  <c r="CL6" i="4"/>
  <c r="CI6" i="4" s="1"/>
  <c r="CL5" i="4"/>
  <c r="CI5" i="4" s="1"/>
  <c r="CI4" i="4"/>
  <c r="AC41" i="22" l="1"/>
  <c r="E39" i="64" s="1"/>
  <c r="D39" i="64"/>
  <c r="AF16" i="6"/>
  <c r="N16" i="6"/>
  <c r="AE17" i="6"/>
  <c r="N17" i="6"/>
  <c r="AH23" i="6"/>
  <c r="V23" i="6"/>
  <c r="S23" i="6"/>
  <c r="AE28" i="6"/>
  <c r="M28" i="6"/>
  <c r="AF28" i="6"/>
  <c r="K28" i="6"/>
  <c r="AF7" i="19"/>
  <c r="L7" i="19"/>
  <c r="AE7" i="19"/>
  <c r="K7" i="19"/>
  <c r="V15" i="19"/>
  <c r="AH15" i="19"/>
  <c r="U15" i="19"/>
  <c r="AH5" i="6"/>
  <c r="R50" i="6" s="1"/>
  <c r="V5" i="6"/>
  <c r="AH9" i="6"/>
  <c r="V9" i="6"/>
  <c r="S9" i="6"/>
  <c r="AF14" i="6"/>
  <c r="M14" i="6"/>
  <c r="K14" i="6"/>
  <c r="L16" i="6"/>
  <c r="L17" i="6"/>
  <c r="AF22" i="6"/>
  <c r="N22" i="6"/>
  <c r="AE22" i="6"/>
  <c r="M22" i="6"/>
  <c r="L25" i="6"/>
  <c r="AH30" i="6"/>
  <c r="V30" i="6"/>
  <c r="S30" i="6"/>
  <c r="AH34" i="6"/>
  <c r="V34" i="6"/>
  <c r="S34" i="6"/>
  <c r="AH38" i="6"/>
  <c r="V38" i="6"/>
  <c r="S38" i="6"/>
  <c r="V5" i="19"/>
  <c r="AH5" i="19"/>
  <c r="U5" i="19"/>
  <c r="M5" i="19"/>
  <c r="N7" i="19"/>
  <c r="AC7" i="19"/>
  <c r="V9" i="19"/>
  <c r="AH9" i="19"/>
  <c r="U9" i="19"/>
  <c r="S9" i="19"/>
  <c r="AF12" i="19"/>
  <c r="N12" i="19"/>
  <c r="AF13" i="19"/>
  <c r="N13" i="19"/>
  <c r="L13" i="19"/>
  <c r="S15" i="19"/>
  <c r="V17" i="19"/>
  <c r="AH17" i="19"/>
  <c r="U17" i="19"/>
  <c r="S17" i="19"/>
  <c r="V22" i="19"/>
  <c r="U22" i="19"/>
  <c r="S22" i="19"/>
  <c r="AF29" i="19"/>
  <c r="M29" i="19"/>
  <c r="K29" i="19"/>
  <c r="K15" i="23"/>
  <c r="L15" i="23"/>
  <c r="AE15" i="23"/>
  <c r="AF20" i="23"/>
  <c r="K20" i="23"/>
  <c r="AF22" i="23"/>
  <c r="K22" i="23"/>
  <c r="AE22" i="23"/>
  <c r="N22" i="23"/>
  <c r="L26" i="23"/>
  <c r="M26" i="23"/>
  <c r="AE26" i="23"/>
  <c r="S5" i="6"/>
  <c r="L5" i="6"/>
  <c r="AE8" i="6"/>
  <c r="L11" i="6"/>
  <c r="K12" i="6"/>
  <c r="AH15" i="6"/>
  <c r="V15" i="6"/>
  <c r="AF18" i="6"/>
  <c r="M18" i="6"/>
  <c r="K18" i="6"/>
  <c r="AE20" i="6"/>
  <c r="AH21" i="6"/>
  <c r="V21" i="6"/>
  <c r="S21" i="6"/>
  <c r="AC22" i="6"/>
  <c r="L23" i="6"/>
  <c r="N25" i="6"/>
  <c r="AF26" i="6"/>
  <c r="N26" i="6"/>
  <c r="M26" i="6"/>
  <c r="AE27" i="6"/>
  <c r="N27" i="6"/>
  <c r="AE29" i="6"/>
  <c r="L32" i="6"/>
  <c r="S5" i="19"/>
  <c r="AF11" i="19"/>
  <c r="N11" i="19"/>
  <c r="K12" i="19"/>
  <c r="V14" i="19"/>
  <c r="S14" i="19"/>
  <c r="AH14" i="19"/>
  <c r="AE28" i="19"/>
  <c r="N28" i="19"/>
  <c r="AE32" i="19"/>
  <c r="M32" i="19"/>
  <c r="K32" i="19"/>
  <c r="M34" i="19"/>
  <c r="V37" i="19"/>
  <c r="U37" i="19"/>
  <c r="AH37" i="19"/>
  <c r="S37" i="19"/>
  <c r="V17" i="23"/>
  <c r="AH17" i="23"/>
  <c r="U17" i="23"/>
  <c r="N19" i="23"/>
  <c r="AC19" i="23"/>
  <c r="L22" i="23"/>
  <c r="AC22" i="23"/>
  <c r="K26" i="23"/>
  <c r="AH7" i="6"/>
  <c r="V7" i="6"/>
  <c r="L9" i="6"/>
  <c r="N11" i="6"/>
  <c r="AF12" i="6"/>
  <c r="N12" i="6"/>
  <c r="M12" i="6"/>
  <c r="AE13" i="6"/>
  <c r="N13" i="6"/>
  <c r="S15" i="6"/>
  <c r="AH19" i="6"/>
  <c r="V19" i="6"/>
  <c r="K22" i="6"/>
  <c r="L26" i="6"/>
  <c r="L27" i="6"/>
  <c r="N28" i="6"/>
  <c r="L30" i="6"/>
  <c r="M31" i="6"/>
  <c r="N32" i="6"/>
  <c r="AH36" i="6"/>
  <c r="V36" i="6"/>
  <c r="S36" i="6"/>
  <c r="V6" i="19"/>
  <c r="U6" i="19"/>
  <c r="AH6" i="19"/>
  <c r="V8" i="19"/>
  <c r="S8" i="19"/>
  <c r="AH8" i="19"/>
  <c r="U8" i="19"/>
  <c r="L11" i="19"/>
  <c r="L12" i="19"/>
  <c r="U14" i="19"/>
  <c r="AF14" i="19"/>
  <c r="N14" i="19"/>
  <c r="L14" i="19"/>
  <c r="V16" i="19"/>
  <c r="S16" i="19"/>
  <c r="AH16" i="19"/>
  <c r="U16" i="19"/>
  <c r="AE18" i="19"/>
  <c r="V19" i="19"/>
  <c r="S19" i="19"/>
  <c r="AH19" i="19"/>
  <c r="U19" i="19"/>
  <c r="AF23" i="19"/>
  <c r="N23" i="19"/>
  <c r="K24" i="19"/>
  <c r="K25" i="19"/>
  <c r="AF27" i="19"/>
  <c r="N27" i="19"/>
  <c r="K28" i="19"/>
  <c r="AF28" i="19"/>
  <c r="L33" i="19"/>
  <c r="V38" i="19"/>
  <c r="U38" i="19"/>
  <c r="AH38" i="19"/>
  <c r="AF5" i="23"/>
  <c r="K51" i="23" s="1"/>
  <c r="N5" i="23"/>
  <c r="V11" i="23"/>
  <c r="U11" i="23"/>
  <c r="S11" i="23"/>
  <c r="M12" i="23"/>
  <c r="K12" i="23"/>
  <c r="V13" i="23"/>
  <c r="U13" i="23"/>
  <c r="AH13" i="23"/>
  <c r="S17" i="23"/>
  <c r="AF21" i="23"/>
  <c r="AC21" i="23"/>
  <c r="N21" i="23"/>
  <c r="K21" i="23"/>
  <c r="M22" i="23"/>
  <c r="AF24" i="23"/>
  <c r="N24" i="23"/>
  <c r="M24" i="23"/>
  <c r="AE25" i="23"/>
  <c r="L5" i="23"/>
  <c r="AH11" i="23"/>
  <c r="AD12" i="23"/>
  <c r="S13" i="23"/>
  <c r="M16" i="23"/>
  <c r="AD16" i="23"/>
  <c r="K16" i="23"/>
  <c r="M20" i="23"/>
  <c r="M21" i="23"/>
  <c r="AE21" i="23"/>
  <c r="L23" i="23"/>
  <c r="L24" i="23"/>
  <c r="AE24" i="23"/>
  <c r="AE27" i="23"/>
  <c r="M27" i="23"/>
  <c r="AE31" i="23"/>
  <c r="N31" i="23"/>
  <c r="AF32" i="23"/>
  <c r="L32" i="23"/>
  <c r="AE36" i="23"/>
  <c r="N36" i="23"/>
  <c r="AE37" i="23"/>
  <c r="L37" i="23"/>
  <c r="AE10" i="6"/>
  <c r="L14" i="6"/>
  <c r="AE15" i="6"/>
  <c r="L18" i="6"/>
  <c r="AE19" i="6"/>
  <c r="AE24" i="6"/>
  <c r="L28" i="6"/>
  <c r="AE31" i="6"/>
  <c r="V7" i="19"/>
  <c r="AH7" i="19"/>
  <c r="M9" i="19"/>
  <c r="V10" i="19"/>
  <c r="S10" i="19"/>
  <c r="V11" i="19"/>
  <c r="AH11" i="19"/>
  <c r="K14" i="19"/>
  <c r="AF15" i="19"/>
  <c r="N15" i="19"/>
  <c r="M17" i="19"/>
  <c r="M20" i="19"/>
  <c r="AF21" i="19"/>
  <c r="AE21" i="19"/>
  <c r="K21" i="19"/>
  <c r="V23" i="19"/>
  <c r="AH23" i="19"/>
  <c r="V24" i="19"/>
  <c r="U24" i="19"/>
  <c r="M24" i="19"/>
  <c r="V25" i="19"/>
  <c r="S25" i="19"/>
  <c r="V27" i="19"/>
  <c r="AH27" i="19"/>
  <c r="AF30" i="19"/>
  <c r="M30" i="19"/>
  <c r="AH33" i="19"/>
  <c r="U33" i="19"/>
  <c r="M33" i="19"/>
  <c r="V5" i="23"/>
  <c r="AH5" i="23"/>
  <c r="R53" i="23" s="1"/>
  <c r="J21" i="20" s="1"/>
  <c r="V7" i="23"/>
  <c r="U7" i="23"/>
  <c r="AH7" i="23"/>
  <c r="V9" i="23"/>
  <c r="S9" i="23"/>
  <c r="AD10" i="23"/>
  <c r="K10" i="23"/>
  <c r="M11" i="23"/>
  <c r="K13" i="23"/>
  <c r="AF17" i="23"/>
  <c r="N17" i="23"/>
  <c r="AH21" i="23"/>
  <c r="AE23" i="23"/>
  <c r="L27" i="23"/>
  <c r="AE28" i="23"/>
  <c r="N28" i="23"/>
  <c r="L30" i="23"/>
  <c r="AD33" i="23"/>
  <c r="N33" i="23"/>
  <c r="L35" i="23"/>
  <c r="L41" i="23"/>
  <c r="K41" i="23"/>
  <c r="AE5" i="6"/>
  <c r="N5" i="6"/>
  <c r="N7" i="6"/>
  <c r="K8" i="6"/>
  <c r="L8" i="6"/>
  <c r="AE9" i="6"/>
  <c r="S11" i="6"/>
  <c r="AE12" i="6"/>
  <c r="N15" i="6"/>
  <c r="AE16" i="6"/>
  <c r="N19" i="6"/>
  <c r="K20" i="6"/>
  <c r="L20" i="6"/>
  <c r="AE23" i="6"/>
  <c r="S25" i="6"/>
  <c r="AE26" i="6"/>
  <c r="K29" i="6"/>
  <c r="L29" i="6"/>
  <c r="AE30" i="6"/>
  <c r="S32" i="6"/>
  <c r="S33" i="6"/>
  <c r="K5" i="19"/>
  <c r="AF9" i="19"/>
  <c r="N9" i="19"/>
  <c r="M11" i="19"/>
  <c r="V12" i="19"/>
  <c r="S12" i="19"/>
  <c r="V13" i="19"/>
  <c r="AH13" i="19"/>
  <c r="AF17" i="19"/>
  <c r="N17" i="19"/>
  <c r="K18" i="19"/>
  <c r="M27" i="19"/>
  <c r="AH28" i="19"/>
  <c r="S28" i="19"/>
  <c r="V39" i="19"/>
  <c r="U39" i="19"/>
  <c r="AE5" i="23"/>
  <c r="AF11" i="23"/>
  <c r="AE11" i="23"/>
  <c r="N11" i="23"/>
  <c r="AE19" i="23"/>
  <c r="M25" i="23"/>
  <c r="L25" i="23"/>
  <c r="AF26" i="23"/>
  <c r="N26" i="23"/>
  <c r="L28" i="23"/>
  <c r="N30" i="23"/>
  <c r="L31" i="23"/>
  <c r="N32" i="23"/>
  <c r="L33" i="23"/>
  <c r="N35" i="23"/>
  <c r="L36" i="23"/>
  <c r="N37" i="23"/>
  <c r="AE39" i="23"/>
  <c r="AE40" i="23"/>
  <c r="N40" i="23"/>
  <c r="M8" i="19"/>
  <c r="K9" i="19"/>
  <c r="M10" i="19"/>
  <c r="K11" i="19"/>
  <c r="M12" i="19"/>
  <c r="K13" i="19"/>
  <c r="M14" i="19"/>
  <c r="K15" i="19"/>
  <c r="M16" i="19"/>
  <c r="K17" i="19"/>
  <c r="K23" i="19"/>
  <c r="M25" i="19"/>
  <c r="K27" i="19"/>
  <c r="AD33" i="19"/>
  <c r="AC5" i="23"/>
  <c r="M9" i="23"/>
  <c r="K11" i="23"/>
  <c r="AD14" i="23"/>
  <c r="AH15" i="23"/>
  <c r="K17" i="23"/>
  <c r="AE29" i="23"/>
  <c r="AE34" i="23"/>
  <c r="AF5" i="6"/>
  <c r="T8" i="6"/>
  <c r="AC8" i="6"/>
  <c r="AH8" i="6"/>
  <c r="AC10" i="6"/>
  <c r="AH10" i="6"/>
  <c r="AF11" i="6"/>
  <c r="AC12" i="6"/>
  <c r="T14" i="6"/>
  <c r="AH14" i="6"/>
  <c r="AD15" i="6"/>
  <c r="AF15" i="6"/>
  <c r="K16" i="6"/>
  <c r="M16" i="6"/>
  <c r="T16" i="6"/>
  <c r="AC16" i="6"/>
  <c r="AH16" i="6"/>
  <c r="AD17" i="6"/>
  <c r="AF17" i="6"/>
  <c r="T18" i="6"/>
  <c r="AC18" i="6"/>
  <c r="AH18" i="6"/>
  <c r="AD19" i="6"/>
  <c r="AF19" i="6"/>
  <c r="T20" i="6"/>
  <c r="AC20" i="6"/>
  <c r="AH20" i="6"/>
  <c r="AD21" i="6"/>
  <c r="AF21" i="6"/>
  <c r="T22" i="6"/>
  <c r="AH22" i="6"/>
  <c r="AD23" i="6"/>
  <c r="AF23" i="6"/>
  <c r="T24" i="6"/>
  <c r="AC24" i="6"/>
  <c r="AH24" i="6"/>
  <c r="AD25" i="6"/>
  <c r="AF25" i="6"/>
  <c r="T26" i="6"/>
  <c r="AC26" i="6"/>
  <c r="AH26" i="6"/>
  <c r="AD27" i="6"/>
  <c r="AF27" i="6"/>
  <c r="T28" i="6"/>
  <c r="AD28" i="6"/>
  <c r="T29" i="6"/>
  <c r="AC29" i="6"/>
  <c r="AH29" i="6"/>
  <c r="AD30" i="6"/>
  <c r="AF30" i="6"/>
  <c r="T31" i="6"/>
  <c r="AC31" i="6"/>
  <c r="AH31" i="6"/>
  <c r="AE32" i="6"/>
  <c r="T35" i="6"/>
  <c r="AH35" i="6"/>
  <c r="T37" i="6"/>
  <c r="AH37" i="6"/>
  <c r="AC5" i="19"/>
  <c r="AE5" i="19"/>
  <c r="AC8" i="19"/>
  <c r="AE8" i="19"/>
  <c r="AC9" i="19"/>
  <c r="AE9" i="19"/>
  <c r="AC10" i="19"/>
  <c r="AE10" i="19"/>
  <c r="AC11" i="19"/>
  <c r="AE11" i="19"/>
  <c r="AC12" i="19"/>
  <c r="AE12" i="19"/>
  <c r="AC13" i="19"/>
  <c r="AE13" i="19"/>
  <c r="AC14" i="19"/>
  <c r="AE14" i="19"/>
  <c r="AC15" i="19"/>
  <c r="AE15" i="19"/>
  <c r="AC16" i="19"/>
  <c r="AE16" i="19"/>
  <c r="AC17" i="19"/>
  <c r="AE17" i="19"/>
  <c r="AC18" i="19"/>
  <c r="M19" i="19"/>
  <c r="AC19" i="19"/>
  <c r="AC20" i="19"/>
  <c r="M23" i="19"/>
  <c r="AC23" i="19"/>
  <c r="AC24" i="19"/>
  <c r="AC25" i="19"/>
  <c r="M26" i="19"/>
  <c r="AC26" i="19"/>
  <c r="AC27" i="19"/>
  <c r="M28" i="19"/>
  <c r="AD28" i="19"/>
  <c r="AH29" i="19"/>
  <c r="U29" i="19"/>
  <c r="S29" i="19"/>
  <c r="V29" i="19"/>
  <c r="AD5" i="6"/>
  <c r="T6" i="6"/>
  <c r="AH6" i="6"/>
  <c r="AD7" i="6"/>
  <c r="AF7" i="6"/>
  <c r="AD9" i="6"/>
  <c r="AF9" i="6"/>
  <c r="T10" i="6"/>
  <c r="AD11" i="6"/>
  <c r="T12" i="6"/>
  <c r="AH12" i="6"/>
  <c r="AD13" i="6"/>
  <c r="AF13" i="6"/>
  <c r="AC14" i="6"/>
  <c r="K5" i="6"/>
  <c r="M5" i="6"/>
  <c r="T5" i="6"/>
  <c r="AC5" i="6"/>
  <c r="K53" i="6" s="1"/>
  <c r="B21" i="10" s="1"/>
  <c r="S6" i="6"/>
  <c r="AD6" i="6"/>
  <c r="K7" i="6"/>
  <c r="M7" i="6"/>
  <c r="T7" i="6"/>
  <c r="AC7" i="6"/>
  <c r="S8" i="6"/>
  <c r="AD8" i="6"/>
  <c r="K9" i="6"/>
  <c r="M9" i="6"/>
  <c r="T9" i="6"/>
  <c r="AC9" i="6"/>
  <c r="S10" i="6"/>
  <c r="AD10" i="6"/>
  <c r="K11" i="6"/>
  <c r="M11" i="6"/>
  <c r="T11" i="6"/>
  <c r="AC11" i="6"/>
  <c r="S12" i="6"/>
  <c r="AD12" i="6"/>
  <c r="K13" i="6"/>
  <c r="M13" i="6"/>
  <c r="T13" i="6"/>
  <c r="AC13" i="6"/>
  <c r="S14" i="6"/>
  <c r="AD14" i="6"/>
  <c r="K15" i="6"/>
  <c r="M15" i="6"/>
  <c r="T15" i="6"/>
  <c r="AC15" i="6"/>
  <c r="S16" i="6"/>
  <c r="AD16" i="6"/>
  <c r="K17" i="6"/>
  <c r="M17" i="6"/>
  <c r="T17" i="6"/>
  <c r="AC17" i="6"/>
  <c r="S18" i="6"/>
  <c r="AD18" i="6"/>
  <c r="K19" i="6"/>
  <c r="M19" i="6"/>
  <c r="T19" i="6"/>
  <c r="AC19" i="6"/>
  <c r="S20" i="6"/>
  <c r="AD20" i="6"/>
  <c r="K21" i="6"/>
  <c r="M21" i="6"/>
  <c r="T21" i="6"/>
  <c r="AC21" i="6"/>
  <c r="S22" i="6"/>
  <c r="AD22" i="6"/>
  <c r="K23" i="6"/>
  <c r="M23" i="6"/>
  <c r="T23" i="6"/>
  <c r="AC23" i="6"/>
  <c r="S24" i="6"/>
  <c r="AD24" i="6"/>
  <c r="K25" i="6"/>
  <c r="M25" i="6"/>
  <c r="T25" i="6"/>
  <c r="AC25" i="6"/>
  <c r="S26" i="6"/>
  <c r="AD26" i="6"/>
  <c r="K27" i="6"/>
  <c r="M27" i="6"/>
  <c r="T27" i="6"/>
  <c r="AC27" i="6"/>
  <c r="S28" i="6"/>
  <c r="V28" i="6"/>
  <c r="S29" i="6"/>
  <c r="AD29" i="6"/>
  <c r="K30" i="6"/>
  <c r="M30" i="6"/>
  <c r="T30" i="6"/>
  <c r="AC30" i="6"/>
  <c r="S31" i="6"/>
  <c r="AD31" i="6"/>
  <c r="K32" i="6"/>
  <c r="M32" i="6"/>
  <c r="AC32" i="6"/>
  <c r="T34" i="6"/>
  <c r="S35" i="6"/>
  <c r="T36" i="6"/>
  <c r="S37" i="6"/>
  <c r="T38" i="6"/>
  <c r="T5" i="19"/>
  <c r="AD5" i="19"/>
  <c r="T6" i="19"/>
  <c r="AD6" i="19"/>
  <c r="T7" i="19"/>
  <c r="AD7" i="19"/>
  <c r="T8" i="19"/>
  <c r="AD8" i="19"/>
  <c r="T9" i="19"/>
  <c r="AD9" i="19"/>
  <c r="T10" i="19"/>
  <c r="AD10" i="19"/>
  <c r="T11" i="19"/>
  <c r="AD11" i="19"/>
  <c r="T12" i="19"/>
  <c r="AD12" i="19"/>
  <c r="T13" i="19"/>
  <c r="AD13" i="19"/>
  <c r="T14" i="19"/>
  <c r="AD14" i="19"/>
  <c r="T15" i="19"/>
  <c r="AD15" i="19"/>
  <c r="T16" i="19"/>
  <c r="AD16" i="19"/>
  <c r="T17" i="19"/>
  <c r="AD17" i="19"/>
  <c r="M18" i="19"/>
  <c r="V18" i="19"/>
  <c r="T18" i="19"/>
  <c r="U18" i="19"/>
  <c r="L19" i="19"/>
  <c r="AE19" i="19"/>
  <c r="L20" i="19"/>
  <c r="AE20" i="19"/>
  <c r="L23" i="19"/>
  <c r="AE23" i="19"/>
  <c r="L24" i="19"/>
  <c r="AE24" i="19"/>
  <c r="L25" i="19"/>
  <c r="AE25" i="19"/>
  <c r="L26" i="19"/>
  <c r="AE26" i="19"/>
  <c r="L27" i="19"/>
  <c r="AE27" i="19"/>
  <c r="AD18" i="19"/>
  <c r="T19" i="19"/>
  <c r="AD19" i="19"/>
  <c r="T20" i="19"/>
  <c r="AD20" i="19"/>
  <c r="T21" i="19"/>
  <c r="AD21" i="19"/>
  <c r="T22" i="19"/>
  <c r="AD22" i="19"/>
  <c r="T23" i="19"/>
  <c r="AD23" i="19"/>
  <c r="T24" i="19"/>
  <c r="AD24" i="19"/>
  <c r="T25" i="19"/>
  <c r="AD25" i="19"/>
  <c r="T26" i="19"/>
  <c r="AD26" i="19"/>
  <c r="T27" i="19"/>
  <c r="AD27" i="19"/>
  <c r="T28" i="19"/>
  <c r="V28" i="19"/>
  <c r="L29" i="19"/>
  <c r="N29" i="19"/>
  <c r="AC29" i="19"/>
  <c r="AE29" i="19"/>
  <c r="L30" i="19"/>
  <c r="N30" i="19"/>
  <c r="S30" i="19"/>
  <c r="U30" i="19"/>
  <c r="AC30" i="19"/>
  <c r="AE30" i="19"/>
  <c r="AH30" i="19"/>
  <c r="L31" i="19"/>
  <c r="N31" i="19"/>
  <c r="S31" i="19"/>
  <c r="U31" i="19"/>
  <c r="AC31" i="19"/>
  <c r="AE31" i="19"/>
  <c r="AH31" i="19"/>
  <c r="L32" i="19"/>
  <c r="N32" i="19"/>
  <c r="S32" i="19"/>
  <c r="U32" i="19"/>
  <c r="AC32" i="19"/>
  <c r="AF32" i="19"/>
  <c r="K33" i="19"/>
  <c r="T33" i="19"/>
  <c r="V33" i="19"/>
  <c r="L34" i="19"/>
  <c r="N34" i="19"/>
  <c r="S34" i="19"/>
  <c r="U34" i="19"/>
  <c r="AC34" i="19"/>
  <c r="AE34" i="19"/>
  <c r="AH34" i="19"/>
  <c r="L35" i="19"/>
  <c r="S35" i="19"/>
  <c r="U35" i="19"/>
  <c r="AH35" i="19"/>
  <c r="S36" i="19"/>
  <c r="U36" i="19"/>
  <c r="T37" i="19"/>
  <c r="T38" i="19"/>
  <c r="T39" i="19"/>
  <c r="K5" i="23"/>
  <c r="M5" i="23"/>
  <c r="T5" i="23"/>
  <c r="AD5" i="23"/>
  <c r="K53" i="23" s="1"/>
  <c r="C21" i="20" s="1"/>
  <c r="L6" i="23"/>
  <c r="N6" i="23"/>
  <c r="S6" i="23"/>
  <c r="U6" i="23"/>
  <c r="AC6" i="23"/>
  <c r="AE6" i="23"/>
  <c r="AH6" i="23"/>
  <c r="T7" i="23"/>
  <c r="AD7" i="23"/>
  <c r="L8" i="23"/>
  <c r="N8" i="23"/>
  <c r="S8" i="23"/>
  <c r="U8" i="23"/>
  <c r="AC8" i="23"/>
  <c r="AE8" i="23"/>
  <c r="AH8" i="23"/>
  <c r="K9" i="23"/>
  <c r="T9" i="23"/>
  <c r="AF9" i="23"/>
  <c r="AD9" i="23"/>
  <c r="AE9" i="23"/>
  <c r="M10" i="23"/>
  <c r="AC11" i="23"/>
  <c r="AH12" i="23"/>
  <c r="U12" i="23"/>
  <c r="S12" i="23"/>
  <c r="V12" i="23"/>
  <c r="AE12" i="23"/>
  <c r="AC12" i="23"/>
  <c r="N12" i="23"/>
  <c r="L12" i="23"/>
  <c r="AF12" i="23"/>
  <c r="L13" i="23"/>
  <c r="AE13" i="23"/>
  <c r="M14" i="23"/>
  <c r="M15" i="23"/>
  <c r="AC15" i="23"/>
  <c r="AH16" i="23"/>
  <c r="U16" i="23"/>
  <c r="S16" i="23"/>
  <c r="V16" i="23"/>
  <c r="AE16" i="23"/>
  <c r="AC16" i="23"/>
  <c r="N16" i="23"/>
  <c r="L16" i="23"/>
  <c r="AF16" i="23"/>
  <c r="L17" i="23"/>
  <c r="AD29" i="19"/>
  <c r="T30" i="19"/>
  <c r="AD30" i="19"/>
  <c r="T31" i="19"/>
  <c r="AD31" i="19"/>
  <c r="T32" i="19"/>
  <c r="V32" i="19"/>
  <c r="T34" i="19"/>
  <c r="AD34" i="19"/>
  <c r="T35" i="19"/>
  <c r="AC35" i="19"/>
  <c r="AF35" i="19"/>
  <c r="AD35" i="19"/>
  <c r="T36" i="19"/>
  <c r="V36" i="19"/>
  <c r="T6" i="23"/>
  <c r="AD6" i="23"/>
  <c r="T8" i="23"/>
  <c r="AD8" i="23"/>
  <c r="AH10" i="23"/>
  <c r="U10" i="23"/>
  <c r="S10" i="23"/>
  <c r="V10" i="23"/>
  <c r="AE10" i="23"/>
  <c r="AC10" i="23"/>
  <c r="N10" i="23"/>
  <c r="L10" i="23"/>
  <c r="AF10" i="23"/>
  <c r="AC13" i="23"/>
  <c r="AH14" i="23"/>
  <c r="U14" i="23"/>
  <c r="S14" i="23"/>
  <c r="V14" i="23"/>
  <c r="AE14" i="23"/>
  <c r="AC14" i="23"/>
  <c r="N14" i="23"/>
  <c r="L14" i="23"/>
  <c r="AF14" i="23"/>
  <c r="AE17" i="23"/>
  <c r="M17" i="23"/>
  <c r="AC17" i="23"/>
  <c r="T11" i="23"/>
  <c r="AD11" i="23"/>
  <c r="T13" i="23"/>
  <c r="AD13" i="23"/>
  <c r="T15" i="23"/>
  <c r="AD15" i="23"/>
  <c r="T17" i="23"/>
  <c r="AD17" i="23"/>
  <c r="L18" i="23"/>
  <c r="N18" i="23"/>
  <c r="S18" i="23"/>
  <c r="U18" i="23"/>
  <c r="AC18" i="23"/>
  <c r="AE18" i="23"/>
  <c r="AH18" i="23"/>
  <c r="K19" i="23"/>
  <c r="M19" i="23"/>
  <c r="T19" i="23"/>
  <c r="AD19" i="23"/>
  <c r="L20" i="23"/>
  <c r="N20" i="23"/>
  <c r="S20" i="23"/>
  <c r="U20" i="23"/>
  <c r="AC20" i="23"/>
  <c r="AE20" i="23"/>
  <c r="K23" i="23"/>
  <c r="AC24" i="23"/>
  <c r="K25" i="23"/>
  <c r="AC26" i="23"/>
  <c r="K27" i="23"/>
  <c r="AD28" i="23"/>
  <c r="T18" i="23"/>
  <c r="AD18" i="23"/>
  <c r="T20" i="23"/>
  <c r="V20" i="23"/>
  <c r="AD20" i="23"/>
  <c r="AC23" i="23"/>
  <c r="AC25" i="23"/>
  <c r="AC27" i="23"/>
  <c r="AD29" i="23"/>
  <c r="AF29" i="23"/>
  <c r="AD30" i="23"/>
  <c r="AF30" i="23"/>
  <c r="AD31" i="23"/>
  <c r="AF31" i="23"/>
  <c r="AE32" i="23"/>
  <c r="AC33" i="23"/>
  <c r="AD34" i="23"/>
  <c r="AF34" i="23"/>
  <c r="AD35" i="23"/>
  <c r="AF35" i="23"/>
  <c r="AD36" i="23"/>
  <c r="AF36" i="23"/>
  <c r="AD37" i="23"/>
  <c r="AF37" i="23"/>
  <c r="AD38" i="23"/>
  <c r="AF38" i="23"/>
  <c r="AD39" i="23"/>
  <c r="AF39" i="23"/>
  <c r="AD40" i="23"/>
  <c r="AF40" i="23"/>
  <c r="AC41" i="23"/>
  <c r="T21" i="23"/>
  <c r="AD21" i="23"/>
  <c r="AD22" i="23"/>
  <c r="AD23" i="23"/>
  <c r="AD24" i="23"/>
  <c r="AD25" i="23"/>
  <c r="AD26" i="23"/>
  <c r="AD27" i="23"/>
  <c r="K29" i="23"/>
  <c r="M29" i="23"/>
  <c r="AC29" i="23"/>
  <c r="K30" i="23"/>
  <c r="M30" i="23"/>
  <c r="AC30" i="23"/>
  <c r="K31" i="23"/>
  <c r="M31" i="23"/>
  <c r="AC31" i="23"/>
  <c r="K32" i="23"/>
  <c r="M32" i="23"/>
  <c r="AC32" i="23"/>
  <c r="K34" i="23"/>
  <c r="M34" i="23"/>
  <c r="AC34" i="23"/>
  <c r="K35" i="23"/>
  <c r="M35" i="23"/>
  <c r="AC35" i="23"/>
  <c r="K36" i="23"/>
  <c r="M36" i="23"/>
  <c r="AC36" i="23"/>
  <c r="K37" i="23"/>
  <c r="M37" i="23"/>
  <c r="AC37" i="23"/>
  <c r="K38" i="23"/>
  <c r="M38" i="23"/>
  <c r="AC38" i="23"/>
  <c r="K39" i="23"/>
  <c r="M39" i="23"/>
  <c r="AC39" i="23"/>
  <c r="K40" i="23"/>
  <c r="M40" i="23"/>
  <c r="R54" i="23"/>
  <c r="H21" i="20" s="1"/>
  <c r="AC40" i="23"/>
  <c r="AD41" i="23"/>
  <c r="Z56" i="22"/>
  <c r="Z55" i="22"/>
  <c r="Z51" i="22"/>
  <c r="Z58" i="22"/>
  <c r="N17" i="20" s="1"/>
  <c r="Z54" i="22"/>
  <c r="Z50" i="22"/>
  <c r="Z48" i="22"/>
  <c r="H23" i="64" s="1"/>
  <c r="Z57" i="22"/>
  <c r="Z53" i="22"/>
  <c r="Z49" i="22"/>
  <c r="Z52" i="22"/>
  <c r="Z49" i="18"/>
  <c r="Z57" i="18"/>
  <c r="Z60" i="18"/>
  <c r="P17" i="16" s="1"/>
  <c r="Z56" i="18"/>
  <c r="Z52" i="18"/>
  <c r="Z53" i="18"/>
  <c r="Z59" i="18"/>
  <c r="O17" i="16" s="1"/>
  <c r="Z55" i="18"/>
  <c r="Z51" i="18"/>
  <c r="Z58" i="18"/>
  <c r="Z54" i="18"/>
  <c r="Z50" i="18"/>
  <c r="AD58" i="5"/>
  <c r="N17" i="10" s="1"/>
  <c r="AD57" i="5"/>
  <c r="AD53" i="5"/>
  <c r="AD49" i="5"/>
  <c r="AD56" i="5"/>
  <c r="AD52" i="5"/>
  <c r="AD48" i="5"/>
  <c r="H23" i="62" s="1"/>
  <c r="AD54" i="5"/>
  <c r="AD59" i="5"/>
  <c r="O17" i="10" s="1"/>
  <c r="AD55" i="5"/>
  <c r="AD51" i="5"/>
  <c r="AD50" i="5"/>
  <c r="R51" i="23"/>
  <c r="M36" i="19"/>
  <c r="K36" i="19"/>
  <c r="AF36" i="19"/>
  <c r="AC36" i="19"/>
  <c r="AD36" i="19"/>
  <c r="AE36" i="19"/>
  <c r="L36" i="19"/>
  <c r="T39" i="6"/>
  <c r="V39" i="6"/>
  <c r="AH39" i="6"/>
  <c r="AE40" i="6"/>
  <c r="AD41" i="6"/>
  <c r="AD42" i="6"/>
  <c r="AF40" i="6"/>
  <c r="AE42" i="6"/>
  <c r="R51" i="6"/>
  <c r="L21" i="10" s="1"/>
  <c r="M17" i="20" l="1"/>
  <c r="H25" i="64"/>
  <c r="G17" i="20"/>
  <c r="H18" i="64"/>
  <c r="H17" i="20"/>
  <c r="H17" i="64"/>
  <c r="J17" i="20"/>
  <c r="H15" i="64"/>
  <c r="I17" i="20"/>
  <c r="H16" i="64"/>
  <c r="D17" i="20"/>
  <c r="H21" i="64"/>
  <c r="F17" i="20"/>
  <c r="H19" i="64"/>
  <c r="E17" i="20"/>
  <c r="H20" i="64"/>
  <c r="L17" i="20"/>
  <c r="H24" i="64"/>
  <c r="B17" i="20"/>
  <c r="L17" i="16"/>
  <c r="H23" i="63"/>
  <c r="K17" i="16"/>
  <c r="H15" i="63"/>
  <c r="F17" i="16"/>
  <c r="H20" i="63"/>
  <c r="E17" i="16"/>
  <c r="H21" i="63"/>
  <c r="I17" i="16"/>
  <c r="H17" i="63"/>
  <c r="G17" i="16"/>
  <c r="H19" i="63"/>
  <c r="J17" i="16"/>
  <c r="H16" i="63"/>
  <c r="N17" i="16"/>
  <c r="H25" i="63"/>
  <c r="H17" i="16"/>
  <c r="H18" i="63"/>
  <c r="M17" i="16"/>
  <c r="H24" i="63"/>
  <c r="J17" i="10"/>
  <c r="H15" i="62"/>
  <c r="E17" i="10"/>
  <c r="H20" i="62"/>
  <c r="H17" i="10"/>
  <c r="H17" i="62"/>
  <c r="F17" i="10"/>
  <c r="H19" i="62"/>
  <c r="L17" i="10"/>
  <c r="H24" i="62"/>
  <c r="I17" i="10"/>
  <c r="H16" i="62"/>
  <c r="D17" i="10"/>
  <c r="H21" i="62"/>
  <c r="G17" i="10"/>
  <c r="H18" i="62"/>
  <c r="M17" i="10"/>
  <c r="H25" i="62"/>
  <c r="K52" i="6"/>
  <c r="C21" i="10" s="1"/>
  <c r="R52" i="23"/>
  <c r="L21" i="20" s="1"/>
  <c r="R52" i="19"/>
  <c r="M21" i="16" s="1"/>
  <c r="K50" i="6"/>
  <c r="K56" i="6" s="1"/>
  <c r="K52" i="23"/>
  <c r="D21" i="20" s="1"/>
  <c r="R53" i="6"/>
  <c r="H21" i="10" s="1"/>
  <c r="K54" i="23"/>
  <c r="B21" i="20" s="1"/>
  <c r="K51" i="19"/>
  <c r="G21" i="16" s="1"/>
  <c r="K53" i="19"/>
  <c r="R53" i="19"/>
  <c r="K21" i="16" s="1"/>
  <c r="R54" i="19"/>
  <c r="I21" i="16" s="1"/>
  <c r="K54" i="19"/>
  <c r="C21" i="16" s="1"/>
  <c r="R52" i="6"/>
  <c r="J21" i="10" s="1"/>
  <c r="K51" i="6"/>
  <c r="D21" i="10" s="1"/>
  <c r="D21" i="16"/>
  <c r="R51" i="19"/>
  <c r="K52" i="19"/>
  <c r="E21" i="16" s="1"/>
  <c r="Z60" i="22"/>
  <c r="Z61" i="18"/>
  <c r="AD60" i="5"/>
  <c r="K17" i="10"/>
  <c r="F21" i="20"/>
  <c r="N21" i="20"/>
  <c r="F21" i="10"/>
  <c r="R56" i="6"/>
  <c r="R54" i="6"/>
  <c r="N21" i="10"/>
  <c r="H26" i="64" l="1"/>
  <c r="H22" i="64"/>
  <c r="C17" i="16"/>
  <c r="M18" i="16" s="1"/>
  <c r="H22" i="63"/>
  <c r="H26" i="63"/>
  <c r="H26" i="62"/>
  <c r="H22" i="62"/>
  <c r="B17" i="10"/>
  <c r="F18" i="10" s="1"/>
  <c r="R55" i="23"/>
  <c r="K55" i="19"/>
  <c r="K55" i="23"/>
  <c r="O21" i="16"/>
  <c r="R55" i="19"/>
  <c r="K54" i="6"/>
  <c r="K18" i="20"/>
  <c r="F18" i="20"/>
  <c r="I18" i="20"/>
  <c r="O18" i="20"/>
  <c r="G18" i="20"/>
  <c r="L18" i="20"/>
  <c r="E18" i="20"/>
  <c r="J18" i="20"/>
  <c r="M18" i="20"/>
  <c r="N18" i="20"/>
  <c r="D18" i="20"/>
  <c r="H18" i="20"/>
  <c r="K18" i="16"/>
  <c r="N18" i="16" l="1"/>
  <c r="H18" i="16"/>
  <c r="P18" i="16"/>
  <c r="I18" i="16"/>
  <c r="F18" i="16"/>
  <c r="L18" i="16"/>
  <c r="E18" i="16"/>
  <c r="J18" i="16"/>
  <c r="G18" i="16"/>
  <c r="O18" i="16"/>
  <c r="G18" i="10"/>
  <c r="D18" i="10"/>
  <c r="J18" i="10"/>
  <c r="H18" i="10"/>
  <c r="L18" i="10"/>
  <c r="N18" i="10"/>
  <c r="K18" i="10"/>
  <c r="E18" i="10"/>
  <c r="M18" i="10"/>
  <c r="I18" i="10"/>
  <c r="O18" i="10"/>
  <c r="AB9" i="22"/>
  <c r="D7" i="64"/>
  <c r="K9" i="22"/>
  <c r="Y9" i="22"/>
</calcChain>
</file>

<file path=xl/comments1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Corporate Edition</author>
  </authors>
  <commentList>
    <comment ref="I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<sst xmlns="http://schemas.openxmlformats.org/spreadsheetml/2006/main" count="762" uniqueCount="228">
  <si>
    <t>เลข</t>
  </si>
  <si>
    <t>รวม</t>
  </si>
  <si>
    <t>ที่</t>
  </si>
  <si>
    <t>ชื่อ  -  ชื่อสกุล</t>
  </si>
  <si>
    <t>รวมคะแนน</t>
  </si>
  <si>
    <t>ผล</t>
  </si>
  <si>
    <t>ระ</t>
  </si>
  <si>
    <t>การ</t>
  </si>
  <si>
    <t>หว่าง</t>
  </si>
  <si>
    <t>ประ</t>
  </si>
  <si>
    <t>แก้ตัว</t>
  </si>
  <si>
    <t>ภาค</t>
  </si>
  <si>
    <t>เมิน</t>
  </si>
  <si>
    <t>การประเมินคุณลักษณะอันพึงประสงค์</t>
  </si>
  <si>
    <t>ประเมินการอ่านคิดวิเคราะห์และเขียน</t>
  </si>
  <si>
    <t>ผลการประเมิน</t>
  </si>
  <si>
    <t xml:space="preserve"> </t>
  </si>
  <si>
    <t>สรุปผลการประเมิน</t>
  </si>
  <si>
    <t>จำนวนนักเรียน</t>
  </si>
  <si>
    <t>ร</t>
  </si>
  <si>
    <t>มส</t>
  </si>
  <si>
    <t>ผ</t>
  </si>
  <si>
    <t>มผ</t>
  </si>
  <si>
    <t>ผลการประเมินคุณลักษณะอันพึงประสงค์</t>
  </si>
  <si>
    <t>2=ดี</t>
  </si>
  <si>
    <t>1=ผ่าน</t>
  </si>
  <si>
    <t>0=ไม่ผ่าน</t>
  </si>
  <si>
    <t>ผลการประเมินการอ่านคิดวิเคราะห์และเขียน</t>
  </si>
  <si>
    <t>ได้เกรด</t>
  </si>
  <si>
    <t>จำนวน</t>
  </si>
  <si>
    <t>คน</t>
  </si>
  <si>
    <t>ได้ระดับ</t>
  </si>
  <si>
    <t>ได้</t>
  </si>
  <si>
    <t xml:space="preserve">ชื่อ </t>
  </si>
  <si>
    <t>เดือน</t>
  </si>
  <si>
    <t>วันที่</t>
  </si>
  <si>
    <t>เลขที่</t>
  </si>
  <si>
    <t>เลขประจำตัว</t>
  </si>
  <si>
    <t>สมุทรปราการ</t>
  </si>
  <si>
    <t xml:space="preserve">     จังหวัด  </t>
  </si>
  <si>
    <t>ชม.</t>
  </si>
  <si>
    <t>คะแนนตัวชี้วัด/ผลการเรียนรู้ที่คาดหวัง</t>
  </si>
  <si>
    <t>กลางภาค</t>
  </si>
  <si>
    <t>ปลายภาค</t>
  </si>
  <si>
    <t>เด็กชาย สงกรานต์  ศรแก้ว</t>
  </si>
  <si>
    <t>เด็กชาย จิรายุ  แสงคง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</si>
  <si>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</si>
  <si>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</si>
  <si>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</si>
  <si>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 xml:space="preserve">       ลงชื่อ  ...........................................................  หัวหน้างานกลุ่มบริหารงานวิชาการ</t>
  </si>
  <si>
    <t xml:space="preserve">       ลงชื่อ  ...........................................................  หัวหน้างานทะเบียนวัดผล</t>
  </si>
  <si>
    <t xml:space="preserve">       ลงชื่อ  ............................................................  ครูผู้สอน</t>
  </si>
  <si>
    <t xml:space="preserve">       ลงชื่อ  ...........................................................  หัวหน้ากลุ่มสาระการเรียนรู้</t>
  </si>
  <si>
    <t xml:space="preserve">  การอนุมัติผลการเรียน</t>
  </si>
  <si>
    <t xml:space="preserve">  เรียนเสนอเพื่อโปรดพิจารณา</t>
  </si>
  <si>
    <t xml:space="preserve">       ลงชื่อ ............................................................. รอง/ผช.ผอ.กลุ่มบริหารงานวิชาการ</t>
  </si>
  <si>
    <t>กลุ่มสาระการเรียนรู้.................................................................................................................................</t>
  </si>
  <si>
    <t>ครูผู้สอน  ..................................................................................................................................................</t>
  </si>
  <si>
    <t>จำนวนน้ำหนัก / หน่วยกิต ...................  เวลาเรียน .................... ชั่วโมง / สัปดาห์</t>
  </si>
  <si>
    <t xml:space="preserve">       ลงชื่อ ............................................................................ ผู้อำนวยการโรงเรียน</t>
  </si>
  <si>
    <t xml:space="preserve">               ( นายอิทธิพัทธ์   ธีระวรรณสาร )</t>
  </si>
  <si>
    <t xml:space="preserve">              วันที่ ............... เดือน........................... พ.ศ...................</t>
  </si>
  <si>
    <t>รายวิชา .......................................................................... รหัสวิชา .......................................…………….….</t>
  </si>
  <si>
    <t>ชื่อ - สกุล</t>
  </si>
  <si>
    <t>คุณลักษณะ</t>
  </si>
  <si>
    <t>ดีเยี่ยม</t>
  </si>
  <si>
    <t>ดี</t>
  </si>
  <si>
    <t>ผ่าน</t>
  </si>
  <si>
    <t>ไม่ผ่าน</t>
  </si>
  <si>
    <t xml:space="preserve">ปพ.5 </t>
  </si>
  <si>
    <t>คิดเป็นร้อยละ</t>
  </si>
  <si>
    <t>ผลการประเมินอ่านคิดวิเคราะห์</t>
  </si>
  <si>
    <t>คิดวิเคราะห์</t>
  </si>
  <si>
    <t>3=ดีเยี่ยม</t>
  </si>
  <si>
    <t>แบบบันทึกผลการเรียนประจำวิชา</t>
  </si>
  <si>
    <t>ครูที่ปรึกษา 1......................................................................2.............................................................................</t>
  </si>
  <si>
    <t xml:space="preserve">                                                 (   )  อนุมัติ           (   ) ไม่อนุมัติ                                             </t>
  </si>
  <si>
    <t xml:space="preserve">                                                 (   )  อนุมัติ              (   ) ไม่อนุมัติ                                             </t>
  </si>
  <si>
    <t>ตัวชี้วัด/ผลการเรียนรู้ที่คาดหวัง</t>
  </si>
  <si>
    <t xml:space="preserve">คะแนนตัวชี้วัด/ผลการเรียนรู้ที่คาดหวัง รายวิชา.................................................................... รหัสวิชา..............................   </t>
  </si>
  <si>
    <t xml:space="preserve">1.5 หน่วย เปลี่ยนเป็น 60 , 2 หน่วย เป็น 80 ตามเดิม </t>
  </si>
  <si>
    <t>หน่วยการเรียนรู้รายวิชา...................................................รหัสวิชา.....................................</t>
  </si>
  <si>
    <t>ชั้นมัธยมศึกษาปีที่...............ภาคเรียนที่................</t>
  </si>
  <si>
    <t>รายวิชา...................................................รหัสวิชา................................ชั้นมัธยมศึกษาปีที่.........ภาคเรียนที่...........</t>
  </si>
  <si>
    <t>เด็กหญิง กาญจนา  สารี</t>
  </si>
  <si>
    <t>เด็กหญิง ปภัสราภรณ์  โพธิ์เจริญ</t>
  </si>
  <si>
    <t>เด็กหญิง สิริราช  สีบุญ</t>
  </si>
  <si>
    <t>เด็กหญิง รมิตา  สว่างชูแก้ว</t>
  </si>
  <si>
    <t>เด็กหญิง อภิญญา  ทิพย์ภาพันธ์</t>
  </si>
  <si>
    <t>เด็กหญิง พกาวรรณ  แม้นประดิษฐ์</t>
  </si>
  <si>
    <t>เด็กหญิง อฐิติญา  ชมนก</t>
  </si>
  <si>
    <t>เด็กหญิง กมลชนก  เหลืองอ่อน</t>
  </si>
  <si>
    <t>เด็กชาย สรัช  นวลฉ่ำ</t>
  </si>
  <si>
    <t>เด็กชาย ณัฐภัทร  ไพคำนาม</t>
  </si>
  <si>
    <t>เด็กชาย ขวัญชัย  ศรีสมพัด</t>
  </si>
  <si>
    <t>เด็กชาย กิตติธัช  พันธ์สงฆ์</t>
  </si>
  <si>
    <t>เด็กชาย ภาคภูมิ  รัตนเจริญพรชัย</t>
  </si>
  <si>
    <t>เด็กชาย วงศกร  ทองมาก</t>
  </si>
  <si>
    <t>เด็กหญิง พัชรศร  แสงคง</t>
  </si>
  <si>
    <t>เด็กชาย สุรชาติ  เรืองสุวรรณ</t>
  </si>
  <si>
    <t>เด็กหญิง ศศิวิมล  ศรีวิเชียร</t>
  </si>
  <si>
    <t>เด็กชาย บูรพา  เทศดี</t>
  </si>
  <si>
    <t>เด็กชาย ภูดิท  มณฑาทิพย์</t>
  </si>
  <si>
    <t>เด็กชาย ปกรณ์  นานา</t>
  </si>
  <si>
    <t>เด็กชาย ธวัชชัย  ศรีสาคร</t>
  </si>
  <si>
    <t>เด็กหญิง ปัณฑิตา  โมกขา</t>
  </si>
  <si>
    <t>เด็กหญิง อนิชา  ม่วงแก้ว</t>
  </si>
  <si>
    <t>เด็กหญิง ภีรฎา  แสงแดง</t>
  </si>
  <si>
    <t>เด็กหญิง นันท์นภัส  กรีเงิน</t>
  </si>
  <si>
    <t>เด็กชาย รุ่งโรจน์  โคตรเจริญ</t>
  </si>
  <si>
    <t>เด็กชาย ธงชัย  บุญมา</t>
  </si>
  <si>
    <t>เด็กหญิง ชมพูนุท  จินาวงศ์</t>
  </si>
  <si>
    <t>เด็กหญิง ชลธิชา  อัลอูเซลี</t>
  </si>
  <si>
    <t>เด็กชาย ธีรภัทร์  จงปัตนา</t>
  </si>
  <si>
    <t>เด็กหญิง ฐิติพร   อะโน</t>
  </si>
  <si>
    <t>เด็กหญิง สุธินันท์   ราชสำเภา</t>
  </si>
  <si>
    <t>เด็กชาย ภัคพล  จินดานุรักษ์</t>
  </si>
  <si>
    <t>เด็กชาย อนุศิษฎ์  ยศสุวรรณาภา</t>
  </si>
  <si>
    <r>
      <rPr>
        <b/>
        <sz val="14"/>
        <rFont val="TH Sarabun New"/>
        <family val="2"/>
      </rPr>
      <t>หมายเหตุ</t>
    </r>
    <r>
      <rPr>
        <b/>
        <sz val="14"/>
        <color indexed="10"/>
        <rFont val="TH Sarabun New"/>
        <family val="2"/>
      </rPr>
      <t xml:space="preserve"> </t>
    </r>
    <r>
      <rPr>
        <sz val="14"/>
        <rFont val="TH Sarabun New"/>
        <family val="2"/>
      </rPr>
      <t xml:space="preserve"> รายวิชา 0.5 หน่วย ให้เปลี่ยน </t>
    </r>
    <r>
      <rPr>
        <sz val="14"/>
        <color indexed="10"/>
        <rFont val="TH Sarabun New"/>
        <family val="2"/>
      </rPr>
      <t>80</t>
    </r>
    <r>
      <rPr>
        <sz val="14"/>
        <rFont val="TH Sarabun New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</si>
  <si>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4"/>
        <color indexed="10"/>
        <rFont val="TH Sarabun New"/>
        <family val="2"/>
      </rPr>
      <t xml:space="preserve">80 </t>
    </r>
    <r>
      <rPr>
        <b/>
        <sz val="14"/>
        <rFont val="TH Sarabun New"/>
        <family val="2"/>
      </rPr>
      <t>เท่านั้น ส่วนอื่นๆจะเปลี่ยนไปตามเงื่อนไขที่กำหนดไว้)</t>
    </r>
  </si>
  <si>
    <t>เด็กชาย ณัฐวุฒิ  บัวผัน</t>
  </si>
  <si>
    <t>เด็กชาย กิตติธัช  อัครศิลป์</t>
  </si>
  <si>
    <t>เด็กชาย วาที  บานแย้ม</t>
  </si>
  <si>
    <t>เด็กชาย ชนะชัย  ต่างใจ</t>
  </si>
  <si>
    <t>เด็กชาย ต่อบุญ  อัครทัตตะ</t>
  </si>
  <si>
    <t>เด็กหญิง ฟ้าทิพย์ฤทัย  ชัยยงค์</t>
  </si>
  <si>
    <t>เด็กหญิง พัชรี  อินทร์โพธิ์</t>
  </si>
  <si>
    <t>เด็กชาย อินทัช  พุทธบุตร</t>
  </si>
  <si>
    <t>เด็กชาย ทรงพล  กลิ่นชะเอม</t>
  </si>
  <si>
    <t>เด็กชาย อนัตย์  ศรีสิงห์</t>
  </si>
  <si>
    <t>เด็กชาย ธนบดินทร์  สุขประเสริฐ</t>
  </si>
  <si>
    <t>เด็กชาย บุรินทร์  ขุนนา</t>
  </si>
  <si>
    <t>เด็กหญิง ปัญญารัตน์  นามกระโทก</t>
  </si>
  <si>
    <t>เด็กหญิง ปอ  เพ็งกระจ่าง</t>
  </si>
  <si>
    <t>เด็กหญิง ชุติมณฑน์  กังทอง</t>
  </si>
  <si>
    <t>เด็กหญิง พลอยพร  อินแป้น</t>
  </si>
  <si>
    <t>เด็กหญิง ชาลินี  ชาลีกุล</t>
  </si>
  <si>
    <t>เด็กหญิง ปัญจพร  เจริญใหญ่</t>
  </si>
  <si>
    <t>เด็กชาย ธีรวุฒิ  ทรวดทรง</t>
  </si>
  <si>
    <t>เด็กชาย ภากร  วงศ์สุข</t>
  </si>
  <si>
    <t>เด็กชาย สุทธิพงศ์  ทรัพย์สกุล</t>
  </si>
  <si>
    <t>เด็กชาย ศิรภัทร  แสงศรี</t>
  </si>
  <si>
    <t>เด็กหญิง ศุภสุตา  ท้วมจันทร์</t>
  </si>
  <si>
    <t>เด็กหญิง พบพร  เต้าสุวรรณ</t>
  </si>
  <si>
    <t>เด็กหญิง อรวรา  จำปีถาวร</t>
  </si>
  <si>
    <t>เด็กหญิง ศิรินภา  จันทร์ภู่</t>
  </si>
  <si>
    <t>เด็กหญิง อินธิรา  ปรีชุม</t>
  </si>
  <si>
    <t>เด็กชาย ธันวา  สิงห์เกื้อ</t>
  </si>
  <si>
    <t>เด็กหญิง ณัฐกานต์  ปัญญาใส</t>
  </si>
  <si>
    <t>เด็กชาย อานนท์  ก้อนผา</t>
  </si>
  <si>
    <t>เด็กชาย อภิเดช  มาศศักดา</t>
  </si>
  <si>
    <t>เด็กชาย พงศกร   มาศศักดา</t>
  </si>
  <si>
    <t>เด็กหญิง จิติมา  ธีระศักดิ์กุลชัย</t>
  </si>
  <si>
    <t>เด็กชาย วงศธร  แหล่งสุข</t>
  </si>
  <si>
    <t>เด็กหญิง อริสา  แก้วสีสม</t>
  </si>
  <si>
    <t>เด็กหญิง กุลรัตน์  แย้มสวน</t>
  </si>
  <si>
    <t>เด็กหญิง กมลลักษณ์  มาสงค์</t>
  </si>
  <si>
    <t>เด็กชาย เตชะสิทธิ์  ทับทวี</t>
  </si>
  <si>
    <t>เด็กหญิง วราภรณ์  เกษมราช</t>
  </si>
  <si>
    <t>เด็กหญิง วริศรา  วงศ์ศรีวิชัย</t>
  </si>
  <si>
    <t>เด็กชาย เพชรพนม  เอี่ยมแก้ว</t>
  </si>
  <si>
    <t>เด็กหญิง นุชนาฎ  ธันวานนท์</t>
  </si>
  <si>
    <t>เด็กหญิง กาญจนา  ขวัญมงคล</t>
  </si>
  <si>
    <t>เด็กหญิง ศิริกาญจน์  ศรีจันทร์ขำ</t>
  </si>
  <si>
    <t>เด็กชาย ธนพงศ์  พวงเพชร</t>
  </si>
  <si>
    <t>เด็กชาย ฐปณวัฒน์  กองอ้น</t>
  </si>
  <si>
    <t>เด็กชาย ชนะชัย  จำลองกลาง</t>
  </si>
  <si>
    <t>เด็กชาย อมรเทพ  ผลมานะ</t>
  </si>
  <si>
    <t>เด็กชาย รักชาติ  บัวสี</t>
  </si>
  <si>
    <t>เด็กชาย วริทธิ์ธร  พุทธิวัย</t>
  </si>
  <si>
    <t>เด็กหญิง กนกวรรณ  สมหมาย</t>
  </si>
  <si>
    <t>เด็กชาย วิวัฒน์  วิลาลัย</t>
  </si>
  <si>
    <t>เด็กชาย ภาคิน  รูปกระต่าย</t>
  </si>
  <si>
    <t>เด็กชาย ภาณุเมศ  อ่วมประดิษฐ์</t>
  </si>
  <si>
    <t>เด็กชาย อนุชา  เอี่ยมจำรัส</t>
  </si>
  <si>
    <t>เด็กชาย ชรินทร์  อุตมา</t>
  </si>
  <si>
    <t>เด็กชาย วนัสกร  บุตรงาม</t>
  </si>
  <si>
    <t>เด็กหญิง กัณทิมา  ตะวะนะ</t>
  </si>
  <si>
    <t>เด็กชาย วสุพล  ชนิดแจง</t>
  </si>
  <si>
    <t>เด็กชาย ณพรรศกร  ทองวิเศษ</t>
  </si>
  <si>
    <t>เด็กชาย กรกช  ลางคุลเสน</t>
  </si>
  <si>
    <t>เด็กชาย ชนกภัทร์  วงษ์สง่า</t>
  </si>
  <si>
    <t>เด็กชาย อรรถวุฒิ  ชวดจอหอ</t>
  </si>
  <si>
    <t>เด็กชาย อรรถวิทย์  ชวดจอหอ</t>
  </si>
  <si>
    <t>เด็กหญิง สรญา  มะมิง</t>
  </si>
  <si>
    <t>เด็กชาย ศราวุฒิ  ป้องคำสิงห์</t>
  </si>
  <si>
    <t>เด็กชาย ปรินทร  ศรีแก้ว</t>
  </si>
  <si>
    <t>เด็กหญิง ศิวาภัทร  เกิดสมจิตร</t>
  </si>
  <si>
    <t>เด็กชาย วุฒิชัย  จะมะเลิศ</t>
  </si>
  <si>
    <t>เด็กชาย ศรัณย์พงษ์  พรรษา</t>
  </si>
  <si>
    <t>เด็กชาย อลงกรณ์  เครืออ่อน</t>
  </si>
  <si>
    <t>เด็กชาย สมเจตร  ทับทวี</t>
  </si>
  <si>
    <t>เด็กชาย สัชฌุกร  เช้าวันดี</t>
  </si>
  <si>
    <t>เด็กชาย ณัฐภัทร  พิณนาขิเลย์</t>
  </si>
  <si>
    <r>
      <t xml:space="preserve">โรงเรียน  </t>
    </r>
    <r>
      <rPr>
        <sz val="18"/>
        <rFont val="TH Sarabun New"/>
        <family val="2"/>
      </rPr>
      <t>มหาภาพกระจาดทองอุปถัมภ์  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</si>
  <si>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 New"/>
        <family val="2"/>
      </rPr>
      <t>เมืองสมุทรปราการ</t>
    </r>
  </si>
  <si>
    <r>
      <rPr>
        <b/>
        <sz val="18"/>
        <rFont val="TH Sarabun New"/>
        <family val="2"/>
      </rPr>
      <t>หมายเหตุ</t>
    </r>
    <r>
      <rPr>
        <b/>
        <sz val="18"/>
        <color indexed="10"/>
        <rFont val="TH Sarabun New"/>
        <family val="2"/>
      </rPr>
      <t xml:space="preserve"> </t>
    </r>
    <r>
      <rPr>
        <sz val="18"/>
        <rFont val="TH Sarabun New"/>
        <family val="2"/>
      </rPr>
      <t xml:space="preserve"> รายวิชา 0.5 หน่วย ให้เปลี่ยน </t>
    </r>
    <r>
      <rPr>
        <sz val="18"/>
        <color indexed="10"/>
        <rFont val="TH Sarabun New"/>
        <family val="2"/>
      </rPr>
      <t>80</t>
    </r>
    <r>
      <rPr>
        <sz val="18"/>
        <rFont val="TH Sarabun New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</si>
  <si>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 New"/>
        <family val="2"/>
      </rPr>
      <t xml:space="preserve">80 </t>
    </r>
    <r>
      <rPr>
        <b/>
        <sz val="18"/>
        <rFont val="TH Sarabun New"/>
        <family val="2"/>
      </rPr>
      <t>เท่านั้น ส่วนอื่นๆจะเปลี่ยนไปตามเงื่อนไขที่กำหนดไว้)</t>
    </r>
  </si>
  <si>
    <r>
      <t xml:space="preserve">          คะแนนคุณลักษณะอันพึงประสงค์และคะแนนอ่านคิดวิเคราะห์และเขียน  รายวิชา </t>
    </r>
    <r>
      <rPr>
        <sz val="16"/>
        <rFont val="TH Sarabun New"/>
        <family val="2"/>
      </rPr>
      <t>.......................................................................</t>
    </r>
  </si>
  <si>
    <t>ลงชื่อ..........................................................ครูผู้สอน</t>
  </si>
  <si>
    <t>(...............................................................................)</t>
  </si>
  <si>
    <t>เวลาเรียน  รายวิชา  ............................................  รหัสวิชา .............................   จำนวนชั่วโมงที่เรียน.......... ชั่วโมง/สัปดาห์</t>
  </si>
  <si>
    <t>เวลาเรียน  รายวิชา  ...........................................     รหัสวิชา ...........................   จำนวนชั่วโมงที่เรียน.......... ชั่วโมง/สัปดาห์</t>
  </si>
  <si>
    <r>
      <t>ชั้นมัธยมศึกษาปีที่……...</t>
    </r>
    <r>
      <rPr>
        <sz val="18"/>
        <rFont val="TH Sarabun New"/>
        <family val="2"/>
      </rPr>
      <t>.......... ห้อง ....</t>
    </r>
    <r>
      <rPr>
        <b/>
        <sz val="18"/>
        <rFont val="TH Sarabun New"/>
        <family val="2"/>
      </rPr>
      <t>.</t>
    </r>
    <r>
      <rPr>
        <sz val="18"/>
        <rFont val="TH Sarabun New"/>
        <family val="2"/>
      </rPr>
      <t xml:space="preserve">.......     ภาคเรียนที่        </t>
    </r>
    <r>
      <rPr>
        <b/>
        <sz val="18"/>
        <rFont val="TH Sarabun New"/>
        <family val="2"/>
      </rPr>
      <t>1</t>
    </r>
    <r>
      <rPr>
        <sz val="18"/>
        <rFont val="TH Sarabun New"/>
        <family val="2"/>
      </rPr>
      <t xml:space="preserve">         ปีการศึกษา  </t>
    </r>
    <r>
      <rPr>
        <b/>
        <sz val="18"/>
        <rFont val="TH Sarabun New"/>
        <family val="2"/>
      </rPr>
      <t>2562</t>
    </r>
  </si>
  <si>
    <r>
      <t>ชั้นมัธยมศึกษาปีที่……...</t>
    </r>
    <r>
      <rPr>
        <sz val="18"/>
        <rFont val="TH Sarabun New"/>
        <family val="2"/>
      </rPr>
      <t>......... ห้อง ....</t>
    </r>
    <r>
      <rPr>
        <sz val="18"/>
        <rFont val="TH Sarabun New"/>
        <family val="2"/>
      </rPr>
      <t xml:space="preserve">........     ภาคเรียนที่        </t>
    </r>
    <r>
      <rPr>
        <b/>
        <sz val="18"/>
        <rFont val="TH Sarabun New"/>
        <family val="2"/>
      </rPr>
      <t>1</t>
    </r>
    <r>
      <rPr>
        <sz val="18"/>
        <rFont val="TH Sarabun New"/>
        <family val="2"/>
      </rPr>
      <t xml:space="preserve">         ปีการศึกษา  </t>
    </r>
    <r>
      <rPr>
        <b/>
        <sz val="18"/>
        <rFont val="TH Sarabun New"/>
        <family val="2"/>
      </rPr>
      <t>2562</t>
    </r>
  </si>
  <si>
    <r>
      <t>ชั้นมัธยมศึกษาปีที่……..</t>
    </r>
    <r>
      <rPr>
        <sz val="18"/>
        <rFont val="TH Sarabun New"/>
        <family val="2"/>
      </rPr>
      <t>.......... ห้อง ...</t>
    </r>
    <r>
      <rPr>
        <sz val="18"/>
        <rFont val="TH Sarabun New"/>
        <family val="2"/>
      </rPr>
      <t xml:space="preserve">........     ภาคเรียนที่        </t>
    </r>
    <r>
      <rPr>
        <b/>
        <sz val="18"/>
        <rFont val="TH Sarabun New"/>
        <family val="2"/>
      </rPr>
      <t>1</t>
    </r>
    <r>
      <rPr>
        <sz val="18"/>
        <rFont val="TH Sarabun New"/>
        <family val="2"/>
      </rPr>
      <t xml:space="preserve">         ปีการศึกษา  </t>
    </r>
    <r>
      <rPr>
        <b/>
        <sz val="18"/>
        <rFont val="TH Sarabun New"/>
        <family val="2"/>
      </rPr>
      <t>2562</t>
    </r>
  </si>
  <si>
    <t>เด็กหญิง นิรมล  อินทสร</t>
  </si>
  <si>
    <t>โรงเรียนมหาภาพกระจาดทองอุปถัมภ์  อำเภอเมืองสมุทรปราการ   จังหวัดสมุทรปราการ</t>
  </si>
  <si>
    <t>แบบแจ้งผลการเรียน รายวิชาภาษาอังกฤษ รหัสวิชา อ21101  ชั้นมัธยมศึกษาปีที่ 2/2 ภาคเรียนที่ 1/2562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</si>
  <si>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</si>
  <si>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</si>
  <si>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</si>
  <si>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</si>
  <si>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</si>
  <si>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</si>
  <si>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</si>
  <si>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</si>
  <si>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</si>
  <si>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</si>
  <si>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</si>
  <si>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</si>
  <si>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ลงชื่อ....................................ครูผู้สอน</t>
  </si>
  <si>
    <t>( นางสุกัญญา   สุดแสงพันธ์ )</t>
  </si>
  <si>
    <t>ลงชื่อ....................................วัดผล</t>
  </si>
  <si>
    <t>ลงชื่อ....................................วิชาการ</t>
  </si>
  <si>
    <t>( นางสาวณีรนุช   กุมผัน )</t>
  </si>
  <si>
    <t>ลงชื่อ....................................ผู้อำนวยการ</t>
  </si>
  <si>
    <t>( นายอิทธิพัทธ์   ธีระวรรณสาร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</si>
</sst>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35" x14ac:knownFonts="1">
    <font>
      <sz val="14"/>
      <name val="Cordia New"/>
      <charset val="222"/>
    </font>
    <font>
      <sz val="16"/>
      <name val="Angsana New"/>
      <family val="1"/>
    </font>
    <font>
      <sz val="10"/>
      <name val="Arial"/>
      <family val="2"/>
    </font>
    <font>
      <sz val="8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1"/>
      <name val="TH Sarabun New"/>
      <family val="2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b/>
      <sz val="14"/>
      <color indexed="10"/>
      <name val="TH Sarabun New"/>
      <family val="2"/>
    </font>
    <font>
      <sz val="14"/>
      <color indexed="10"/>
      <name val="TH Sarabun New"/>
      <family val="2"/>
    </font>
    <font>
      <b/>
      <sz val="11"/>
      <name val="TH Sarabun New"/>
      <family val="2"/>
    </font>
    <font>
      <b/>
      <sz val="16"/>
      <name val="TH Sarabun New"/>
      <family val="2"/>
    </font>
    <font>
      <b/>
      <sz val="15"/>
      <name val="TH Sarabun New"/>
      <family val="2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  <font>
      <b/>
      <sz val="20"/>
      <name val="TH Sarabun New"/>
      <family val="2"/>
    </font>
    <font>
      <sz val="20"/>
      <name val="TH Sarabun New"/>
      <family val="2"/>
    </font>
    <font>
      <sz val="12"/>
      <name val="TH Sarabun New"/>
      <family val="2"/>
    </font>
    <font>
      <sz val="13"/>
      <name val="TH Sarabun New"/>
      <family val="2"/>
    </font>
    <font>
      <b/>
      <sz val="13"/>
      <name val="TH Sarabun New"/>
      <family val="2"/>
    </font>
    <font>
      <b/>
      <sz val="18"/>
      <color indexed="10"/>
      <name val="TH Sarabun New"/>
      <family val="2"/>
    </font>
    <font>
      <sz val="18"/>
      <color indexed="10"/>
      <name val="TH Sarabun New"/>
      <family val="2"/>
    </font>
    <font>
      <b/>
      <sz val="12"/>
      <name val="TH Sarabun New"/>
      <family val="2"/>
    </font>
    <font>
      <b/>
      <sz val="14"/>
      <color indexed="12"/>
      <name val="TH Sarabun New"/>
      <family val="2"/>
    </font>
    <font>
      <sz val="16"/>
      <color rgb="FFFF0000"/>
      <name val="TH Sarabun New"/>
      <family val="2"/>
    </font>
    <font>
      <sz val="10"/>
      <name val="TH Sarabun New"/>
      <family val="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2" fillId="0" borderId="0"/>
    <xf numFmtId="0" fontId="31" fillId="0" borderId="0"/>
  </cellStyleXfs>
  <cellXfs count="659">
    <xf numFmtId="0" fontId="0" fillId="0" borderId="0" xfId="0"/>
    <xf numFmtId="0" fontId="7" fillId="0" borderId="0" xfId="0" applyFont="1" applyProtection="1">
      <protection locked="0"/>
    </xf>
    <xf numFmtId="0" fontId="7" fillId="0" borderId="0" xfId="0" applyFont="1"/>
    <xf numFmtId="0" fontId="7" fillId="0" borderId="0" xfId="0" applyFont="1" applyAlignment="1"/>
    <xf numFmtId="0" fontId="7" fillId="4" borderId="79" xfId="0" applyFont="1" applyFill="1" applyBorder="1" applyAlignment="1">
      <alignment vertical="center"/>
    </xf>
    <xf numFmtId="1" fontId="9" fillId="0" borderId="3" xfId="0" applyNumberFormat="1" applyFont="1" applyBorder="1" applyAlignment="1">
      <alignment horizontal="center"/>
    </xf>
    <xf numFmtId="1" fontId="9" fillId="0" borderId="31" xfId="0" applyNumberFormat="1" applyFont="1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1" fontId="9" fillId="0" borderId="32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11" fillId="0" borderId="16" xfId="2" applyFont="1" applyBorder="1" applyAlignment="1">
      <alignment horizontal="left" wrapText="1"/>
    </xf>
    <xf numFmtId="0" fontId="11" fillId="0" borderId="2" xfId="2" applyFont="1" applyBorder="1" applyAlignment="1">
      <alignment horizontal="left" wrapText="1"/>
    </xf>
    <xf numFmtId="0" fontId="7" fillId="0" borderId="2" xfId="0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11" fillId="0" borderId="33" xfId="2" applyFont="1" applyBorder="1" applyAlignment="1">
      <alignment horizontal="left" wrapText="1"/>
    </xf>
    <xf numFmtId="0" fontId="11" fillId="0" borderId="11" xfId="2" applyFont="1" applyBorder="1" applyAlignment="1">
      <alignment horizontal="left" wrapText="1"/>
    </xf>
    <xf numFmtId="1" fontId="7" fillId="0" borderId="48" xfId="0" applyNumberFormat="1" applyFont="1" applyBorder="1" applyAlignment="1" applyProtection="1">
      <alignment horizontal="center" vertical="top"/>
      <protection locked="0"/>
    </xf>
    <xf numFmtId="0" fontId="7" fillId="0" borderId="48" xfId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wrapText="1"/>
    </xf>
    <xf numFmtId="0" fontId="11" fillId="0" borderId="22" xfId="2" applyFont="1" applyBorder="1" applyAlignment="1">
      <alignment horizontal="left" wrapText="1"/>
    </xf>
    <xf numFmtId="0" fontId="11" fillId="0" borderId="3" xfId="2" applyFont="1" applyBorder="1" applyAlignment="1">
      <alignment horizontal="left" wrapText="1"/>
    </xf>
    <xf numFmtId="0" fontId="7" fillId="0" borderId="3" xfId="0" applyFont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 applyProtection="1">
      <alignment horizontal="center" vertical="center"/>
      <protection locked="0"/>
    </xf>
    <xf numFmtId="0" fontId="11" fillId="0" borderId="31" xfId="2" applyFont="1" applyBorder="1" applyAlignment="1">
      <alignment horizontal="left" wrapText="1"/>
    </xf>
    <xf numFmtId="0" fontId="11" fillId="0" borderId="8" xfId="2" applyFont="1" applyBorder="1" applyAlignment="1">
      <alignment horizontal="left" wrapText="1"/>
    </xf>
    <xf numFmtId="1" fontId="7" fillId="0" borderId="19" xfId="0" applyNumberFormat="1" applyFont="1" applyBorder="1" applyAlignment="1" applyProtection="1">
      <alignment horizontal="center" vertical="top"/>
      <protection locked="0"/>
    </xf>
    <xf numFmtId="0" fontId="7" fillId="0" borderId="3" xfId="0" applyFont="1" applyBorder="1" applyAlignment="1"/>
    <xf numFmtId="0" fontId="7" fillId="0" borderId="31" xfId="0" applyFont="1" applyBorder="1" applyAlignment="1"/>
    <xf numFmtId="1" fontId="7" fillId="0" borderId="3" xfId="0" applyNumberFormat="1" applyFont="1" applyBorder="1" applyAlignment="1"/>
    <xf numFmtId="1" fontId="7" fillId="0" borderId="31" xfId="0" applyNumberFormat="1" applyFont="1" applyBorder="1" applyAlignment="1"/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11" fillId="0" borderId="34" xfId="2" applyFont="1" applyBorder="1" applyAlignment="1">
      <alignment horizontal="left"/>
    </xf>
    <xf numFmtId="0" fontId="11" fillId="0" borderId="22" xfId="2" applyFont="1" applyBorder="1" applyAlignment="1">
      <alignment horizontal="left"/>
    </xf>
    <xf numFmtId="0" fontId="11" fillId="0" borderId="3" xfId="2" applyFont="1" applyBorder="1" applyAlignment="1">
      <alignment horizontal="left"/>
    </xf>
    <xf numFmtId="0" fontId="11" fillId="0" borderId="31" xfId="2" applyFont="1" applyBorder="1" applyAlignment="1">
      <alignment horizontal="left"/>
    </xf>
    <xf numFmtId="0" fontId="11" fillId="0" borderId="8" xfId="2" applyFont="1" applyBorder="1" applyAlignment="1">
      <alignment horizontal="left"/>
    </xf>
    <xf numFmtId="0" fontId="7" fillId="0" borderId="34" xfId="2" applyFont="1" applyBorder="1" applyAlignment="1">
      <alignment horizontal="left" wrapText="1"/>
    </xf>
    <xf numFmtId="0" fontId="7" fillId="0" borderId="22" xfId="2" applyFont="1" applyBorder="1" applyAlignment="1">
      <alignment horizontal="left" wrapText="1"/>
    </xf>
    <xf numFmtId="0" fontId="7" fillId="0" borderId="3" xfId="2" applyFont="1" applyBorder="1" applyAlignment="1">
      <alignment horizontal="left" wrapText="1"/>
    </xf>
    <xf numFmtId="0" fontId="7" fillId="0" borderId="31" xfId="2" applyFont="1" applyBorder="1" applyAlignment="1">
      <alignment horizontal="left" wrapText="1"/>
    </xf>
    <xf numFmtId="0" fontId="7" fillId="0" borderId="8" xfId="2" applyFont="1" applyBorder="1" applyAlignment="1">
      <alignment horizontal="left" wrapText="1"/>
    </xf>
    <xf numFmtId="0" fontId="7" fillId="0" borderId="34" xfId="2" applyFont="1" applyFill="1" applyBorder="1" applyAlignment="1">
      <alignment horizontal="left" wrapText="1"/>
    </xf>
    <xf numFmtId="0" fontId="7" fillId="0" borderId="22" xfId="2" applyFont="1" applyFill="1" applyBorder="1" applyAlignment="1">
      <alignment horizontal="left" wrapText="1"/>
    </xf>
    <xf numFmtId="0" fontId="7" fillId="0" borderId="3" xfId="2" applyFont="1" applyFill="1" applyBorder="1" applyAlignment="1">
      <alignment horizontal="left" wrapText="1"/>
    </xf>
    <xf numFmtId="0" fontId="7" fillId="0" borderId="31" xfId="2" applyFont="1" applyFill="1" applyBorder="1" applyAlignment="1">
      <alignment horizontal="left" wrapText="1"/>
    </xf>
    <xf numFmtId="0" fontId="7" fillId="0" borderId="8" xfId="2" applyFont="1" applyFill="1" applyBorder="1" applyAlignment="1">
      <alignment horizontal="left" wrapText="1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left" vertical="center" wrapText="1"/>
    </xf>
    <xf numFmtId="0" fontId="7" fillId="0" borderId="0" xfId="0" applyFont="1" applyAlignment="1" applyProtection="1">
      <alignment vertical="top"/>
      <protection locked="0"/>
    </xf>
    <xf numFmtId="0" fontId="8" fillId="0" borderId="39" xfId="0" applyFont="1" applyBorder="1" applyAlignment="1">
      <alignment horizontal="center" vertical="top"/>
    </xf>
    <xf numFmtId="0" fontId="7" fillId="4" borderId="60" xfId="0" applyFont="1" applyFill="1" applyBorder="1" applyAlignment="1">
      <alignment vertical="center"/>
    </xf>
    <xf numFmtId="1" fontId="7" fillId="0" borderId="53" xfId="0" applyNumberFormat="1" applyFont="1" applyBorder="1" applyAlignment="1">
      <alignment horizontal="center" vertical="top"/>
    </xf>
    <xf numFmtId="0" fontId="7" fillId="4" borderId="25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vertical="center"/>
      <protection locked="0"/>
    </xf>
    <xf numFmtId="0" fontId="7" fillId="0" borderId="38" xfId="0" applyFont="1" applyBorder="1" applyAlignment="1">
      <alignment horizontal="center" vertical="top"/>
    </xf>
    <xf numFmtId="0" fontId="8" fillId="0" borderId="0" xfId="0" applyFont="1" applyProtection="1">
      <protection locked="0"/>
    </xf>
    <xf numFmtId="0" fontId="8" fillId="4" borderId="21" xfId="0" applyFont="1" applyFill="1" applyBorder="1" applyAlignment="1" applyProtection="1">
      <alignment vertical="center"/>
      <protection locked="0"/>
    </xf>
    <xf numFmtId="0" fontId="8" fillId="4" borderId="70" xfId="0" applyFont="1" applyFill="1" applyBorder="1" applyAlignment="1" applyProtection="1">
      <alignment vertical="center"/>
      <protection locked="0"/>
    </xf>
    <xf numFmtId="0" fontId="8" fillId="4" borderId="52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protection locked="0"/>
    </xf>
    <xf numFmtId="0" fontId="10" fillId="0" borderId="48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left" vertical="center" wrapText="1"/>
    </xf>
    <xf numFmtId="0" fontId="7" fillId="0" borderId="50" xfId="1" applyFont="1" applyBorder="1" applyAlignment="1" applyProtection="1">
      <alignment horizontal="center" vertical="center"/>
      <protection locked="0"/>
    </xf>
    <xf numFmtId="0" fontId="11" fillId="0" borderId="57" xfId="2" applyFont="1" applyBorder="1" applyAlignment="1">
      <alignment horizontal="left" wrapText="1"/>
    </xf>
    <xf numFmtId="0" fontId="11" fillId="0" borderId="59" xfId="2" applyFont="1" applyBorder="1" applyAlignment="1">
      <alignment horizontal="left" wrapText="1"/>
    </xf>
    <xf numFmtId="0" fontId="7" fillId="0" borderId="59" xfId="0" applyFont="1" applyBorder="1" applyAlignment="1" applyProtection="1">
      <alignment horizontal="center" vertical="center"/>
      <protection locked="0"/>
    </xf>
    <xf numFmtId="0" fontId="11" fillId="0" borderId="61" xfId="2" applyFont="1" applyBorder="1" applyAlignment="1">
      <alignment horizontal="left" wrapText="1"/>
    </xf>
    <xf numFmtId="0" fontId="11" fillId="0" borderId="74" xfId="2" applyFont="1" applyBorder="1" applyAlignment="1">
      <alignment horizontal="left" wrapText="1"/>
    </xf>
    <xf numFmtId="1" fontId="7" fillId="0" borderId="50" xfId="0" applyNumberFormat="1" applyFont="1" applyBorder="1" applyAlignment="1" applyProtection="1">
      <alignment horizontal="center" vertical="top"/>
      <protection locked="0"/>
    </xf>
    <xf numFmtId="0" fontId="11" fillId="0" borderId="3" xfId="0" applyFont="1" applyBorder="1"/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61" xfId="0" applyFont="1" applyBorder="1" applyAlignment="1" applyProtection="1">
      <alignment horizontal="center" vertical="center"/>
      <protection locked="0"/>
    </xf>
    <xf numFmtId="0" fontId="7" fillId="0" borderId="7" xfId="0" applyFont="1" applyBorder="1" applyProtection="1">
      <protection locked="0"/>
    </xf>
    <xf numFmtId="0" fontId="7" fillId="0" borderId="32" xfId="0" applyFont="1" applyBorder="1" applyProtection="1">
      <protection locked="0"/>
    </xf>
    <xf numFmtId="1" fontId="7" fillId="0" borderId="8" xfId="0" applyNumberFormat="1" applyFont="1" applyBorder="1" applyAlignment="1" applyProtection="1">
      <alignment horizontal="center" vertical="top"/>
      <protection locked="0"/>
    </xf>
    <xf numFmtId="0" fontId="7" fillId="0" borderId="31" xfId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vertical="top"/>
      <protection locked="0"/>
    </xf>
    <xf numFmtId="0" fontId="9" fillId="0" borderId="82" xfId="0" applyFont="1" applyBorder="1" applyAlignment="1">
      <alignment horizontal="center"/>
    </xf>
    <xf numFmtId="0" fontId="9" fillId="0" borderId="43" xfId="0" applyFont="1" applyBorder="1" applyAlignment="1"/>
    <xf numFmtId="0" fontId="9" fillId="0" borderId="45" xfId="0" applyFont="1" applyBorder="1" applyAlignment="1"/>
    <xf numFmtId="0" fontId="9" fillId="0" borderId="42" xfId="0" applyFont="1" applyBorder="1" applyAlignment="1"/>
    <xf numFmtId="0" fontId="9" fillId="0" borderId="83" xfId="0" applyFont="1" applyBorder="1" applyAlignment="1">
      <alignment horizontal="center"/>
    </xf>
    <xf numFmtId="0" fontId="14" fillId="0" borderId="84" xfId="0" applyFont="1" applyBorder="1" applyAlignment="1">
      <alignment horizontal="center"/>
    </xf>
    <xf numFmtId="0" fontId="10" fillId="0" borderId="49" xfId="0" applyFont="1" applyBorder="1" applyAlignment="1">
      <alignment horizontal="left" vertical="center" wrapText="1"/>
    </xf>
    <xf numFmtId="0" fontId="7" fillId="0" borderId="53" xfId="1" applyFont="1" applyBorder="1" applyAlignment="1" applyProtection="1">
      <alignment horizontal="center" vertical="center"/>
      <protection locked="0"/>
    </xf>
    <xf numFmtId="0" fontId="7" fillId="0" borderId="37" xfId="1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62" xfId="1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>
      <alignment horizontal="center" vertical="center" wrapText="1"/>
    </xf>
    <xf numFmtId="0" fontId="11" fillId="0" borderId="46" xfId="2" applyFont="1" applyBorder="1" applyAlignment="1">
      <alignment horizontal="left" wrapText="1"/>
    </xf>
    <xf numFmtId="0" fontId="10" fillId="0" borderId="37" xfId="0" applyFont="1" applyBorder="1" applyAlignment="1">
      <alignment horizontal="center" vertical="center" wrapText="1"/>
    </xf>
    <xf numFmtId="0" fontId="11" fillId="0" borderId="34" xfId="0" applyFont="1" applyBorder="1"/>
    <xf numFmtId="0" fontId="10" fillId="0" borderId="38" xfId="0" applyFont="1" applyBorder="1" applyAlignment="1">
      <alignment horizontal="center" vertical="center" wrapText="1"/>
    </xf>
    <xf numFmtId="0" fontId="7" fillId="0" borderId="17" xfId="0" applyFont="1" applyBorder="1" applyProtection="1"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4" borderId="58" xfId="0" applyFont="1" applyFill="1" applyBorder="1" applyAlignment="1">
      <alignment vertical="center"/>
    </xf>
    <xf numFmtId="0" fontId="7" fillId="4" borderId="23" xfId="0" applyFont="1" applyFill="1" applyBorder="1" applyAlignment="1" applyProtection="1">
      <alignment vertical="center"/>
      <protection locked="0"/>
    </xf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/>
    <xf numFmtId="0" fontId="18" fillId="0" borderId="0" xfId="0" applyFont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2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21" xfId="0" applyFont="1" applyBorder="1" applyAlignment="1">
      <alignment vertical="center"/>
    </xf>
    <xf numFmtId="0" fontId="17" fillId="0" borderId="70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9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3" xfId="0" applyFont="1" applyBorder="1" applyAlignment="1">
      <alignment vertical="center"/>
    </xf>
    <xf numFmtId="0" fontId="17" fillId="0" borderId="67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8" fillId="0" borderId="65" xfId="0" applyFont="1" applyBorder="1"/>
    <xf numFmtId="0" fontId="17" fillId="0" borderId="66" xfId="0" applyFont="1" applyBorder="1" applyAlignment="1">
      <alignment horizontal="center"/>
    </xf>
    <xf numFmtId="0" fontId="17" fillId="0" borderId="66" xfId="0" applyFont="1" applyBorder="1"/>
    <xf numFmtId="0" fontId="17" fillId="0" borderId="66" xfId="0" applyFont="1" applyBorder="1" applyAlignment="1"/>
    <xf numFmtId="0" fontId="7" fillId="0" borderId="13" xfId="0" applyFont="1" applyBorder="1"/>
    <xf numFmtId="0" fontId="7" fillId="0" borderId="36" xfId="0" applyFont="1" applyBorder="1"/>
    <xf numFmtId="0" fontId="7" fillId="0" borderId="0" xfId="0" applyFont="1" applyBorder="1"/>
    <xf numFmtId="0" fontId="17" fillId="0" borderId="0" xfId="0" applyFont="1" applyBorder="1"/>
    <xf numFmtId="0" fontId="17" fillId="0" borderId="0" xfId="0" applyFont="1" applyBorder="1" applyAlignment="1"/>
    <xf numFmtId="0" fontId="7" fillId="0" borderId="14" xfId="0" applyFont="1" applyBorder="1"/>
    <xf numFmtId="0" fontId="18" fillId="0" borderId="36" xfId="0" applyFont="1" applyBorder="1"/>
    <xf numFmtId="0" fontId="18" fillId="0" borderId="0" xfId="0" applyFont="1" applyBorder="1"/>
    <xf numFmtId="0" fontId="17" fillId="0" borderId="54" xfId="0" applyFont="1" applyBorder="1"/>
    <xf numFmtId="0" fontId="7" fillId="0" borderId="67" xfId="0" applyFont="1" applyBorder="1"/>
    <xf numFmtId="0" fontId="17" fillId="0" borderId="67" xfId="0" applyFont="1" applyBorder="1"/>
    <xf numFmtId="0" fontId="17" fillId="0" borderId="67" xfId="0" applyFont="1" applyBorder="1" applyAlignment="1"/>
    <xf numFmtId="0" fontId="7" fillId="0" borderId="15" xfId="0" applyFont="1" applyBorder="1"/>
    <xf numFmtId="0" fontId="7" fillId="0" borderId="0" xfId="0" applyFont="1" applyBorder="1" applyAlignment="1"/>
    <xf numFmtId="0" fontId="19" fillId="0" borderId="0" xfId="0" applyFont="1" applyBorder="1" applyAlignment="1"/>
    <xf numFmtId="0" fontId="18" fillId="0" borderId="0" xfId="0" applyFont="1" applyBorder="1" applyAlignment="1"/>
    <xf numFmtId="0" fontId="17" fillId="0" borderId="36" xfId="0" applyFont="1" applyBorder="1"/>
    <xf numFmtId="0" fontId="7" fillId="0" borderId="54" xfId="0" applyFont="1" applyBorder="1"/>
    <xf numFmtId="0" fontId="20" fillId="0" borderId="0" xfId="0" applyFont="1" applyBorder="1" applyAlignment="1">
      <alignment vertical="center"/>
    </xf>
    <xf numFmtId="0" fontId="20" fillId="0" borderId="0" xfId="0" applyFont="1" applyAlignment="1"/>
    <xf numFmtId="0" fontId="20" fillId="0" borderId="0" xfId="0" applyFont="1" applyAlignment="1">
      <alignment vertical="center"/>
    </xf>
    <xf numFmtId="0" fontId="21" fillId="0" borderId="0" xfId="0" applyFont="1" applyAlignment="1"/>
    <xf numFmtId="0" fontId="21" fillId="0" borderId="0" xfId="0" applyFont="1"/>
    <xf numFmtId="0" fontId="21" fillId="0" borderId="0" xfId="0" applyFont="1" applyBorder="1"/>
    <xf numFmtId="0" fontId="19" fillId="0" borderId="0" xfId="0" applyFont="1"/>
    <xf numFmtId="0" fontId="19" fillId="0" borderId="0" xfId="0" applyFont="1" applyAlignment="1"/>
    <xf numFmtId="0" fontId="21" fillId="0" borderId="0" xfId="0" applyFont="1" applyBorder="1" applyAlignment="1"/>
    <xf numFmtId="0" fontId="19" fillId="0" borderId="0" xfId="0" applyFont="1" applyAlignment="1">
      <alignment vertical="center"/>
    </xf>
    <xf numFmtId="0" fontId="22" fillId="0" borderId="51" xfId="0" applyFont="1" applyBorder="1" applyAlignment="1">
      <alignment horizontal="center"/>
    </xf>
    <xf numFmtId="0" fontId="7" fillId="0" borderId="42" xfId="0" applyFont="1" applyBorder="1" applyAlignment="1"/>
    <xf numFmtId="0" fontId="7" fillId="0" borderId="43" xfId="0" applyFont="1" applyBorder="1" applyAlignment="1"/>
    <xf numFmtId="0" fontId="7" fillId="0" borderId="44" xfId="0" applyFont="1" applyBorder="1" applyAlignment="1"/>
    <xf numFmtId="0" fontId="7" fillId="0" borderId="45" xfId="0" applyFont="1" applyBorder="1" applyAlignment="1"/>
    <xf numFmtId="0" fontId="23" fillId="0" borderId="42" xfId="0" applyFont="1" applyBorder="1" applyAlignment="1"/>
    <xf numFmtId="0" fontId="23" fillId="0" borderId="43" xfId="0" applyFont="1" applyBorder="1" applyAlignment="1"/>
    <xf numFmtId="0" fontId="24" fillId="0" borderId="39" xfId="0" applyFont="1" applyBorder="1" applyAlignment="1">
      <alignment horizontal="center" vertical="top"/>
    </xf>
    <xf numFmtId="0" fontId="17" fillId="4" borderId="60" xfId="0" applyFont="1" applyFill="1" applyBorder="1" applyAlignment="1">
      <alignment vertical="center"/>
    </xf>
    <xf numFmtId="0" fontId="17" fillId="4" borderId="79" xfId="0" applyFont="1" applyFill="1" applyBorder="1" applyAlignment="1">
      <alignment vertical="center"/>
    </xf>
    <xf numFmtId="0" fontId="17" fillId="4" borderId="58" xfId="0" applyFont="1" applyFill="1" applyBorder="1"/>
    <xf numFmtId="0" fontId="22" fillId="0" borderId="40" xfId="0" applyFont="1" applyBorder="1" applyAlignment="1">
      <alignment horizontal="center"/>
    </xf>
    <xf numFmtId="1" fontId="9" fillId="0" borderId="8" xfId="0" applyNumberFormat="1" applyFont="1" applyBorder="1" applyAlignment="1"/>
    <xf numFmtId="1" fontId="9" fillId="0" borderId="3" xfId="0" applyNumberFormat="1" applyFont="1" applyBorder="1" applyAlignment="1"/>
    <xf numFmtId="1" fontId="9" fillId="0" borderId="4" xfId="0" applyNumberFormat="1" applyFont="1" applyBorder="1" applyAlignment="1"/>
    <xf numFmtId="1" fontId="9" fillId="0" borderId="31" xfId="0" applyNumberFormat="1" applyFont="1" applyBorder="1" applyAlignment="1"/>
    <xf numFmtId="1" fontId="19" fillId="0" borderId="53" xfId="0" applyNumberFormat="1" applyFont="1" applyBorder="1" applyAlignment="1">
      <alignment horizontal="center" vertical="top"/>
    </xf>
    <xf numFmtId="0" fontId="17" fillId="4" borderId="25" xfId="0" applyFont="1" applyFill="1" applyBorder="1" applyAlignment="1" applyProtection="1">
      <alignment vertical="center"/>
      <protection locked="0"/>
    </xf>
    <xf numFmtId="0" fontId="17" fillId="4" borderId="0" xfId="0" applyFont="1" applyFill="1" applyBorder="1" applyAlignment="1" applyProtection="1">
      <alignment vertical="center"/>
      <protection locked="0"/>
    </xf>
    <xf numFmtId="0" fontId="17" fillId="4" borderId="23" xfId="0" applyFont="1" applyFill="1" applyBorder="1"/>
    <xf numFmtId="0" fontId="27" fillId="0" borderId="41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19" fillId="0" borderId="38" xfId="0" applyFont="1" applyBorder="1" applyAlignment="1">
      <alignment horizontal="center" vertical="top"/>
    </xf>
    <xf numFmtId="0" fontId="15" fillId="0" borderId="0" xfId="0" applyFont="1" applyProtection="1">
      <protection locked="0"/>
    </xf>
    <xf numFmtId="0" fontId="18" fillId="4" borderId="21" xfId="0" applyFont="1" applyFill="1" applyBorder="1" applyAlignment="1" applyProtection="1">
      <alignment vertical="center"/>
      <protection locked="0"/>
    </xf>
    <xf numFmtId="0" fontId="18" fillId="4" borderId="70" xfId="0" applyFont="1" applyFill="1" applyBorder="1" applyAlignment="1" applyProtection="1">
      <alignment vertical="center"/>
      <protection locked="0"/>
    </xf>
    <xf numFmtId="0" fontId="18" fillId="4" borderId="52" xfId="0" applyFont="1" applyFill="1" applyBorder="1" applyAlignment="1" applyProtection="1">
      <alignment vertical="center"/>
      <protection locked="0"/>
    </xf>
    <xf numFmtId="0" fontId="11" fillId="0" borderId="47" xfId="2" applyFont="1" applyBorder="1" applyAlignment="1">
      <alignment horizontal="left" wrapText="1"/>
    </xf>
    <xf numFmtId="0" fontId="11" fillId="0" borderId="43" xfId="2" applyFont="1" applyBorder="1" applyAlignment="1">
      <alignment horizontal="left" wrapText="1"/>
    </xf>
    <xf numFmtId="0" fontId="7" fillId="0" borderId="43" xfId="0" applyFont="1" applyBorder="1" applyAlignment="1" applyProtection="1">
      <alignment horizontal="center" vertical="center"/>
      <protection locked="0"/>
    </xf>
    <xf numFmtId="1" fontId="7" fillId="0" borderId="43" xfId="0" applyNumberFormat="1" applyFont="1" applyBorder="1" applyAlignment="1" applyProtection="1">
      <alignment horizontal="center" vertical="center"/>
      <protection locked="0"/>
    </xf>
    <xf numFmtId="0" fontId="11" fillId="0" borderId="42" xfId="2" applyFont="1" applyBorder="1" applyAlignment="1">
      <alignment horizontal="center" vertical="center" wrapText="1"/>
    </xf>
    <xf numFmtId="0" fontId="11" fillId="0" borderId="43" xfId="2" applyFont="1" applyBorder="1" applyAlignment="1">
      <alignment horizontal="center" vertical="center" wrapText="1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left" vertical="center" wrapText="1"/>
    </xf>
    <xf numFmtId="0" fontId="7" fillId="0" borderId="20" xfId="1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 wrapText="1"/>
    </xf>
    <xf numFmtId="0" fontId="11" fillId="0" borderId="17" xfId="2" applyFont="1" applyBorder="1" applyAlignment="1">
      <alignment horizontal="left" wrapText="1"/>
    </xf>
    <xf numFmtId="0" fontId="11" fillId="0" borderId="9" xfId="2" applyFont="1" applyBorder="1" applyAlignment="1">
      <alignment horizontal="left" wrapText="1"/>
    </xf>
    <xf numFmtId="0" fontId="11" fillId="0" borderId="7" xfId="2" applyFont="1" applyBorder="1" applyAlignment="1">
      <alignment horizontal="left" wrapText="1"/>
    </xf>
    <xf numFmtId="0" fontId="7" fillId="0" borderId="7" xfId="0" applyFont="1" applyBorder="1" applyAlignment="1" applyProtection="1">
      <alignment horizontal="center" vertical="center"/>
      <protection locked="0"/>
    </xf>
    <xf numFmtId="0" fontId="11" fillId="0" borderId="6" xfId="2" applyFont="1" applyBorder="1" applyAlignment="1">
      <alignment horizontal="left" wrapText="1"/>
    </xf>
    <xf numFmtId="0" fontId="7" fillId="0" borderId="12" xfId="0" applyFont="1" applyBorder="1" applyAlignment="1" applyProtection="1">
      <alignment horizontal="center" vertical="center"/>
      <protection locked="0"/>
    </xf>
    <xf numFmtId="1" fontId="7" fillId="0" borderId="20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7" fillId="0" borderId="18" xfId="0" applyFont="1" applyBorder="1" applyProtection="1">
      <protection locked="0"/>
    </xf>
    <xf numFmtId="0" fontId="22" fillId="0" borderId="65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77" xfId="0" applyFont="1" applyBorder="1" applyProtection="1">
      <protection locked="0"/>
    </xf>
    <xf numFmtId="0" fontId="7" fillId="0" borderId="75" xfId="0" applyFont="1" applyBorder="1" applyProtection="1">
      <protection locked="0"/>
    </xf>
    <xf numFmtId="0" fontId="7" fillId="0" borderId="78" xfId="0" applyFont="1" applyBorder="1" applyProtection="1"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/>
      <protection locked="0"/>
    </xf>
    <xf numFmtId="0" fontId="22" fillId="0" borderId="5" xfId="0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22" fillId="0" borderId="23" xfId="0" applyFont="1" applyBorder="1" applyProtection="1">
      <protection locked="0"/>
    </xf>
    <xf numFmtId="0" fontId="22" fillId="0" borderId="24" xfId="0" applyFont="1" applyBorder="1" applyProtection="1">
      <protection locked="0"/>
    </xf>
    <xf numFmtId="0" fontId="22" fillId="0" borderId="25" xfId="0" applyFont="1" applyBorder="1" applyProtection="1">
      <protection locked="0"/>
    </xf>
    <xf numFmtId="0" fontId="22" fillId="0" borderId="63" xfId="0" applyFont="1" applyBorder="1" applyAlignment="1">
      <alignment horizontal="center" vertical="center" wrapText="1"/>
    </xf>
    <xf numFmtId="0" fontId="7" fillId="0" borderId="5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22" fillId="0" borderId="64" xfId="0" applyFont="1" applyBorder="1" applyAlignment="1">
      <alignment horizontal="center" vertical="center" wrapText="1"/>
    </xf>
    <xf numFmtId="0" fontId="7" fillId="0" borderId="1" xfId="0" applyFont="1" applyBorder="1" applyProtection="1"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2" fillId="0" borderId="28" xfId="0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19" fillId="0" borderId="54" xfId="0" applyFont="1" applyBorder="1" applyProtection="1">
      <protection locked="0"/>
    </xf>
    <xf numFmtId="0" fontId="7" fillId="0" borderId="65" xfId="1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left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28" fillId="0" borderId="37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36" xfId="1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36" xfId="1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left"/>
      <protection locked="0"/>
    </xf>
    <xf numFmtId="0" fontId="28" fillId="0" borderId="4" xfId="0" applyFont="1" applyBorder="1" applyAlignment="1" applyProtection="1">
      <alignment horizontal="center" vertical="center"/>
    </xf>
    <xf numFmtId="0" fontId="7" fillId="0" borderId="38" xfId="1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" fontId="7" fillId="0" borderId="7" xfId="0" applyNumberFormat="1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</xf>
    <xf numFmtId="0" fontId="7" fillId="0" borderId="68" xfId="0" applyFont="1" applyBorder="1" applyAlignment="1" applyProtection="1">
      <alignment horizontal="center" vertical="center"/>
    </xf>
    <xf numFmtId="0" fontId="28" fillId="0" borderId="12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187" fontId="19" fillId="0" borderId="0" xfId="0" applyNumberFormat="1" applyFont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 textRotation="90"/>
    </xf>
    <xf numFmtId="0" fontId="7" fillId="3" borderId="43" xfId="0" applyFont="1" applyFill="1" applyBorder="1" applyAlignment="1">
      <alignment horizontal="center" vertical="center" textRotation="90"/>
    </xf>
    <xf numFmtId="0" fontId="7" fillId="3" borderId="45" xfId="0" applyFont="1" applyFill="1" applyBorder="1" applyAlignment="1">
      <alignment horizontal="center" vertical="center" textRotation="90"/>
    </xf>
    <xf numFmtId="0" fontId="7" fillId="0" borderId="1" xfId="0" applyFont="1" applyBorder="1"/>
    <xf numFmtId="0" fontId="7" fillId="0" borderId="15" xfId="0" applyFont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left" vertical="center"/>
    </xf>
    <xf numFmtId="0" fontId="29" fillId="0" borderId="1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8" xfId="0" applyFont="1" applyBorder="1"/>
    <xf numFmtId="0" fontId="19" fillId="3" borderId="42" xfId="0" applyFont="1" applyFill="1" applyBorder="1" applyAlignment="1">
      <alignment horizontal="center" vertical="center"/>
    </xf>
    <xf numFmtId="0" fontId="19" fillId="3" borderId="43" xfId="0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19" fillId="5" borderId="48" xfId="0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9" xfId="0" applyFont="1" applyBorder="1"/>
    <xf numFmtId="0" fontId="19" fillId="3" borderId="8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16" xfId="3" applyNumberFormat="1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19" xfId="0" applyFont="1" applyFill="1" applyBorder="1"/>
    <xf numFmtId="0" fontId="7" fillId="2" borderId="0" xfId="0" applyFont="1" applyFill="1"/>
    <xf numFmtId="0" fontId="29" fillId="0" borderId="3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4" xfId="3" applyNumberFormat="1" applyFont="1" applyFill="1" applyBorder="1" applyAlignment="1">
      <alignment horizontal="left" vertical="center"/>
    </xf>
    <xf numFmtId="0" fontId="7" fillId="5" borderId="19" xfId="0" applyFont="1" applyFill="1" applyBorder="1"/>
    <xf numFmtId="0" fontId="7" fillId="0" borderId="20" xfId="1" applyFont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20" xfId="0" applyFont="1" applyBorder="1"/>
    <xf numFmtId="0" fontId="7" fillId="3" borderId="6" xfId="0" applyFont="1" applyFill="1" applyBorder="1"/>
    <xf numFmtId="0" fontId="7" fillId="3" borderId="7" xfId="0" applyFont="1" applyFill="1" applyBorder="1"/>
    <xf numFmtId="0" fontId="7" fillId="3" borderId="32" xfId="0" applyFont="1" applyFill="1" applyBorder="1"/>
    <xf numFmtId="0" fontId="7" fillId="5" borderId="20" xfId="0" applyFont="1" applyFill="1" applyBorder="1"/>
    <xf numFmtId="0" fontId="7" fillId="0" borderId="0" xfId="1" applyFont="1" applyBorder="1" applyAlignment="1">
      <alignment horizontal="center" vertical="center"/>
    </xf>
    <xf numFmtId="0" fontId="7" fillId="0" borderId="0" xfId="3" applyNumberFormat="1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" borderId="0" xfId="0" applyFont="1" applyFill="1" applyBorder="1"/>
    <xf numFmtId="0" fontId="19" fillId="0" borderId="53" xfId="0" applyFont="1" applyBorder="1" applyAlignment="1">
      <alignment vertical="center"/>
    </xf>
    <xf numFmtId="0" fontId="19" fillId="0" borderId="11" xfId="0" applyFont="1" applyBorder="1"/>
    <xf numFmtId="0" fontId="19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19" fillId="0" borderId="8" xfId="0" applyFont="1" applyBorder="1"/>
    <xf numFmtId="0" fontId="19" fillId="0" borderId="3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7" fillId="0" borderId="37" xfId="0" applyFont="1" applyBorder="1"/>
    <xf numFmtId="0" fontId="19" fillId="0" borderId="54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8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8" fillId="0" borderId="0" xfId="0" applyFont="1" applyAlignment="1"/>
    <xf numFmtId="0" fontId="19" fillId="0" borderId="0" xfId="0" applyFont="1" applyBorder="1" applyAlignment="1">
      <alignment vertical="center"/>
    </xf>
    <xf numFmtId="0" fontId="7" fillId="0" borderId="72" xfId="0" applyFont="1" applyBorder="1" applyAlignment="1"/>
    <xf numFmtId="0" fontId="23" fillId="0" borderId="45" xfId="0" applyFont="1" applyBorder="1" applyAlignment="1"/>
    <xf numFmtId="0" fontId="7" fillId="0" borderId="32" xfId="0" applyFont="1" applyBorder="1" applyAlignment="1" applyProtection="1">
      <alignment horizontal="center" vertical="center"/>
      <protection locked="0"/>
    </xf>
    <xf numFmtId="1" fontId="9" fillId="0" borderId="5" xfId="0" applyNumberFormat="1" applyFont="1" applyBorder="1" applyAlignment="1"/>
    <xf numFmtId="0" fontId="7" fillId="0" borderId="0" xfId="2" applyFont="1" applyBorder="1" applyAlignment="1">
      <alignment horizontal="left" wrapText="1"/>
    </xf>
    <xf numFmtId="0" fontId="7" fillId="0" borderId="5" xfId="0" applyFont="1" applyBorder="1" applyAlignment="1"/>
    <xf numFmtId="1" fontId="9" fillId="0" borderId="5" xfId="0" applyNumberFormat="1" applyFont="1" applyBorder="1" applyAlignment="1">
      <alignment horizontal="center"/>
    </xf>
    <xf numFmtId="0" fontId="11" fillId="0" borderId="5" xfId="2" applyFont="1" applyBorder="1" applyAlignment="1">
      <alignment horizontal="left" wrapText="1"/>
    </xf>
    <xf numFmtId="1" fontId="7" fillId="0" borderId="5" xfId="0" applyNumberFormat="1" applyFont="1" applyBorder="1" applyAlignment="1"/>
    <xf numFmtId="0" fontId="11" fillId="0" borderId="5" xfId="2" applyFont="1" applyBorder="1" applyAlignment="1">
      <alignment horizontal="left"/>
    </xf>
    <xf numFmtId="0" fontId="7" fillId="0" borderId="5" xfId="2" applyFont="1" applyBorder="1" applyAlignment="1">
      <alignment horizontal="left" wrapText="1"/>
    </xf>
    <xf numFmtId="0" fontId="7" fillId="0" borderId="5" xfId="2" applyFont="1" applyFill="1" applyBorder="1" applyAlignment="1">
      <alignment horizontal="left" wrapText="1"/>
    </xf>
    <xf numFmtId="0" fontId="9" fillId="0" borderId="0" xfId="0" applyFont="1" applyBorder="1" applyAlignment="1"/>
    <xf numFmtId="1" fontId="9" fillId="0" borderId="0" xfId="0" applyNumberFormat="1" applyFont="1" applyBorder="1" applyAlignment="1">
      <alignment horizontal="center"/>
    </xf>
    <xf numFmtId="0" fontId="11" fillId="0" borderId="0" xfId="2" applyFont="1" applyBorder="1" applyAlignment="1">
      <alignment horizontal="left" wrapText="1"/>
    </xf>
    <xf numFmtId="1" fontId="7" fillId="0" borderId="0" xfId="0" applyNumberFormat="1" applyFont="1" applyBorder="1" applyAlignment="1"/>
    <xf numFmtId="0" fontId="11" fillId="0" borderId="0" xfId="2" applyFont="1" applyBorder="1" applyAlignment="1">
      <alignment horizontal="left"/>
    </xf>
    <xf numFmtId="0" fontId="7" fillId="0" borderId="0" xfId="2" applyFont="1" applyFill="1" applyBorder="1" applyAlignment="1">
      <alignment horizontal="left" wrapText="1"/>
    </xf>
    <xf numFmtId="0" fontId="11" fillId="0" borderId="0" xfId="0" applyFont="1" applyBorder="1"/>
    <xf numFmtId="0" fontId="7" fillId="0" borderId="0" xfId="0" applyFont="1" applyBorder="1" applyProtection="1">
      <protection locked="0"/>
    </xf>
    <xf numFmtId="0" fontId="11" fillId="0" borderId="8" xfId="0" applyFont="1" applyBorder="1"/>
    <xf numFmtId="0" fontId="7" fillId="0" borderId="6" xfId="0" applyFont="1" applyBorder="1" applyProtection="1">
      <protection locked="0"/>
    </xf>
    <xf numFmtId="0" fontId="7" fillId="0" borderId="47" xfId="0" applyFont="1" applyBorder="1" applyAlignment="1"/>
    <xf numFmtId="0" fontId="9" fillId="0" borderId="40" xfId="0" applyFont="1" applyBorder="1" applyAlignment="1">
      <alignment horizontal="center"/>
    </xf>
    <xf numFmtId="0" fontId="9" fillId="0" borderId="0" xfId="0" applyFont="1" applyProtection="1">
      <protection locked="0"/>
    </xf>
    <xf numFmtId="0" fontId="18" fillId="2" borderId="0" xfId="0" applyFont="1" applyFill="1" applyBorder="1" applyAlignment="1" applyProtection="1">
      <protection locked="0"/>
    </xf>
    <xf numFmtId="0" fontId="30" fillId="0" borderId="3" xfId="0" applyFont="1" applyBorder="1" applyAlignment="1"/>
    <xf numFmtId="0" fontId="17" fillId="2" borderId="0" xfId="0" applyFont="1" applyFill="1" applyBorder="1" applyAlignment="1">
      <alignment horizontal="left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32" xfId="0" applyFont="1" applyBorder="1" applyAlignment="1" applyProtection="1">
      <alignment vertical="center"/>
      <protection locked="0"/>
    </xf>
    <xf numFmtId="0" fontId="11" fillId="0" borderId="31" xfId="0" applyFont="1" applyBorder="1"/>
    <xf numFmtId="0" fontId="23" fillId="0" borderId="11" xfId="0" applyFont="1" applyBorder="1" applyAlignment="1"/>
    <xf numFmtId="0" fontId="23" fillId="0" borderId="2" xfId="0" applyFont="1" applyBorder="1" applyAlignment="1"/>
    <xf numFmtId="0" fontId="23" fillId="0" borderId="33" xfId="0" applyFont="1" applyBorder="1" applyAlignment="1"/>
    <xf numFmtId="0" fontId="24" fillId="0" borderId="1" xfId="0" applyFont="1" applyBorder="1" applyAlignment="1">
      <alignment horizontal="center" vertical="top"/>
    </xf>
    <xf numFmtId="0" fontId="15" fillId="0" borderId="0" xfId="0" applyFont="1" applyBorder="1" applyAlignment="1" applyProtection="1">
      <protection locked="0"/>
    </xf>
    <xf numFmtId="0" fontId="7" fillId="0" borderId="49" xfId="1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</xf>
    <xf numFmtId="0" fontId="28" fillId="0" borderId="72" xfId="0" applyFont="1" applyBorder="1" applyAlignment="1" applyProtection="1">
      <alignment horizontal="center" vertical="center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28" fillId="0" borderId="55" xfId="0" applyFont="1" applyBorder="1" applyAlignment="1" applyProtection="1">
      <alignment horizontal="center" vertical="center"/>
    </xf>
    <xf numFmtId="0" fontId="7" fillId="0" borderId="37" xfId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19" xfId="0" applyFont="1" applyBorder="1" applyProtection="1"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28" fillId="0" borderId="17" xfId="0" applyFont="1" applyBorder="1" applyAlignment="1" applyProtection="1">
      <alignment horizontal="center" vertical="center"/>
    </xf>
    <xf numFmtId="0" fontId="7" fillId="0" borderId="65" xfId="0" applyFont="1" applyBorder="1" applyProtection="1"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7" fillId="0" borderId="63" xfId="0" applyFont="1" applyBorder="1" applyProtection="1">
      <protection locked="0"/>
    </xf>
    <xf numFmtId="0" fontId="7" fillId="0" borderId="26" xfId="0" applyFont="1" applyBorder="1" applyProtection="1">
      <protection locked="0"/>
    </xf>
    <xf numFmtId="0" fontId="19" fillId="0" borderId="36" xfId="0" applyFont="1" applyBorder="1" applyAlignment="1" applyProtection="1">
      <alignment horizontal="center"/>
      <protection locked="0"/>
    </xf>
    <xf numFmtId="0" fontId="22" fillId="0" borderId="63" xfId="0" applyFont="1" applyBorder="1" applyProtection="1">
      <protection locked="0"/>
    </xf>
    <xf numFmtId="0" fontId="22" fillId="0" borderId="26" xfId="0" applyFont="1" applyBorder="1" applyProtection="1"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left"/>
      <protection locked="0"/>
    </xf>
    <xf numFmtId="0" fontId="28" fillId="0" borderId="7" xfId="0" applyFont="1" applyBorder="1" applyAlignment="1" applyProtection="1">
      <alignment horizontal="center" vertical="center"/>
    </xf>
    <xf numFmtId="0" fontId="7" fillId="0" borderId="7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10" fillId="0" borderId="4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7" fillId="5" borderId="0" xfId="0" applyFont="1" applyFill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7" fillId="0" borderId="17" xfId="0" applyFont="1" applyBorder="1"/>
    <xf numFmtId="0" fontId="7" fillId="0" borderId="1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9" fillId="0" borderId="3" xfId="0" applyFont="1" applyBorder="1"/>
    <xf numFmtId="0" fontId="18" fillId="0" borderId="4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66" xfId="1" applyFont="1" applyBorder="1" applyAlignment="1" applyProtection="1">
      <alignment horizontal="center" vertical="center"/>
      <protection locked="0"/>
    </xf>
    <xf numFmtId="0" fontId="18" fillId="0" borderId="65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8" fillId="0" borderId="49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7" fillId="0" borderId="44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7" fillId="0" borderId="8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9" fillId="0" borderId="44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7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/>
    </xf>
    <xf numFmtId="0" fontId="15" fillId="0" borderId="67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8" fillId="0" borderId="65" xfId="0" applyFont="1" applyBorder="1" applyAlignment="1" applyProtection="1">
      <alignment horizontal="center"/>
      <protection locked="0"/>
    </xf>
    <xf numFmtId="0" fontId="8" fillId="0" borderId="66" xfId="0" applyFont="1" applyBorder="1" applyAlignment="1" applyProtection="1">
      <alignment horizontal="center"/>
      <protection locked="0"/>
    </xf>
    <xf numFmtId="0" fontId="7" fillId="0" borderId="65" xfId="0" applyFont="1" applyBorder="1" applyAlignment="1" applyProtection="1">
      <alignment horizontal="center"/>
      <protection locked="0"/>
    </xf>
    <xf numFmtId="0" fontId="7" fillId="0" borderId="66" xfId="0" applyFont="1" applyBorder="1" applyAlignment="1" applyProtection="1">
      <alignment horizontal="center"/>
      <protection locked="0"/>
    </xf>
    <xf numFmtId="0" fontId="22" fillId="0" borderId="78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73" xfId="0" applyFont="1" applyBorder="1" applyAlignment="1" applyProtection="1">
      <alignment horizontal="center" vertical="center"/>
      <protection locked="0"/>
    </xf>
    <xf numFmtId="0" fontId="22" fillId="0" borderId="75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15" fillId="0" borderId="67" xfId="0" applyFont="1" applyBorder="1" applyAlignment="1"/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 textRotation="90"/>
    </xf>
    <xf numFmtId="0" fontId="7" fillId="0" borderId="4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67" xfId="0" applyFont="1" applyFill="1" applyBorder="1" applyAlignment="1">
      <alignment horizontal="center"/>
    </xf>
    <xf numFmtId="0" fontId="7" fillId="0" borderId="76" xfId="0" applyFont="1" applyBorder="1" applyAlignment="1">
      <alignment horizontal="center" vertical="center" textRotation="90"/>
    </xf>
    <xf numFmtId="0" fontId="7" fillId="0" borderId="68" xfId="0" applyFont="1" applyBorder="1" applyAlignment="1">
      <alignment horizontal="center" vertical="center" textRotation="90"/>
    </xf>
    <xf numFmtId="0" fontId="22" fillId="0" borderId="80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22" fillId="0" borderId="81" xfId="0" applyFont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textRotation="90"/>
    </xf>
    <xf numFmtId="0" fontId="7" fillId="0" borderId="64" xfId="0" applyFont="1" applyBorder="1" applyAlignment="1">
      <alignment horizontal="center" vertical="center" textRotation="90"/>
    </xf>
    <xf numFmtId="0" fontId="18" fillId="0" borderId="77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/>
    </xf>
    <xf numFmtId="0" fontId="17" fillId="0" borderId="72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9" fillId="0" borderId="53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17" fillId="0" borderId="79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70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20" fillId="0" borderId="6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/>
    </xf>
    <xf numFmtId="0" fontId="7" fillId="0" borderId="79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65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8" fillId="0" borderId="80" xfId="0" applyFont="1" applyBorder="1" applyAlignment="1" applyProtection="1">
      <alignment horizontal="center"/>
      <protection locked="0"/>
    </xf>
    <xf numFmtId="0" fontId="8" fillId="0" borderId="69" xfId="0" applyFont="1" applyBorder="1" applyAlignment="1" applyProtection="1">
      <alignment horizontal="center"/>
      <protection locked="0"/>
    </xf>
    <xf numFmtId="0" fontId="7" fillId="0" borderId="80" xfId="0" applyFont="1" applyBorder="1" applyAlignment="1" applyProtection="1">
      <alignment horizontal="center"/>
      <protection locked="0"/>
    </xf>
    <xf numFmtId="0" fontId="7" fillId="0" borderId="69" xfId="0" applyFont="1" applyBorder="1" applyAlignment="1" applyProtection="1">
      <alignment horizontal="center"/>
      <protection locked="0"/>
    </xf>
    <xf numFmtId="0" fontId="7" fillId="0" borderId="81" xfId="0" applyFont="1" applyBorder="1" applyAlignment="1" applyProtection="1">
      <alignment horizontal="center"/>
      <protection locked="0"/>
    </xf>
    <xf numFmtId="0" fontId="22" fillId="0" borderId="76" xfId="0" applyFont="1" applyBorder="1" applyAlignment="1" applyProtection="1">
      <alignment horizontal="center" vertical="center"/>
      <protection locked="0"/>
    </xf>
    <xf numFmtId="0" fontId="22" fillId="0" borderId="26" xfId="0" applyFont="1" applyBorder="1" applyAlignment="1" applyProtection="1">
      <alignment horizontal="center" vertical="center"/>
      <protection locked="0"/>
    </xf>
    <xf numFmtId="0" fontId="22" fillId="0" borderId="68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187" fontId="19" fillId="0" borderId="0" xfId="0" applyNumberFormat="1" applyFont="1" applyAlignment="1" applyProtection="1">
      <alignment horizontal="center" vertical="center"/>
      <protection locked="0"/>
    </xf>
    <xf numFmtId="0" fontId="19" fillId="0" borderId="44" xfId="0" applyFont="1" applyBorder="1" applyAlignment="1">
      <alignment horizontal="center"/>
    </xf>
    <xf numFmtId="0" fontId="19" fillId="0" borderId="72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0" fontId="17" fillId="2" borderId="0" xfId="0" applyFont="1" applyFill="1" applyBorder="1" applyAlignment="1">
      <alignment horizontal="left" vertical="top"/>
    </xf>
    <xf numFmtId="0" fontId="17" fillId="2" borderId="0" xfId="0" applyFont="1" applyFill="1" applyBorder="1" applyAlignment="1">
      <alignment horizontal="left"/>
    </xf>
    <xf numFmtId="0" fontId="8" fillId="0" borderId="81" xfId="0" applyFont="1" applyBorder="1" applyAlignment="1" applyProtection="1">
      <alignment horizontal="center"/>
      <protection locked="0"/>
    </xf>
    <xf numFmtId="0" fontId="32" fillId="0" borderId="0" xfId="4" applyFont="1" applyAlignment="1">
      <alignment horizontal="center"/>
    </xf>
    <xf numFmtId="0" fontId="32" fillId="0" borderId="0" xfId="4" applyFont="1"/>
    <xf numFmtId="0" fontId="7" fillId="0" borderId="3" xfId="4" applyFont="1" applyFill="1" applyBorder="1" applyAlignment="1" applyProtection="1">
      <alignment horizontal="center" vertical="center" wrapText="1"/>
      <protection locked="0"/>
    </xf>
    <xf numFmtId="0" fontId="8" fillId="0" borderId="4" xfId="4" applyFont="1" applyFill="1" applyBorder="1" applyAlignment="1" applyProtection="1">
      <alignment horizontal="center" vertical="center"/>
      <protection locked="0"/>
    </xf>
    <xf numFmtId="0" fontId="33" fillId="0" borderId="59" xfId="4" applyFont="1" applyBorder="1" applyAlignment="1">
      <alignment horizontal="center" vertical="center"/>
    </xf>
    <xf numFmtId="0" fontId="32" fillId="0" borderId="55" xfId="4" applyFont="1" applyBorder="1" applyAlignment="1">
      <alignment horizontal="center" vertical="center"/>
    </xf>
    <xf numFmtId="0" fontId="32" fillId="0" borderId="60" xfId="4" applyFont="1" applyBorder="1" applyAlignment="1">
      <alignment vertical="center"/>
    </xf>
    <xf numFmtId="0" fontId="32" fillId="0" borderId="79" xfId="4" applyFont="1" applyBorder="1" applyAlignment="1">
      <alignment horizontal="center" vertical="center"/>
    </xf>
    <xf numFmtId="0" fontId="32" fillId="0" borderId="58" xfId="4" applyFont="1" applyBorder="1" applyAlignment="1">
      <alignment vertical="center"/>
    </xf>
    <xf numFmtId="0" fontId="32" fillId="0" borderId="0" xfId="4" applyFont="1" applyAlignment="1">
      <alignment vertical="center"/>
    </xf>
    <xf numFmtId="0" fontId="33" fillId="0" borderId="2" xfId="4" applyFont="1" applyBorder="1" applyAlignment="1">
      <alignment horizontal="center" vertical="center"/>
    </xf>
    <xf numFmtId="0" fontId="32" fillId="0" borderId="25" xfId="4" applyFont="1" applyBorder="1" applyAlignment="1">
      <alignment vertical="center"/>
    </xf>
    <xf numFmtId="0" fontId="32" fillId="0" borderId="0" xfId="4" applyFont="1" applyBorder="1" applyAlignment="1">
      <alignment horizontal="center" vertical="center"/>
    </xf>
    <xf numFmtId="0" fontId="32" fillId="0" borderId="23" xfId="4" applyFont="1" applyBorder="1" applyAlignment="1">
      <alignment vertical="center"/>
    </xf>
    <xf numFmtId="0" fontId="32" fillId="0" borderId="3" xfId="4" applyFont="1" applyBorder="1" applyAlignment="1">
      <alignment horizontal="center" vertical="center"/>
    </xf>
    <xf numFmtId="0" fontId="32" fillId="0" borderId="3" xfId="4" applyFont="1" applyBorder="1" applyAlignment="1">
      <alignment vertical="center"/>
    </xf>
    <xf numFmtId="0" fontId="32" fillId="0" borderId="4" xfId="4" applyFont="1" applyBorder="1" applyAlignment="1">
      <alignment vertical="center"/>
    </xf>
    <xf numFmtId="0" fontId="34" fillId="0" borderId="25" xfId="4" applyFont="1" applyBorder="1" applyAlignment="1">
      <alignment horizontal="center" vertical="center"/>
    </xf>
    <xf numFmtId="0" fontId="34" fillId="0" borderId="0" xfId="4" applyFont="1" applyBorder="1" applyAlignment="1">
      <alignment horizontal="center" vertical="center"/>
    </xf>
    <xf numFmtId="0" fontId="34" fillId="0" borderId="23" xfId="4" applyFont="1" applyBorder="1" applyAlignment="1">
      <alignment horizontal="center" vertical="center"/>
    </xf>
    <xf numFmtId="0" fontId="32" fillId="0" borderId="23" xfId="4" applyFont="1" applyBorder="1" applyAlignment="1">
      <alignment horizontal="center" vertical="center"/>
    </xf>
    <xf numFmtId="0" fontId="34" fillId="0" borderId="25" xfId="4" applyFont="1" applyBorder="1" applyAlignment="1">
      <alignment vertical="center"/>
    </xf>
    <xf numFmtId="0" fontId="34" fillId="0" borderId="0" xfId="4" applyFont="1" applyBorder="1" applyAlignment="1">
      <alignment horizontal="center" vertical="center"/>
    </xf>
    <xf numFmtId="0" fontId="34" fillId="0" borderId="23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/>
    </xf>
    <xf numFmtId="0" fontId="32" fillId="0" borderId="0" xfId="4" applyFont="1" applyBorder="1" applyAlignment="1">
      <alignment horizontal="center" vertical="center"/>
    </xf>
    <xf numFmtId="0" fontId="32" fillId="0" borderId="23" xfId="4" applyFont="1" applyBorder="1" applyAlignment="1">
      <alignment horizontal="center" vertical="center"/>
    </xf>
    <xf numFmtId="0" fontId="32" fillId="0" borderId="21" xfId="4" applyFont="1" applyBorder="1" applyAlignment="1">
      <alignment vertical="center"/>
    </xf>
    <xf numFmtId="0" fontId="32" fillId="0" borderId="70" xfId="4" applyFont="1" applyBorder="1" applyAlignment="1">
      <alignment horizontal="center" vertical="center"/>
    </xf>
    <xf numFmtId="0" fontId="32" fillId="0" borderId="52" xfId="4" applyFont="1" applyBorder="1" applyAlignment="1">
      <alignment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horizontal="center"/>
    </xf>
  </cellXfs>
  <cellStyles count="5">
    <cellStyle name="Normal" xfId="0" builtinId="0"/>
    <cellStyle name="Normal 2" xfId="4"/>
    <cellStyle name="Normal_2548 - ม 3 แบบพิมพ์" xfId="1"/>
    <cellStyle name="ปกติ 2" xfId="2"/>
    <cellStyle name="ปกติ_รายชื่อนักเรียนม148 (version 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542822</xdr:colOff>
      <xdr:row>7</xdr:row>
      <xdr:rowOff>276531</xdr:rowOff>
    </xdr:from>
    <xdr:ext cx="4690807" cy="399533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986935" y="2560483"/>
          <a:ext cx="4690807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twoCellAnchor>
    <xdr:from>
      <xdr:col>6</xdr:col>
      <xdr:colOff>347715</xdr:colOff>
      <xdr:row>0</xdr:row>
      <xdr:rowOff>77634</xdr:rowOff>
    </xdr:from>
    <xdr:to>
      <xdr:col>10</xdr:col>
      <xdr:colOff>121164</xdr:colOff>
      <xdr:row>3</xdr:row>
      <xdr:rowOff>287184</xdr:rowOff>
    </xdr:to>
    <xdr:pic>
      <xdr:nvPicPr>
        <xdr:cNvPr id="82993" name="Picture 1" descr="Related image">
          <a:extLst>
            <a:ext uri="{FF2B5EF4-FFF2-40B4-BE49-F238E27FC236}">
              <a16:creationId xmlns:a16="http://schemas.microsoft.com/office/drawing/2014/main" xmlns="" id="{00000000-0008-0000-0000-0000314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5941" y="77634"/>
          <a:ext cx="128925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522340</xdr:colOff>
      <xdr:row>8</xdr:row>
      <xdr:rowOff>297017</xdr:rowOff>
    </xdr:from>
    <xdr:ext cx="2550241" cy="399533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280243" y="2918952"/>
          <a:ext cx="255024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1</a:t>
          </a:r>
        </a:p>
      </xdr:txBody>
    </xdr:sp>
    <xdr:clientData/>
  </xdr:oneCellAnchor>
  <xdr:oneCellAnchor>
    <xdr:from>
      <xdr:col>10</xdr:col>
      <xdr:colOff>163873</xdr:colOff>
      <xdr:row>8</xdr:row>
      <xdr:rowOff>286775</xdr:rowOff>
    </xdr:from>
    <xdr:ext cx="2970161" cy="399533"/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946857" y="2908710"/>
          <a:ext cx="297016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อ21101</a:t>
          </a:r>
        </a:p>
      </xdr:txBody>
    </xdr:sp>
    <xdr:clientData/>
  </xdr:oneCellAnchor>
  <xdr:oneCellAnchor>
    <xdr:from>
      <xdr:col>1</xdr:col>
      <xdr:colOff>604275</xdr:colOff>
      <xdr:row>10</xdr:row>
      <xdr:rowOff>266291</xdr:rowOff>
    </xdr:from>
    <xdr:ext cx="6032499" cy="399533"/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362178" y="3564194"/>
          <a:ext cx="6032499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2</xdr:col>
      <xdr:colOff>112662</xdr:colOff>
      <xdr:row>11</xdr:row>
      <xdr:rowOff>245807</xdr:rowOff>
    </xdr:from>
    <xdr:ext cx="6134918" cy="446917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1556775" y="3881694"/>
          <a:ext cx="6134918" cy="446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นางสาวศุภลักษณ์     ปาผักโข                        นางสาวปวิตรา   เกษมสุข</a:t>
          </a:r>
        </a:p>
      </xdr:txBody>
    </xdr:sp>
    <xdr:clientData/>
  </xdr:oneCellAnchor>
  <xdr:oneCellAnchor>
    <xdr:from>
      <xdr:col>3</xdr:col>
      <xdr:colOff>184355</xdr:colOff>
      <xdr:row>9</xdr:row>
      <xdr:rowOff>266291</xdr:rowOff>
    </xdr:from>
    <xdr:ext cx="911531" cy="358467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314678" y="3226210"/>
          <a:ext cx="911531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7</xdr:col>
      <xdr:colOff>112662</xdr:colOff>
      <xdr:row>9</xdr:row>
      <xdr:rowOff>256049</xdr:rowOff>
    </xdr:from>
    <xdr:ext cx="829596" cy="3584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758791" y="3215968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286775</xdr:colOff>
      <xdr:row>31</xdr:row>
      <xdr:rowOff>327743</xdr:rowOff>
    </xdr:from>
    <xdr:ext cx="655484" cy="337984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3175001" y="10651614"/>
          <a:ext cx="655484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8</xdr:col>
      <xdr:colOff>204838</xdr:colOff>
      <xdr:row>32</xdr:row>
      <xdr:rowOff>0</xdr:rowOff>
    </xdr:from>
    <xdr:ext cx="1075403" cy="337984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4229919" y="10702823"/>
          <a:ext cx="1075403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</a:p>
      </xdr:txBody>
    </xdr:sp>
    <xdr:clientData/>
  </xdr:oneCellAnchor>
  <xdr:oneCellAnchor>
    <xdr:from>
      <xdr:col>12</xdr:col>
      <xdr:colOff>81936</xdr:colOff>
      <xdr:row>31</xdr:row>
      <xdr:rowOff>368710</xdr:rowOff>
    </xdr:from>
    <xdr:ext cx="870564" cy="337984"/>
    <xdr:sp macro="" textlink="">
      <xdr:nvSpPr>
        <xdr:cNvPr id="17" name="กล่องข้อความ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5622823" y="10692581"/>
          <a:ext cx="870564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4</xdr:col>
      <xdr:colOff>162643</xdr:colOff>
      <xdr:row>6</xdr:row>
      <xdr:rowOff>285545</xdr:rowOff>
    </xdr:from>
    <xdr:ext cx="829596" cy="358467"/>
    <xdr:sp macro="" textlink="">
      <xdr:nvSpPr>
        <xdr:cNvPr id="13" name="กล่องข้อความ 1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2671917" y="2231513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1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2</xdr:col>
      <xdr:colOff>294558</xdr:colOff>
      <xdr:row>6</xdr:row>
      <xdr:rowOff>274074</xdr:rowOff>
    </xdr:from>
    <xdr:ext cx="829596" cy="358467"/>
    <xdr:sp macro="" textlink="">
      <xdr:nvSpPr>
        <xdr:cNvPr id="14" name="กล่องข้อความ 10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1738671" y="2220042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1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28" name="กล่องข้อความ 27">
          <a:extLst>
            <a:ext uri="{FF2B5EF4-FFF2-40B4-BE49-F238E27FC236}">
              <a16:creationId xmlns:a16="http://schemas.microsoft.com/office/drawing/2014/main" xmlns="" id="{00000000-0008-0000-0A00-00001C000000}"/>
            </a:ext>
          </a:extLst>
        </xdr:cNvPr>
        <xdr:cNvSpPr txBox="1"/>
      </xdr:nvSpPr>
      <xdr:spPr>
        <a:xfrm>
          <a:off x="3052096" y="2114959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twoCellAnchor>
    <xdr:from>
      <xdr:col>6</xdr:col>
      <xdr:colOff>342900</xdr:colOff>
      <xdr:row>0</xdr:row>
      <xdr:rowOff>114300</xdr:rowOff>
    </xdr:from>
    <xdr:to>
      <xdr:col>10</xdr:col>
      <xdr:colOff>66675</xdr:colOff>
      <xdr:row>4</xdr:row>
      <xdr:rowOff>28575</xdr:rowOff>
    </xdr:to>
    <xdr:pic>
      <xdr:nvPicPr>
        <xdr:cNvPr id="80033" name="Picture 1" descr="Related image">
          <a:extLst>
            <a:ext uri="{FF2B5EF4-FFF2-40B4-BE49-F238E27FC236}">
              <a16:creationId xmlns:a16="http://schemas.microsoft.com/office/drawing/2014/main" xmlns="" id="{00000000-0008-0000-0A00-0000A13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4300"/>
          <a:ext cx="12477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542822</xdr:colOff>
      <xdr:row>7</xdr:row>
      <xdr:rowOff>276531</xdr:rowOff>
    </xdr:from>
    <xdr:ext cx="5325807" cy="399533"/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 txBox="1"/>
      </xdr:nvSpPr>
      <xdr:spPr>
        <a:xfrm>
          <a:off x="1990622" y="2533956"/>
          <a:ext cx="5325807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1</xdr:col>
      <xdr:colOff>541390</xdr:colOff>
      <xdr:row>8</xdr:row>
      <xdr:rowOff>258917</xdr:rowOff>
    </xdr:from>
    <xdr:ext cx="2970161" cy="399533"/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 txBox="1"/>
      </xdr:nvSpPr>
      <xdr:spPr>
        <a:xfrm>
          <a:off x="1303390" y="2849717"/>
          <a:ext cx="297016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9</xdr:col>
      <xdr:colOff>330304</xdr:colOff>
      <xdr:row>8</xdr:row>
      <xdr:rowOff>276532</xdr:rowOff>
    </xdr:from>
    <xdr:ext cx="2479572" cy="399533"/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 txBox="1"/>
      </xdr:nvSpPr>
      <xdr:spPr>
        <a:xfrm>
          <a:off x="4368904" y="2867332"/>
          <a:ext cx="2479572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อ23101</a:t>
          </a:r>
        </a:p>
      </xdr:txBody>
    </xdr:sp>
    <xdr:clientData/>
  </xdr:oneCellAnchor>
  <xdr:oneCellAnchor>
    <xdr:from>
      <xdr:col>1</xdr:col>
      <xdr:colOff>604275</xdr:colOff>
      <xdr:row>10</xdr:row>
      <xdr:rowOff>266291</xdr:rowOff>
    </xdr:from>
    <xdr:ext cx="6032499" cy="399533"/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 txBox="1"/>
      </xdr:nvSpPr>
      <xdr:spPr>
        <a:xfrm>
          <a:off x="1366275" y="3523841"/>
          <a:ext cx="6032499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2</xdr:col>
      <xdr:colOff>60019</xdr:colOff>
      <xdr:row>11</xdr:row>
      <xdr:rowOff>284624</xdr:rowOff>
    </xdr:from>
    <xdr:ext cx="5902631" cy="400238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SpPr txBox="1"/>
      </xdr:nvSpPr>
      <xdr:spPr>
        <a:xfrm>
          <a:off x="1126819" y="3875549"/>
          <a:ext cx="5902631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นางณัฐธยาน์     สิขเรศ                            นายศราวุธ     บุญส่ง</a:t>
          </a:r>
        </a:p>
      </xdr:txBody>
    </xdr:sp>
    <xdr:clientData/>
  </xdr:oneCellAnchor>
  <xdr:oneCellAnchor>
    <xdr:from>
      <xdr:col>3</xdr:col>
      <xdr:colOff>166739</xdr:colOff>
      <xdr:row>9</xdr:row>
      <xdr:rowOff>219383</xdr:rowOff>
    </xdr:from>
    <xdr:ext cx="911531" cy="358467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 txBox="1"/>
      </xdr:nvSpPr>
      <xdr:spPr>
        <a:xfrm>
          <a:off x="2300339" y="3143558"/>
          <a:ext cx="911531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7</xdr:col>
      <xdr:colOff>102420</xdr:colOff>
      <xdr:row>9</xdr:row>
      <xdr:rowOff>286775</xdr:rowOff>
    </xdr:from>
    <xdr:ext cx="829596" cy="358467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 txBox="1"/>
      </xdr:nvSpPr>
      <xdr:spPr>
        <a:xfrm>
          <a:off x="3760020" y="3210950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     3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SpPr txBox="1"/>
      </xdr:nvSpPr>
      <xdr:spPr>
        <a:xfrm>
          <a:off x="874662" y="1211580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SpPr txBox="1"/>
      </xdr:nvSpPr>
      <xdr:spPr>
        <a:xfrm>
          <a:off x="3090197" y="20449970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SpPr txBox="1"/>
      </xdr:nvSpPr>
      <xdr:spPr>
        <a:xfrm>
          <a:off x="2093042" y="11672016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SpPr txBox="1"/>
      </xdr:nvSpPr>
      <xdr:spPr>
        <a:xfrm>
          <a:off x="3069713" y="20700488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SpPr txBox="1"/>
      </xdr:nvSpPr>
      <xdr:spPr>
        <a:xfrm>
          <a:off x="3028745" y="2094885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SpPr txBox="1"/>
      </xdr:nvSpPr>
      <xdr:spPr>
        <a:xfrm>
          <a:off x="3059471" y="21311521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7" name="กล่องข้อความ 16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SpPr txBox="1"/>
      </xdr:nvSpPr>
      <xdr:spPr>
        <a:xfrm>
          <a:off x="874662" y="1211580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8" name="กล่องข้อความ 17">
          <a:extLst>
            <a:ext uri="{FF2B5EF4-FFF2-40B4-BE49-F238E27FC236}">
              <a16:creationId xmlns:a16="http://schemas.microsoft.com/office/drawing/2014/main" xmlns="" id="{00000000-0008-0000-0A00-000012000000}"/>
            </a:ext>
          </a:extLst>
        </xdr:cNvPr>
        <xdr:cNvSpPr txBox="1"/>
      </xdr:nvSpPr>
      <xdr:spPr>
        <a:xfrm>
          <a:off x="3090197" y="20449970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9" name="กล่องข้อความ 18">
          <a:extLst>
            <a:ext uri="{FF2B5EF4-FFF2-40B4-BE49-F238E27FC236}">
              <a16:creationId xmlns:a16="http://schemas.microsoft.com/office/drawing/2014/main" xmlns="" id="{00000000-0008-0000-0A00-000013000000}"/>
            </a:ext>
          </a:extLst>
        </xdr:cNvPr>
        <xdr:cNvSpPr txBox="1"/>
      </xdr:nvSpPr>
      <xdr:spPr>
        <a:xfrm>
          <a:off x="2093042" y="11672016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20" name="กล่องข้อความ 19">
          <a:extLst>
            <a:ext uri="{FF2B5EF4-FFF2-40B4-BE49-F238E27FC236}">
              <a16:creationId xmlns:a16="http://schemas.microsoft.com/office/drawing/2014/main" xmlns="" id="{00000000-0008-0000-0A00-000014000000}"/>
            </a:ext>
          </a:extLst>
        </xdr:cNvPr>
        <xdr:cNvSpPr txBox="1"/>
      </xdr:nvSpPr>
      <xdr:spPr>
        <a:xfrm>
          <a:off x="3069713" y="20700488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1" name="กล่องข้อความ 20">
          <a:extLst>
            <a:ext uri="{FF2B5EF4-FFF2-40B4-BE49-F238E27FC236}">
              <a16:creationId xmlns:a16="http://schemas.microsoft.com/office/drawing/2014/main" xmlns="" id="{00000000-0008-0000-0A00-000015000000}"/>
            </a:ext>
          </a:extLst>
        </xdr:cNvPr>
        <xdr:cNvSpPr txBox="1"/>
      </xdr:nvSpPr>
      <xdr:spPr>
        <a:xfrm>
          <a:off x="3028745" y="2094885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23" name="กล่องข้อความ 22">
          <a:extLst>
            <a:ext uri="{FF2B5EF4-FFF2-40B4-BE49-F238E27FC236}">
              <a16:creationId xmlns:a16="http://schemas.microsoft.com/office/drawing/2014/main" xmlns="" id="{00000000-0008-0000-0A00-000017000000}"/>
            </a:ext>
          </a:extLst>
        </xdr:cNvPr>
        <xdr:cNvSpPr txBox="1"/>
      </xdr:nvSpPr>
      <xdr:spPr>
        <a:xfrm>
          <a:off x="874662" y="1211580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4</xdr:col>
      <xdr:colOff>207195</xdr:colOff>
      <xdr:row>6</xdr:row>
      <xdr:rowOff>277250</xdr:rowOff>
    </xdr:from>
    <xdr:ext cx="829596" cy="358467"/>
    <xdr:sp macro="" textlink="">
      <xdr:nvSpPr>
        <xdr:cNvPr id="24" name="กล่องข้อความ 9">
          <a:extLst>
            <a:ext uri="{FF2B5EF4-FFF2-40B4-BE49-F238E27FC236}">
              <a16:creationId xmlns:a16="http://schemas.microsoft.com/office/drawing/2014/main" xmlns="" id="{00000000-0008-0000-0A00-000018000000}"/>
            </a:ext>
          </a:extLst>
        </xdr:cNvPr>
        <xdr:cNvSpPr txBox="1"/>
      </xdr:nvSpPr>
      <xdr:spPr>
        <a:xfrm>
          <a:off x="2721795" y="2201300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     3</a:t>
          </a:r>
        </a:p>
      </xdr:txBody>
    </xdr:sp>
    <xdr:clientData/>
  </xdr:oneCellAnchor>
  <xdr:oneCellAnchor>
    <xdr:from>
      <xdr:col>2</xdr:col>
      <xdr:colOff>302445</xdr:colOff>
      <xdr:row>6</xdr:row>
      <xdr:rowOff>286775</xdr:rowOff>
    </xdr:from>
    <xdr:ext cx="829596" cy="358467"/>
    <xdr:sp macro="" textlink="">
      <xdr:nvSpPr>
        <xdr:cNvPr id="25" name="กล่องข้อความ 9">
          <a:extLst>
            <a:ext uri="{FF2B5EF4-FFF2-40B4-BE49-F238E27FC236}">
              <a16:creationId xmlns:a16="http://schemas.microsoft.com/office/drawing/2014/main" xmlns="" id="{00000000-0008-0000-0A00-000019000000}"/>
            </a:ext>
          </a:extLst>
        </xdr:cNvPr>
        <xdr:cNvSpPr txBox="1"/>
      </xdr:nvSpPr>
      <xdr:spPr>
        <a:xfrm>
          <a:off x="1750245" y="2210825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  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1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647700</xdr:colOff>
      <xdr:row>0</xdr:row>
      <xdr:rowOff>0</xdr:rowOff>
    </xdr:from>
    <xdr:ext cx="1952625" cy="365228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/>
      </xdr:nvSpPr>
      <xdr:spPr>
        <a:xfrm>
          <a:off x="1428750" y="0"/>
          <a:ext cx="1952625" cy="3652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88</xdr:col>
      <xdr:colOff>28575</xdr:colOff>
      <xdr:row>2</xdr:row>
      <xdr:rowOff>142876</xdr:rowOff>
    </xdr:from>
    <xdr:to>
      <xdr:col>90</xdr:col>
      <xdr:colOff>361950</xdr:colOff>
      <xdr:row>3</xdr:row>
      <xdr:rowOff>152400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CxnSpPr/>
      </xdr:nvCxnSpPr>
      <xdr:spPr bwMode="auto">
        <a:xfrm flipH="1" flipV="1">
          <a:off x="15592425" y="771526"/>
          <a:ext cx="1190625" cy="257174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742950</xdr:colOff>
      <xdr:row>0</xdr:row>
      <xdr:rowOff>57150</xdr:rowOff>
    </xdr:from>
    <xdr:ext cx="1781175" cy="365421"/>
    <xdr:sp macro="" textlink="">
      <xdr:nvSpPr>
        <xdr:cNvPr id="27" name="กล่องข้อความ 2">
          <a:extLst>
            <a:ext uri="{FF2B5EF4-FFF2-40B4-BE49-F238E27FC236}">
              <a16:creationId xmlns:a16="http://schemas.microsoft.com/office/drawing/2014/main" xmlns="" id="{00000000-0008-0000-0B00-00001B000000}"/>
            </a:ext>
          </a:extLst>
        </xdr:cNvPr>
        <xdr:cNvSpPr txBox="1"/>
      </xdr:nvSpPr>
      <xdr:spPr>
        <a:xfrm>
          <a:off x="1666875" y="57150"/>
          <a:ext cx="178117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14</xdr:col>
      <xdr:colOff>47625</xdr:colOff>
      <xdr:row>0</xdr:row>
      <xdr:rowOff>76200</xdr:rowOff>
    </xdr:from>
    <xdr:ext cx="1038225" cy="365421"/>
    <xdr:sp macro="" textlink="">
      <xdr:nvSpPr>
        <xdr:cNvPr id="28" name="กล่องข้อความ 3">
          <a:extLst>
            <a:ext uri="{FF2B5EF4-FFF2-40B4-BE49-F238E27FC236}">
              <a16:creationId xmlns:a16="http://schemas.microsoft.com/office/drawing/2014/main" xmlns="" id="{00000000-0008-0000-0B00-00001C000000}"/>
            </a:ext>
          </a:extLst>
        </xdr:cNvPr>
        <xdr:cNvSpPr txBox="1"/>
      </xdr:nvSpPr>
      <xdr:spPr>
        <a:xfrm>
          <a:off x="4171950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29</xdr:col>
      <xdr:colOff>9526</xdr:colOff>
      <xdr:row>0</xdr:row>
      <xdr:rowOff>76200</xdr:rowOff>
    </xdr:from>
    <xdr:ext cx="476249" cy="371475"/>
    <xdr:sp macro="" textlink="">
      <xdr:nvSpPr>
        <xdr:cNvPr id="29" name="กล่องข้อความ 6">
          <a:extLst>
            <a:ext uri="{FF2B5EF4-FFF2-40B4-BE49-F238E27FC236}">
              <a16:creationId xmlns:a16="http://schemas.microsoft.com/office/drawing/2014/main" xmlns="" id="{00000000-0008-0000-0B00-00001D000000}"/>
            </a:ext>
          </a:extLst>
        </xdr:cNvPr>
        <xdr:cNvSpPr txBox="1"/>
      </xdr:nvSpPr>
      <xdr:spPr>
        <a:xfrm>
          <a:off x="6467476" y="76200"/>
          <a:ext cx="476249" cy="371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49</xdr:col>
      <xdr:colOff>9526</xdr:colOff>
      <xdr:row>0</xdr:row>
      <xdr:rowOff>85725</xdr:rowOff>
    </xdr:from>
    <xdr:ext cx="1781174" cy="365421"/>
    <xdr:sp macro="" textlink="">
      <xdr:nvSpPr>
        <xdr:cNvPr id="33" name="กล่องข้อความ 7">
          <a:extLst>
            <a:ext uri="{FF2B5EF4-FFF2-40B4-BE49-F238E27FC236}">
              <a16:creationId xmlns:a16="http://schemas.microsoft.com/office/drawing/2014/main" xmlns="" id="{00000000-0008-0000-0B00-000021000000}"/>
            </a:ext>
          </a:extLst>
        </xdr:cNvPr>
        <xdr:cNvSpPr txBox="1"/>
      </xdr:nvSpPr>
      <xdr:spPr>
        <a:xfrm>
          <a:off x="9582151" y="85725"/>
          <a:ext cx="178117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65</xdr:col>
      <xdr:colOff>38100</xdr:colOff>
      <xdr:row>0</xdr:row>
      <xdr:rowOff>76200</xdr:rowOff>
    </xdr:from>
    <xdr:ext cx="1038225" cy="365421"/>
    <xdr:sp macro="" textlink="">
      <xdr:nvSpPr>
        <xdr:cNvPr id="34" name="กล่องข้อความ 8">
          <a:extLst>
            <a:ext uri="{FF2B5EF4-FFF2-40B4-BE49-F238E27FC236}">
              <a16:creationId xmlns:a16="http://schemas.microsoft.com/office/drawing/2014/main" xmlns="" id="{00000000-0008-0000-0B00-000022000000}"/>
            </a:ext>
          </a:extLst>
        </xdr:cNvPr>
        <xdr:cNvSpPr txBox="1"/>
      </xdr:nvSpPr>
      <xdr:spPr>
        <a:xfrm>
          <a:off x="12049125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81</xdr:col>
      <xdr:colOff>66675</xdr:colOff>
      <xdr:row>0</xdr:row>
      <xdr:rowOff>95250</xdr:rowOff>
    </xdr:from>
    <xdr:ext cx="457199" cy="308998"/>
    <xdr:sp macro="" textlink="">
      <xdr:nvSpPr>
        <xdr:cNvPr id="35" name="กล่องข้อความ 9">
          <a:extLst>
            <a:ext uri="{FF2B5EF4-FFF2-40B4-BE49-F238E27FC236}">
              <a16:creationId xmlns:a16="http://schemas.microsoft.com/office/drawing/2014/main" xmlns="" id="{00000000-0008-0000-0B00-000023000000}"/>
            </a:ext>
          </a:extLst>
        </xdr:cNvPr>
        <xdr:cNvSpPr txBox="1"/>
      </xdr:nvSpPr>
      <xdr:spPr>
        <a:xfrm>
          <a:off x="14516100" y="95250"/>
          <a:ext cx="457199" cy="308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104775</xdr:colOff>
      <xdr:row>0</xdr:row>
      <xdr:rowOff>9525</xdr:rowOff>
    </xdr:from>
    <xdr:ext cx="2162175" cy="323025"/>
    <xdr:sp macro="" textlink="">
      <xdr:nvSpPr>
        <xdr:cNvPr id="4" name="กล่องข้อความ 1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 txBox="1"/>
      </xdr:nvSpPr>
      <xdr:spPr>
        <a:xfrm>
          <a:off x="3276600" y="9525"/>
          <a:ext cx="2162175" cy="32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25</xdr:col>
      <xdr:colOff>276226</xdr:colOff>
      <xdr:row>0</xdr:row>
      <xdr:rowOff>9525</xdr:rowOff>
    </xdr:from>
    <xdr:ext cx="1038224" cy="314326"/>
    <xdr:sp macro="" textlink="">
      <xdr:nvSpPr>
        <xdr:cNvPr id="5" name="กล่องข้อความ 2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 txBox="1"/>
      </xdr:nvSpPr>
      <xdr:spPr>
        <a:xfrm>
          <a:off x="6276976" y="9525"/>
          <a:ext cx="1038224" cy="3143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209550</xdr:colOff>
      <xdr:row>0</xdr:row>
      <xdr:rowOff>66675</xdr:rowOff>
    </xdr:from>
    <xdr:ext cx="1581150" cy="29527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5476875" y="66675"/>
          <a:ext cx="1581150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350787</xdr:colOff>
      <xdr:row>2</xdr:row>
      <xdr:rowOff>57150</xdr:rowOff>
    </xdr:from>
    <xdr:ext cx="6554838" cy="9115425"/>
    <xdr:sp macro="" textlink="">
      <xdr:nvSpPr>
        <xdr:cNvPr id="2" name="กล่องข้อความ 2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350787" y="676275"/>
          <a:ext cx="6554838" cy="911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7</xdr:col>
      <xdr:colOff>321393</xdr:colOff>
      <xdr:row>34</xdr:row>
      <xdr:rowOff>308691</xdr:rowOff>
    </xdr:from>
    <xdr:ext cx="459657" cy="337984"/>
    <xdr:sp macro="" textlink="">
      <xdr:nvSpPr>
        <xdr:cNvPr id="9" name="กล่องข้อความ 17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4436193" y="11071941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</xdr:txBody>
    </xdr:sp>
    <xdr:clientData/>
  </xdr:oneCellAnchor>
  <xdr:oneCellAnchor>
    <xdr:from>
      <xdr:col>8</xdr:col>
      <xdr:colOff>90334</xdr:colOff>
      <xdr:row>33</xdr:row>
      <xdr:rowOff>238125</xdr:rowOff>
    </xdr:from>
    <xdr:ext cx="1690841" cy="337984"/>
    <xdr:sp macro="" textlink="">
      <xdr:nvSpPr>
        <xdr:cNvPr id="10" name="กล่องข้อความ 18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4814734" y="10629900"/>
          <a:ext cx="1690841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ท32202</a:t>
          </a:r>
        </a:p>
      </xdr:txBody>
    </xdr:sp>
    <xdr:clientData/>
  </xdr:oneCellAnchor>
  <xdr:oneCellAnchor>
    <xdr:from>
      <xdr:col>0</xdr:col>
      <xdr:colOff>361950</xdr:colOff>
      <xdr:row>36</xdr:row>
      <xdr:rowOff>209550</xdr:rowOff>
    </xdr:from>
    <xdr:ext cx="6554838" cy="8152067"/>
    <xdr:sp macro="" textlink="">
      <xdr:nvSpPr>
        <xdr:cNvPr id="11" name="กล่องข้อความ 22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361950" y="1223962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333375</xdr:colOff>
      <xdr:row>36</xdr:row>
      <xdr:rowOff>114300</xdr:rowOff>
    </xdr:from>
    <xdr:ext cx="6554838" cy="8753475"/>
    <xdr:sp macro="" textlink="">
      <xdr:nvSpPr>
        <xdr:cNvPr id="12" name="กล่องข้อความ 22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333375" y="11563350"/>
          <a:ext cx="6554838" cy="8753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4</xdr:col>
      <xdr:colOff>114300</xdr:colOff>
      <xdr:row>33</xdr:row>
      <xdr:rowOff>238125</xdr:rowOff>
    </xdr:from>
    <xdr:ext cx="1638300" cy="337984"/>
    <xdr:sp macro="" textlink="">
      <xdr:nvSpPr>
        <xdr:cNvPr id="13" name="กล่องข้อความ 17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2400300" y="10629900"/>
          <a:ext cx="16383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5</xdr:col>
      <xdr:colOff>340443</xdr:colOff>
      <xdr:row>34</xdr:row>
      <xdr:rowOff>299166</xdr:rowOff>
    </xdr:from>
    <xdr:ext cx="459657" cy="337984"/>
    <xdr:sp macro="" textlink="">
      <xdr:nvSpPr>
        <xdr:cNvPr id="14" name="กล่องข้อความ 17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3236043" y="10967166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1</xdr:col>
      <xdr:colOff>323851</xdr:colOff>
      <xdr:row>0</xdr:row>
      <xdr:rowOff>276225</xdr:rowOff>
    </xdr:from>
    <xdr:ext cx="1600200" cy="337984"/>
    <xdr:sp macro="" textlink="">
      <xdr:nvSpPr>
        <xdr:cNvPr id="15" name="กล่องข้อความ 17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781051" y="276225"/>
          <a:ext cx="16002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</a:p>
      </xdr:txBody>
    </xdr:sp>
    <xdr:clientData/>
  </xdr:oneCellAnchor>
  <xdr:oneCellAnchor>
    <xdr:from>
      <xdr:col>5</xdr:col>
      <xdr:colOff>314326</xdr:colOff>
      <xdr:row>0</xdr:row>
      <xdr:rowOff>276225</xdr:rowOff>
    </xdr:from>
    <xdr:ext cx="1066799" cy="337984"/>
    <xdr:sp macro="" textlink="">
      <xdr:nvSpPr>
        <xdr:cNvPr id="16" name="กล่องข้อความ 17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3209926" y="276225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ท22101    </a:t>
          </a:r>
        </a:p>
      </xdr:txBody>
    </xdr:sp>
    <xdr:clientData/>
  </xdr:oneCellAnchor>
  <xdr:oneCellAnchor>
    <xdr:from>
      <xdr:col>10</xdr:col>
      <xdr:colOff>523876</xdr:colOff>
      <xdr:row>0</xdr:row>
      <xdr:rowOff>266700</xdr:rowOff>
    </xdr:from>
    <xdr:ext cx="380999" cy="337984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6467476" y="26670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  <xdr:oneCellAnchor>
    <xdr:from>
      <xdr:col>9</xdr:col>
      <xdr:colOff>123826</xdr:colOff>
      <xdr:row>0</xdr:row>
      <xdr:rowOff>285750</xdr:rowOff>
    </xdr:from>
    <xdr:ext cx="380999" cy="337984"/>
    <xdr:sp macro="" textlink="">
      <xdr:nvSpPr>
        <xdr:cNvPr id="18" name="กล่องข้อความ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/>
      </xdr:nvSpPr>
      <xdr:spPr>
        <a:xfrm>
          <a:off x="5457826" y="28575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57150</xdr:rowOff>
    </xdr:from>
    <xdr:ext cx="1952625" cy="365421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24000" y="57150"/>
          <a:ext cx="19526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14</xdr:col>
      <xdr:colOff>76200</xdr:colOff>
      <xdr:row>0</xdr:row>
      <xdr:rowOff>76200</xdr:rowOff>
    </xdr:from>
    <xdr:ext cx="1038225" cy="365421"/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4200525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29</xdr:col>
      <xdr:colOff>38101</xdr:colOff>
      <xdr:row>0</xdr:row>
      <xdr:rowOff>85725</xdr:rowOff>
    </xdr:from>
    <xdr:ext cx="476249" cy="371475"/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6448426" y="85725"/>
          <a:ext cx="476249" cy="371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49</xdr:col>
      <xdr:colOff>9526</xdr:colOff>
      <xdr:row>0</xdr:row>
      <xdr:rowOff>85725</xdr:rowOff>
    </xdr:from>
    <xdr:ext cx="1781174" cy="36542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9372601" y="85725"/>
          <a:ext cx="178117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66</xdr:col>
      <xdr:colOff>38100</xdr:colOff>
      <xdr:row>0</xdr:row>
      <xdr:rowOff>76200</xdr:rowOff>
    </xdr:from>
    <xdr:ext cx="1038225" cy="365421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/>
      </xdr:nvSpPr>
      <xdr:spPr>
        <a:xfrm>
          <a:off x="11839575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81</xdr:col>
      <xdr:colOff>38100</xdr:colOff>
      <xdr:row>0</xdr:row>
      <xdr:rowOff>114300</xdr:rowOff>
    </xdr:from>
    <xdr:ext cx="457199" cy="308998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/>
      </xdr:nvSpPr>
      <xdr:spPr>
        <a:xfrm>
          <a:off x="14487525" y="114300"/>
          <a:ext cx="457199" cy="308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twoCellAnchor>
    <xdr:from>
      <xdr:col>88</xdr:col>
      <xdr:colOff>57150</xdr:colOff>
      <xdr:row>2</xdr:row>
      <xdr:rowOff>133351</xdr:rowOff>
    </xdr:from>
    <xdr:to>
      <xdr:col>91</xdr:col>
      <xdr:colOff>0</xdr:colOff>
      <xdr:row>3</xdr:row>
      <xdr:rowOff>142875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 bwMode="auto">
        <a:xfrm flipH="1" flipV="1">
          <a:off x="15621000" y="762001"/>
          <a:ext cx="1771650" cy="257174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123825</xdr:colOff>
      <xdr:row>0</xdr:row>
      <xdr:rowOff>28575</xdr:rowOff>
    </xdr:from>
    <xdr:ext cx="2028825" cy="32302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3190875" y="28575"/>
          <a:ext cx="2028825" cy="32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26</xdr:col>
      <xdr:colOff>114300</xdr:colOff>
      <xdr:row>0</xdr:row>
      <xdr:rowOff>0</xdr:rowOff>
    </xdr:from>
    <xdr:ext cx="1104900" cy="323025"/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6191250" y="0"/>
          <a:ext cx="1104900" cy="32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ท21101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57150</xdr:colOff>
      <xdr:row>0</xdr:row>
      <xdr:rowOff>57150</xdr:rowOff>
    </xdr:from>
    <xdr:ext cx="1609725" cy="29527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5438775" y="57150"/>
          <a:ext cx="160972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</xdr:colOff>
      <xdr:row>0</xdr:row>
      <xdr:rowOff>175752</xdr:rowOff>
    </xdr:from>
    <xdr:to>
      <xdr:col>11</xdr:col>
      <xdr:colOff>104981</xdr:colOff>
      <xdr:row>4</xdr:row>
      <xdr:rowOff>20177</xdr:rowOff>
    </xdr:to>
    <xdr:pic>
      <xdr:nvPicPr>
        <xdr:cNvPr id="38894" name="Picture 1" descr="Related image">
          <a:extLst>
            <a:ext uri="{FF2B5EF4-FFF2-40B4-BE49-F238E27FC236}">
              <a16:creationId xmlns:a16="http://schemas.microsoft.com/office/drawing/2014/main" xmlns="" id="{00000000-0008-0000-0600-0000EE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6335" y="175752"/>
          <a:ext cx="124163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 txBox="1"/>
      </xdr:nvSpPr>
      <xdr:spPr>
        <a:xfrm>
          <a:off x="874662" y="1200150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6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SpPr txBox="1"/>
      </xdr:nvSpPr>
      <xdr:spPr>
        <a:xfrm>
          <a:off x="3082823" y="20360968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SpPr txBox="1"/>
      </xdr:nvSpPr>
      <xdr:spPr>
        <a:xfrm>
          <a:off x="2093042" y="1162439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12</xdr:col>
      <xdr:colOff>337984</xdr:colOff>
      <xdr:row>34</xdr:row>
      <xdr:rowOff>317500</xdr:rowOff>
    </xdr:from>
    <xdr:ext cx="2540000" cy="337984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SpPr txBox="1"/>
      </xdr:nvSpPr>
      <xdr:spPr>
        <a:xfrm>
          <a:off x="5519584" y="11623675"/>
          <a:ext cx="25400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6</xdr:col>
      <xdr:colOff>174113</xdr:colOff>
      <xdr:row>77</xdr:row>
      <xdr:rowOff>174113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SpPr txBox="1"/>
      </xdr:nvSpPr>
      <xdr:spPr>
        <a:xfrm>
          <a:off x="3062339" y="20606774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6</xdr:col>
      <xdr:colOff>133145</xdr:colOff>
      <xdr:row>78</xdr:row>
      <xdr:rowOff>184355</xdr:rowOff>
    </xdr:from>
    <xdr:ext cx="4588387" cy="262572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SpPr txBox="1"/>
      </xdr:nvSpPr>
      <xdr:spPr>
        <a:xfrm>
          <a:off x="3021371" y="20852581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6</xdr:col>
      <xdr:colOff>163871</xdr:colOff>
      <xdr:row>79</xdr:row>
      <xdr:rowOff>194596</xdr:rowOff>
    </xdr:from>
    <xdr:ext cx="4557662" cy="361125"/>
    <xdr:sp macro="" textlink="">
      <xdr:nvSpPr>
        <xdr:cNvPr id="17" name="กล่องข้อความ 16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SpPr txBox="1"/>
      </xdr:nvSpPr>
      <xdr:spPr>
        <a:xfrm>
          <a:off x="3059471" y="21197221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3</xdr:col>
      <xdr:colOff>143387</xdr:colOff>
      <xdr:row>10</xdr:row>
      <xdr:rowOff>276532</xdr:rowOff>
    </xdr:from>
    <xdr:ext cx="6032499" cy="399533"/>
    <xdr:sp macro="" textlink="">
      <xdr:nvSpPr>
        <xdr:cNvPr id="18" name="กล่องข้อความ 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SpPr txBox="1"/>
      </xdr:nvSpPr>
      <xdr:spPr>
        <a:xfrm>
          <a:off x="1587500" y="3574435"/>
          <a:ext cx="6032499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3</xdr:col>
      <xdr:colOff>194597</xdr:colOff>
      <xdr:row>11</xdr:row>
      <xdr:rowOff>307258</xdr:rowOff>
    </xdr:from>
    <xdr:ext cx="6134918" cy="400238"/>
    <xdr:sp macro="" textlink="">
      <xdr:nvSpPr>
        <xdr:cNvPr id="19" name="กล่องข้อความ 8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SpPr txBox="1"/>
      </xdr:nvSpPr>
      <xdr:spPr>
        <a:xfrm>
          <a:off x="1638710" y="3943145"/>
          <a:ext cx="6134918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นางสาวณีรนุช    กุมผัน		</a:t>
          </a:r>
          <a:r>
            <a:rPr lang="th-TH" sz="1800" baseline="0">
              <a:latin typeface="TH Sarabun New" pitchFamily="34" charset="-34"/>
              <a:cs typeface="TH Sarabun New" pitchFamily="34" charset="-34"/>
            </a:rPr>
            <a:t>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นายภูวดล    ขันคำมาละ</a:t>
          </a:r>
        </a:p>
      </xdr:txBody>
    </xdr:sp>
    <xdr:clientData/>
  </xdr:oneCellAnchor>
  <xdr:oneCellAnchor>
    <xdr:from>
      <xdr:col>4</xdr:col>
      <xdr:colOff>184355</xdr:colOff>
      <xdr:row>9</xdr:row>
      <xdr:rowOff>256049</xdr:rowOff>
    </xdr:from>
    <xdr:ext cx="911531" cy="358467"/>
    <xdr:sp macro="" textlink="">
      <xdr:nvSpPr>
        <xdr:cNvPr id="21" name="กล่องข้อความ 9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SpPr txBox="1"/>
      </xdr:nvSpPr>
      <xdr:spPr>
        <a:xfrm>
          <a:off x="2314678" y="3215968"/>
          <a:ext cx="911531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142159</xdr:colOff>
      <xdr:row>9</xdr:row>
      <xdr:rowOff>306030</xdr:rowOff>
    </xdr:from>
    <xdr:ext cx="911531" cy="358467"/>
    <xdr:sp macro="" textlink="">
      <xdr:nvSpPr>
        <xdr:cNvPr id="22" name="กล่องข้อความ 9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SpPr txBox="1"/>
      </xdr:nvSpPr>
      <xdr:spPr>
        <a:xfrm>
          <a:off x="3788288" y="3265949"/>
          <a:ext cx="911531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2</xdr:col>
      <xdr:colOff>665724</xdr:colOff>
      <xdr:row>8</xdr:row>
      <xdr:rowOff>276533</xdr:rowOff>
    </xdr:from>
    <xdr:ext cx="2550241" cy="399533"/>
    <xdr:sp macro="" textlink="">
      <xdr:nvSpPr>
        <xdr:cNvPr id="23" name="กล่องข้อความ 2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SpPr txBox="1"/>
      </xdr:nvSpPr>
      <xdr:spPr>
        <a:xfrm>
          <a:off x="1423627" y="2898468"/>
          <a:ext cx="255024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1</a:t>
          </a:r>
        </a:p>
      </xdr:txBody>
    </xdr:sp>
    <xdr:clientData/>
  </xdr:oneCellAnchor>
  <xdr:oneCellAnchor>
    <xdr:from>
      <xdr:col>11</xdr:col>
      <xdr:colOff>193365</xdr:colOff>
      <xdr:row>8</xdr:row>
      <xdr:rowOff>275304</xdr:rowOff>
    </xdr:from>
    <xdr:ext cx="2550241" cy="399533"/>
    <xdr:sp macro="" textlink="">
      <xdr:nvSpPr>
        <xdr:cNvPr id="24" name="กล่องข้อความ 2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SpPr txBox="1"/>
      </xdr:nvSpPr>
      <xdr:spPr>
        <a:xfrm>
          <a:off x="4976349" y="2897239"/>
          <a:ext cx="255024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อ21101</a:t>
          </a:r>
        </a:p>
      </xdr:txBody>
    </xdr:sp>
    <xdr:clientData/>
  </xdr:oneCellAnchor>
  <xdr:oneCellAnchor>
    <xdr:from>
      <xdr:col>3</xdr:col>
      <xdr:colOff>622298</xdr:colOff>
      <xdr:row>7</xdr:row>
      <xdr:rowOff>263832</xdr:rowOff>
    </xdr:from>
    <xdr:ext cx="2550241" cy="399533"/>
    <xdr:sp macro="" textlink="">
      <xdr:nvSpPr>
        <xdr:cNvPr id="25" name="กล่องข้อความ 2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SpPr txBox="1"/>
      </xdr:nvSpPr>
      <xdr:spPr>
        <a:xfrm>
          <a:off x="2066411" y="2547784"/>
          <a:ext cx="255024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5</xdr:col>
      <xdr:colOff>140931</xdr:colOff>
      <xdr:row>6</xdr:row>
      <xdr:rowOff>284316</xdr:rowOff>
    </xdr:from>
    <xdr:ext cx="911531" cy="358467"/>
    <xdr:sp macro="" textlink="">
      <xdr:nvSpPr>
        <xdr:cNvPr id="20" name="กล่องข้อความ 9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SpPr txBox="1"/>
      </xdr:nvSpPr>
      <xdr:spPr>
        <a:xfrm>
          <a:off x="2650205" y="2230284"/>
          <a:ext cx="911531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3</xdr:col>
      <xdr:colOff>324056</xdr:colOff>
      <xdr:row>6</xdr:row>
      <xdr:rowOff>303571</xdr:rowOff>
    </xdr:from>
    <xdr:ext cx="911531" cy="358467"/>
    <xdr:sp macro="" textlink="">
      <xdr:nvSpPr>
        <xdr:cNvPr id="26" name="กล่องข้อความ 9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SpPr txBox="1"/>
      </xdr:nvSpPr>
      <xdr:spPr>
        <a:xfrm>
          <a:off x="1768169" y="2249539"/>
          <a:ext cx="911531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1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2</xdr:row>
      <xdr:rowOff>133351</xdr:rowOff>
    </xdr:from>
    <xdr:to>
      <xdr:col>91</xdr:col>
      <xdr:colOff>0</xdr:colOff>
      <xdr:row>3</xdr:row>
      <xdr:rowOff>142875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CxnSpPr/>
      </xdr:nvCxnSpPr>
      <xdr:spPr bwMode="auto">
        <a:xfrm flipH="1" flipV="1">
          <a:off x="15621001" y="762001"/>
          <a:ext cx="1247774" cy="257174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742950</xdr:colOff>
      <xdr:row>0</xdr:row>
      <xdr:rowOff>57150</xdr:rowOff>
    </xdr:from>
    <xdr:ext cx="1781175" cy="365421"/>
    <xdr:sp macro="" textlink="">
      <xdr:nvSpPr>
        <xdr:cNvPr id="9" name="กล่องข้อความ 2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 txBox="1"/>
      </xdr:nvSpPr>
      <xdr:spPr>
        <a:xfrm>
          <a:off x="1524000" y="57150"/>
          <a:ext cx="178117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14</xdr:col>
      <xdr:colOff>47625</xdr:colOff>
      <xdr:row>0</xdr:row>
      <xdr:rowOff>76200</xdr:rowOff>
    </xdr:from>
    <xdr:ext cx="1038225" cy="365421"/>
    <xdr:sp macro="" textlink="">
      <xdr:nvSpPr>
        <xdr:cNvPr id="10" name="กล่องข้อความ 3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 txBox="1"/>
      </xdr:nvSpPr>
      <xdr:spPr>
        <a:xfrm>
          <a:off x="4076700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29</xdr:col>
      <xdr:colOff>38101</xdr:colOff>
      <xdr:row>0</xdr:row>
      <xdr:rowOff>76200</xdr:rowOff>
    </xdr:from>
    <xdr:ext cx="476249" cy="371475"/>
    <xdr:sp macro="" textlink="">
      <xdr:nvSpPr>
        <xdr:cNvPr id="11" name="กล่องข้อความ 6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 txBox="1"/>
      </xdr:nvSpPr>
      <xdr:spPr>
        <a:xfrm>
          <a:off x="6448426" y="76200"/>
          <a:ext cx="476249" cy="371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49</xdr:col>
      <xdr:colOff>9526</xdr:colOff>
      <xdr:row>0</xdr:row>
      <xdr:rowOff>85725</xdr:rowOff>
    </xdr:from>
    <xdr:ext cx="1781174" cy="365421"/>
    <xdr:sp macro="" textlink="">
      <xdr:nvSpPr>
        <xdr:cNvPr id="12" name="กล่องข้อความ 7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SpPr txBox="1"/>
      </xdr:nvSpPr>
      <xdr:spPr>
        <a:xfrm>
          <a:off x="9372601" y="85725"/>
          <a:ext cx="178117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65</xdr:col>
      <xdr:colOff>38100</xdr:colOff>
      <xdr:row>0</xdr:row>
      <xdr:rowOff>76200</xdr:rowOff>
    </xdr:from>
    <xdr:ext cx="1038225" cy="365421"/>
    <xdr:sp macro="" textlink="">
      <xdr:nvSpPr>
        <xdr:cNvPr id="13" name="กล่องข้อความ 8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SpPr txBox="1"/>
      </xdr:nvSpPr>
      <xdr:spPr>
        <a:xfrm>
          <a:off x="11839575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81</xdr:col>
      <xdr:colOff>66675</xdr:colOff>
      <xdr:row>0</xdr:row>
      <xdr:rowOff>95250</xdr:rowOff>
    </xdr:from>
    <xdr:ext cx="457199" cy="308998"/>
    <xdr:sp macro="" textlink="">
      <xdr:nvSpPr>
        <xdr:cNvPr id="14" name="กล่องข้อความ 9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SpPr txBox="1"/>
      </xdr:nvSpPr>
      <xdr:spPr>
        <a:xfrm>
          <a:off x="14306550" y="95250"/>
          <a:ext cx="457199" cy="308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104775</xdr:colOff>
      <xdr:row>0</xdr:row>
      <xdr:rowOff>9525</xdr:rowOff>
    </xdr:from>
    <xdr:ext cx="2162175" cy="32302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3124200" y="9525"/>
          <a:ext cx="2162175" cy="32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25</xdr:col>
      <xdr:colOff>228601</xdr:colOff>
      <xdr:row>0</xdr:row>
      <xdr:rowOff>19050</xdr:rowOff>
    </xdr:from>
    <xdr:ext cx="1038224" cy="314326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6229351" y="19050"/>
          <a:ext cx="1038224" cy="3143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47625</xdr:colOff>
      <xdr:row>0</xdr:row>
      <xdr:rowOff>76200</xdr:rowOff>
    </xdr:from>
    <xdr:ext cx="1666875" cy="29527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5543550" y="76200"/>
          <a:ext cx="16668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sukunya/Downloads/&#3609;&#3633;&#3585;&#3648;&#3619;&#3637;&#3618;&#3609;&#3617;&#3633;&#3608;&#3618;&#3617;620407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1-1"/>
      <sheetName val="ม1-2"/>
      <sheetName val="ม1-3"/>
      <sheetName val="ม2-1"/>
      <sheetName val="ม2-2"/>
      <sheetName val="ม2-3"/>
      <sheetName val="ม3-1"/>
      <sheetName val="ม3-2"/>
      <sheetName val="ม3-3"/>
      <sheetName val="ม41"/>
      <sheetName val="ม42"/>
      <sheetName val="ม5"/>
      <sheetName val="ม6"/>
    </sheetNames>
    <sheetDataSet>
      <sheetData sheetId="0"/>
      <sheetData sheetId="1">
        <row r="3">
          <cell r="D3" t="str">
            <v>เด็กชาย สุริยัน  กล่ำธัญญา</v>
          </cell>
        </row>
        <row r="4">
          <cell r="D4" t="str">
            <v>เด็กหญิง จอมขวัญ  ส้มอั๋น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Z92"/>
  <sheetViews>
    <sheetView showGridLines="0" zoomScaleNormal="100" zoomScaleSheetLayoutView="100" workbookViewId="0">
      <selection activeCell="U9" sqref="U9"/>
    </sheetView>
  </sheetViews>
  <sheetFormatPr defaultRowHeight="21.75" x14ac:dyDescent="0.5"/>
  <cols>
    <col min="1" max="1" width="5.7109375" style="2" customWidth="1"/>
    <col min="2" max="3" width="10.28515625" style="2" customWidth="1"/>
    <col min="4" max="8" width="5.7109375" style="2" customWidth="1"/>
    <col min="9" max="9" width="5.7109375" style="3" customWidth="1"/>
    <col min="10" max="15" width="5.7109375" style="2" customWidth="1"/>
    <col min="16" max="18" width="5.28515625" style="2" customWidth="1"/>
    <col min="19" max="16384" width="9.140625" style="2"/>
  </cols>
  <sheetData>
    <row r="1" spans="1:18" ht="24.95" customHeight="1" x14ac:dyDescent="0.55000000000000004">
      <c r="C1" s="2" t="s">
        <v>16</v>
      </c>
      <c r="I1" s="2"/>
      <c r="J1" s="3"/>
      <c r="Q1" s="110" t="s">
        <v>69</v>
      </c>
    </row>
    <row r="2" spans="1:18" ht="24.95" customHeight="1" x14ac:dyDescent="0.5"/>
    <row r="3" spans="1:18" ht="24.95" customHeight="1" x14ac:dyDescent="0.5"/>
    <row r="4" spans="1:18" ht="24.95" customHeight="1" x14ac:dyDescent="0.55000000000000004"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8" ht="26.45" customHeight="1" x14ac:dyDescent="0.6">
      <c r="A5" s="112"/>
      <c r="B5" s="488" t="s">
        <v>74</v>
      </c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</row>
    <row r="6" spans="1:18" ht="26.45" customHeight="1" x14ac:dyDescent="0.6">
      <c r="A6" s="112"/>
      <c r="B6" s="504" t="s">
        <v>194</v>
      </c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</row>
    <row r="7" spans="1:18" ht="26.45" customHeight="1" x14ac:dyDescent="0.6">
      <c r="A7" s="112"/>
      <c r="B7" s="505" t="s">
        <v>195</v>
      </c>
      <c r="C7" s="505"/>
      <c r="D7" s="505"/>
      <c r="E7" s="505"/>
      <c r="F7" s="505"/>
      <c r="J7" s="494" t="s">
        <v>39</v>
      </c>
      <c r="K7" s="494"/>
      <c r="L7" s="489" t="s">
        <v>38</v>
      </c>
      <c r="M7" s="489"/>
      <c r="N7" s="489"/>
      <c r="O7" s="489"/>
      <c r="P7" s="112"/>
      <c r="Q7" s="112"/>
    </row>
    <row r="8" spans="1:18" ht="26.45" customHeight="1" x14ac:dyDescent="0.6">
      <c r="A8" s="112"/>
      <c r="B8" s="112" t="s">
        <v>203</v>
      </c>
      <c r="C8" s="112"/>
      <c r="D8" s="112"/>
      <c r="E8" s="112"/>
      <c r="F8" s="112"/>
      <c r="G8" s="112"/>
      <c r="H8" s="112"/>
      <c r="I8" s="113"/>
      <c r="J8" s="112"/>
      <c r="K8" s="112"/>
      <c r="L8" s="112"/>
      <c r="M8" s="112"/>
      <c r="N8" s="112"/>
      <c r="O8" s="112"/>
    </row>
    <row r="9" spans="1:18" ht="26.45" customHeight="1" x14ac:dyDescent="0.6">
      <c r="A9" s="112"/>
      <c r="B9" s="112" t="s">
        <v>56</v>
      </c>
      <c r="C9" s="112"/>
      <c r="D9" s="112"/>
      <c r="E9" s="112"/>
      <c r="F9" s="112"/>
      <c r="G9" s="112"/>
      <c r="H9" s="112"/>
      <c r="I9" s="113"/>
      <c r="J9" s="112"/>
      <c r="K9" s="112"/>
      <c r="L9" s="112"/>
      <c r="M9" s="112"/>
      <c r="N9" s="112"/>
      <c r="O9" s="112"/>
    </row>
    <row r="10" spans="1:18" ht="26.45" customHeight="1" x14ac:dyDescent="0.6">
      <c r="A10" s="112"/>
      <c r="B10" s="489" t="s">
        <v>62</v>
      </c>
      <c r="C10" s="489"/>
      <c r="D10" s="489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9"/>
      <c r="P10" s="489"/>
      <c r="Q10" s="489"/>
      <c r="R10" s="489"/>
    </row>
    <row r="11" spans="1:18" ht="26.45" customHeight="1" x14ac:dyDescent="0.6">
      <c r="A11" s="112"/>
      <c r="B11" s="112" t="s">
        <v>58</v>
      </c>
      <c r="C11" s="112"/>
      <c r="D11" s="112"/>
      <c r="E11" s="112"/>
      <c r="F11" s="112"/>
      <c r="G11" s="112"/>
      <c r="H11" s="112"/>
      <c r="I11" s="113"/>
      <c r="J11" s="112"/>
      <c r="K11" s="112"/>
      <c r="L11" s="112"/>
      <c r="M11" s="112"/>
      <c r="N11" s="112"/>
    </row>
    <row r="12" spans="1:18" ht="26.45" customHeight="1" x14ac:dyDescent="0.6">
      <c r="A12" s="112"/>
      <c r="B12" s="489" t="s">
        <v>57</v>
      </c>
      <c r="C12" s="489"/>
      <c r="D12" s="489"/>
      <c r="E12" s="489"/>
      <c r="F12" s="489"/>
      <c r="G12" s="489"/>
      <c r="H12" s="489"/>
      <c r="I12" s="489"/>
      <c r="J12" s="489"/>
      <c r="K12" s="489"/>
      <c r="L12" s="489"/>
      <c r="M12" s="489"/>
      <c r="N12" s="489"/>
      <c r="O12" s="489"/>
      <c r="P12" s="489"/>
      <c r="Q12" s="489"/>
      <c r="R12" s="489"/>
    </row>
    <row r="13" spans="1:18" ht="26.45" customHeight="1" x14ac:dyDescent="0.6">
      <c r="A13" s="112"/>
      <c r="B13" s="489" t="s">
        <v>75</v>
      </c>
      <c r="C13" s="489"/>
      <c r="D13" s="489"/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89"/>
      <c r="R13" s="489"/>
    </row>
    <row r="14" spans="1:18" ht="26.45" customHeight="1" thickBot="1" x14ac:dyDescent="0.65">
      <c r="A14" s="112"/>
      <c r="B14" s="114" t="s">
        <v>17</v>
      </c>
      <c r="C14" s="112"/>
      <c r="D14" s="112"/>
      <c r="E14" s="112"/>
      <c r="F14" s="112"/>
      <c r="G14" s="112"/>
      <c r="H14" s="112"/>
      <c r="I14" s="113"/>
      <c r="J14" s="112"/>
      <c r="K14" s="112"/>
      <c r="L14" s="112"/>
      <c r="M14" s="112"/>
      <c r="N14" s="112"/>
      <c r="O14" s="112"/>
      <c r="P14" s="112"/>
      <c r="Q14" s="112"/>
    </row>
    <row r="15" spans="1:18" ht="26.45" customHeight="1" x14ac:dyDescent="0.6">
      <c r="A15" s="112"/>
      <c r="B15" s="490" t="s">
        <v>18</v>
      </c>
      <c r="C15" s="491"/>
      <c r="D15" s="510" t="s">
        <v>46</v>
      </c>
      <c r="E15" s="511"/>
      <c r="F15" s="511"/>
      <c r="G15" s="511"/>
      <c r="H15" s="511"/>
      <c r="I15" s="511"/>
      <c r="J15" s="511"/>
      <c r="K15" s="519"/>
      <c r="L15" s="495" t="s">
        <v>47</v>
      </c>
      <c r="M15" s="496"/>
      <c r="N15" s="496"/>
      <c r="O15" s="497"/>
      <c r="P15" s="510" t="s">
        <v>48</v>
      </c>
      <c r="Q15" s="511"/>
      <c r="R15" s="512"/>
    </row>
    <row r="16" spans="1:18" ht="26.45" customHeight="1" x14ac:dyDescent="0.6">
      <c r="A16" s="112"/>
      <c r="B16" s="492"/>
      <c r="C16" s="493"/>
      <c r="D16" s="115">
        <v>4</v>
      </c>
      <c r="E16" s="115">
        <v>3.5</v>
      </c>
      <c r="F16" s="115">
        <v>3</v>
      </c>
      <c r="G16" s="115">
        <v>2.5</v>
      </c>
      <c r="H16" s="115">
        <v>2</v>
      </c>
      <c r="I16" s="115">
        <v>1.5</v>
      </c>
      <c r="J16" s="115">
        <v>1</v>
      </c>
      <c r="K16" s="115">
        <v>0</v>
      </c>
      <c r="L16" s="115" t="s">
        <v>19</v>
      </c>
      <c r="M16" s="115" t="s">
        <v>20</v>
      </c>
      <c r="N16" s="115" t="s">
        <v>21</v>
      </c>
      <c r="O16" s="116" t="s">
        <v>22</v>
      </c>
      <c r="P16" s="117"/>
      <c r="Q16" s="118"/>
      <c r="R16" s="119"/>
    </row>
    <row r="17" spans="1:26" ht="26.45" customHeight="1" x14ac:dyDescent="0.6">
      <c r="A17" s="112"/>
      <c r="B17" s="508">
        <f>SUM(D17:O17)</f>
        <v>35</v>
      </c>
      <c r="C17" s="509"/>
      <c r="D17" s="122">
        <f>รวมคะแนน101!AD55</f>
        <v>0</v>
      </c>
      <c r="E17" s="122">
        <f>รวมคะแนน101!AD54</f>
        <v>1</v>
      </c>
      <c r="F17" s="122">
        <f>รวมคะแนน101!AD53</f>
        <v>0</v>
      </c>
      <c r="G17" s="122">
        <f>รวมคะแนน101!AD52</f>
        <v>2</v>
      </c>
      <c r="H17" s="122">
        <f>รวมคะแนน101!AD51</f>
        <v>0</v>
      </c>
      <c r="I17" s="122">
        <f>รวมคะแนน101!AD50</f>
        <v>1</v>
      </c>
      <c r="J17" s="122">
        <f>รวมคะแนน101!AD49</f>
        <v>0</v>
      </c>
      <c r="K17" s="122">
        <f>รวมคะแนน101!AD48</f>
        <v>30</v>
      </c>
      <c r="L17" s="122">
        <f>รวมคะแนน101!AD56</f>
        <v>1</v>
      </c>
      <c r="M17" s="122">
        <f>รวมคะแนน101!AD57</f>
        <v>0</v>
      </c>
      <c r="N17" s="122">
        <f>รวมคะแนน101!AD58</f>
        <v>0</v>
      </c>
      <c r="O17" s="121">
        <f>รวมคะแนน101!AD59</f>
        <v>0</v>
      </c>
      <c r="P17" s="117"/>
      <c r="Q17" s="118"/>
      <c r="R17" s="119"/>
    </row>
    <row r="18" spans="1:26" ht="26.45" customHeight="1" x14ac:dyDescent="0.6">
      <c r="A18" s="112"/>
      <c r="B18" s="506" t="s">
        <v>70</v>
      </c>
      <c r="C18" s="507"/>
      <c r="D18" s="122">
        <f t="shared" ref="D18:O18" si="0">(100/$B17)*D17</f>
        <v>0</v>
      </c>
      <c r="E18" s="122">
        <f t="shared" si="0"/>
        <v>2.8571428571428572</v>
      </c>
      <c r="F18" s="122">
        <f t="shared" si="0"/>
        <v>0</v>
      </c>
      <c r="G18" s="122">
        <f t="shared" si="0"/>
        <v>5.7142857142857144</v>
      </c>
      <c r="H18" s="122">
        <f t="shared" si="0"/>
        <v>0</v>
      </c>
      <c r="I18" s="122">
        <f t="shared" si="0"/>
        <v>2.8571428571428572</v>
      </c>
      <c r="J18" s="122">
        <f t="shared" si="0"/>
        <v>0</v>
      </c>
      <c r="K18" s="122">
        <f t="shared" si="0"/>
        <v>85.714285714285722</v>
      </c>
      <c r="L18" s="122">
        <f t="shared" si="0"/>
        <v>2.8571428571428572</v>
      </c>
      <c r="M18" s="122">
        <f t="shared" si="0"/>
        <v>0</v>
      </c>
      <c r="N18" s="122">
        <f t="shared" si="0"/>
        <v>0</v>
      </c>
      <c r="O18" s="121">
        <f t="shared" si="0"/>
        <v>0</v>
      </c>
      <c r="P18" s="123"/>
      <c r="Q18" s="124"/>
      <c r="R18" s="125"/>
    </row>
    <row r="19" spans="1:26" ht="26.45" customHeight="1" x14ac:dyDescent="0.6">
      <c r="A19" s="112"/>
      <c r="B19" s="513" t="s">
        <v>23</v>
      </c>
      <c r="C19" s="514"/>
      <c r="D19" s="514"/>
      <c r="E19" s="514"/>
      <c r="F19" s="514"/>
      <c r="G19" s="515"/>
      <c r="H19" s="515" t="s">
        <v>27</v>
      </c>
      <c r="I19" s="516"/>
      <c r="J19" s="516"/>
      <c r="K19" s="516"/>
      <c r="L19" s="516"/>
      <c r="M19" s="516"/>
      <c r="N19" s="516"/>
      <c r="O19" s="516"/>
      <c r="P19" s="502" t="s">
        <v>48</v>
      </c>
      <c r="Q19" s="517"/>
      <c r="R19" s="518"/>
    </row>
    <row r="20" spans="1:26" ht="26.45" customHeight="1" x14ac:dyDescent="0.6">
      <c r="A20" s="112"/>
      <c r="B20" s="126" t="s">
        <v>73</v>
      </c>
      <c r="C20" s="128" t="s">
        <v>24</v>
      </c>
      <c r="D20" s="520" t="s">
        <v>25</v>
      </c>
      <c r="E20" s="520"/>
      <c r="F20" s="520" t="s">
        <v>26</v>
      </c>
      <c r="G20" s="520"/>
      <c r="H20" s="502" t="s">
        <v>73</v>
      </c>
      <c r="I20" s="503"/>
      <c r="J20" s="502" t="s">
        <v>24</v>
      </c>
      <c r="K20" s="503"/>
      <c r="L20" s="502" t="s">
        <v>25</v>
      </c>
      <c r="M20" s="503"/>
      <c r="N20" s="502" t="s">
        <v>26</v>
      </c>
      <c r="O20" s="517"/>
      <c r="P20" s="117"/>
      <c r="Q20" s="118"/>
      <c r="R20" s="119"/>
    </row>
    <row r="21" spans="1:26" ht="26.45" customHeight="1" thickBot="1" x14ac:dyDescent="0.65">
      <c r="A21" s="112"/>
      <c r="B21" s="129">
        <f>คุณลักษณะ101!K53</f>
        <v>9</v>
      </c>
      <c r="C21" s="130">
        <f>คุณลักษณะ101!K52</f>
        <v>13</v>
      </c>
      <c r="D21" s="500">
        <f>คุณลักษณะ101!K51</f>
        <v>8</v>
      </c>
      <c r="E21" s="501"/>
      <c r="F21" s="500">
        <f>คุณลักษณะ101!K50</f>
        <v>5</v>
      </c>
      <c r="G21" s="501"/>
      <c r="H21" s="498">
        <f>คุณลักษณะ101!R53</f>
        <v>3</v>
      </c>
      <c r="I21" s="499"/>
      <c r="J21" s="498">
        <f>คุณลักษณะ101!R52</f>
        <v>3</v>
      </c>
      <c r="K21" s="499"/>
      <c r="L21" s="498">
        <f>คุณลักษณะ101!R51</f>
        <v>0</v>
      </c>
      <c r="M21" s="499"/>
      <c r="N21" s="498">
        <f>คุณลักษณะ101!R50</f>
        <v>29</v>
      </c>
      <c r="O21" s="499"/>
      <c r="P21" s="131"/>
      <c r="Q21" s="132"/>
      <c r="R21" s="133"/>
    </row>
    <row r="22" spans="1:26" ht="27.95" customHeight="1" x14ac:dyDescent="0.6">
      <c r="A22" s="112"/>
      <c r="B22" s="134" t="s">
        <v>53</v>
      </c>
      <c r="C22" s="135"/>
      <c r="D22" s="136"/>
      <c r="E22" s="136"/>
      <c r="F22" s="136"/>
      <c r="G22" s="136"/>
      <c r="H22" s="136"/>
      <c r="I22" s="137"/>
      <c r="J22" s="136"/>
      <c r="K22" s="136"/>
      <c r="L22" s="136"/>
      <c r="M22" s="136"/>
      <c r="N22" s="136"/>
      <c r="O22" s="136"/>
      <c r="P22" s="136"/>
      <c r="Q22" s="136"/>
      <c r="R22" s="138"/>
    </row>
    <row r="23" spans="1:26" ht="26.45" customHeight="1" x14ac:dyDescent="0.6">
      <c r="A23" s="112"/>
      <c r="B23" s="139"/>
      <c r="C23" s="140"/>
      <c r="D23" s="141" t="s">
        <v>51</v>
      </c>
      <c r="E23" s="141"/>
      <c r="F23" s="141"/>
      <c r="G23" s="141"/>
      <c r="H23" s="141"/>
      <c r="I23" s="142"/>
      <c r="J23" s="141"/>
      <c r="K23" s="141"/>
      <c r="L23" s="141"/>
      <c r="M23" s="141"/>
      <c r="N23" s="141"/>
      <c r="O23" s="141"/>
      <c r="P23" s="141"/>
      <c r="Q23" s="141"/>
      <c r="R23" s="143"/>
    </row>
    <row r="24" spans="1:26" ht="26.45" customHeight="1" x14ac:dyDescent="0.6">
      <c r="A24" s="112"/>
      <c r="B24" s="139"/>
      <c r="C24" s="140"/>
      <c r="D24" s="141" t="s">
        <v>52</v>
      </c>
      <c r="E24" s="141"/>
      <c r="F24" s="141"/>
      <c r="G24" s="141"/>
      <c r="H24" s="141"/>
      <c r="I24" s="142"/>
      <c r="J24" s="141"/>
      <c r="K24" s="141"/>
      <c r="L24" s="141"/>
      <c r="M24" s="141"/>
      <c r="N24" s="141"/>
      <c r="O24" s="141"/>
      <c r="P24" s="141"/>
      <c r="Q24" s="141"/>
      <c r="R24" s="143"/>
    </row>
    <row r="25" spans="1:26" ht="26.45" customHeight="1" x14ac:dyDescent="0.6">
      <c r="A25" s="112"/>
      <c r="B25" s="139"/>
      <c r="C25" s="140"/>
      <c r="D25" s="141" t="s">
        <v>50</v>
      </c>
      <c r="E25" s="141"/>
      <c r="F25" s="141"/>
      <c r="G25" s="141"/>
      <c r="H25" s="141"/>
      <c r="I25" s="142"/>
      <c r="J25" s="141"/>
      <c r="K25" s="141"/>
      <c r="L25" s="141"/>
      <c r="M25" s="141"/>
      <c r="N25" s="141"/>
      <c r="O25" s="141"/>
      <c r="P25" s="141"/>
      <c r="Q25" s="141"/>
      <c r="R25" s="143"/>
    </row>
    <row r="26" spans="1:26" ht="26.45" customHeight="1" x14ac:dyDescent="0.6">
      <c r="A26" s="112"/>
      <c r="B26" s="139"/>
      <c r="C26" s="140"/>
      <c r="D26" s="141" t="s">
        <v>49</v>
      </c>
      <c r="E26" s="141"/>
      <c r="F26" s="141"/>
      <c r="G26" s="141"/>
      <c r="H26" s="141"/>
      <c r="I26" s="142"/>
      <c r="J26" s="141"/>
      <c r="K26" s="141"/>
      <c r="L26" s="141"/>
      <c r="M26" s="141"/>
      <c r="N26" s="141"/>
      <c r="O26" s="141"/>
      <c r="P26" s="141"/>
      <c r="Q26" s="141"/>
      <c r="R26" s="143"/>
    </row>
    <row r="27" spans="1:26" ht="27.95" customHeight="1" x14ac:dyDescent="0.6">
      <c r="A27" s="112"/>
      <c r="B27" s="144" t="s">
        <v>54</v>
      </c>
      <c r="C27" s="145"/>
      <c r="D27" s="145"/>
      <c r="E27" s="141"/>
      <c r="F27" s="141"/>
      <c r="G27" s="141"/>
      <c r="H27" s="141"/>
      <c r="I27" s="142"/>
      <c r="J27" s="141"/>
      <c r="K27" s="141"/>
      <c r="L27" s="141"/>
      <c r="M27" s="141"/>
      <c r="N27" s="141"/>
      <c r="O27" s="141"/>
      <c r="P27" s="141"/>
      <c r="Q27" s="141"/>
      <c r="R27" s="143"/>
    </row>
    <row r="28" spans="1:26" ht="30" customHeight="1" thickBot="1" x14ac:dyDescent="0.65">
      <c r="A28" s="112"/>
      <c r="B28" s="146"/>
      <c r="C28" s="147"/>
      <c r="D28" s="132" t="s">
        <v>55</v>
      </c>
      <c r="E28" s="147"/>
      <c r="F28" s="148"/>
      <c r="G28" s="148"/>
      <c r="H28" s="148"/>
      <c r="I28" s="149"/>
      <c r="J28" s="149"/>
      <c r="K28" s="149"/>
      <c r="L28" s="149"/>
      <c r="M28" s="148"/>
      <c r="N28" s="148"/>
      <c r="O28" s="148"/>
      <c r="P28" s="148"/>
      <c r="Q28" s="148"/>
      <c r="R28" s="150"/>
    </row>
    <row r="29" spans="1:26" ht="30" customHeight="1" x14ac:dyDescent="0.6">
      <c r="A29" s="112"/>
      <c r="B29" s="482" t="s">
        <v>76</v>
      </c>
      <c r="C29" s="483"/>
      <c r="D29" s="483"/>
      <c r="E29" s="483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4"/>
      <c r="S29" s="140"/>
      <c r="U29" s="140"/>
      <c r="V29" s="140"/>
      <c r="W29" s="140"/>
      <c r="X29" s="140"/>
      <c r="Y29" s="140"/>
      <c r="Z29" s="140"/>
    </row>
    <row r="30" spans="1:26" ht="9.9499999999999993" customHeight="1" x14ac:dyDescent="0.6">
      <c r="A30" s="112"/>
      <c r="B30" s="485"/>
      <c r="C30" s="486"/>
      <c r="D30" s="486"/>
      <c r="E30" s="486"/>
      <c r="F30" s="486"/>
      <c r="G30" s="486"/>
      <c r="H30" s="486"/>
      <c r="I30" s="486"/>
      <c r="J30" s="486"/>
      <c r="K30" s="486"/>
      <c r="L30" s="486"/>
      <c r="M30" s="486"/>
      <c r="N30" s="486"/>
      <c r="O30" s="486"/>
      <c r="P30" s="486"/>
      <c r="Q30" s="486"/>
      <c r="R30" s="487"/>
      <c r="S30" s="140"/>
      <c r="U30" s="140"/>
      <c r="V30" s="140"/>
      <c r="W30" s="140"/>
      <c r="X30" s="140"/>
      <c r="Y30" s="140"/>
      <c r="Z30" s="140"/>
    </row>
    <row r="31" spans="1:26" ht="30" customHeight="1" x14ac:dyDescent="0.6">
      <c r="A31" s="112"/>
      <c r="B31" s="139"/>
      <c r="C31" s="140"/>
      <c r="D31" s="142" t="s">
        <v>59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52"/>
      <c r="Q31" s="142"/>
      <c r="R31" s="143"/>
      <c r="S31" s="140"/>
      <c r="Y31" s="153"/>
      <c r="Z31" s="153"/>
    </row>
    <row r="32" spans="1:26" ht="30" customHeight="1" x14ac:dyDescent="0.6">
      <c r="A32" s="112"/>
      <c r="B32" s="154"/>
      <c r="C32" s="140"/>
      <c r="D32" s="140"/>
      <c r="E32" s="118" t="s">
        <v>60</v>
      </c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41"/>
      <c r="R32" s="143"/>
      <c r="S32" s="140"/>
    </row>
    <row r="33" spans="1:19" ht="30" customHeight="1" thickBot="1" x14ac:dyDescent="0.65">
      <c r="A33" s="112"/>
      <c r="B33" s="155"/>
      <c r="C33" s="147"/>
      <c r="D33" s="132" t="s">
        <v>61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3"/>
      <c r="S33" s="140"/>
    </row>
    <row r="34" spans="1:19" ht="24.95" customHeight="1" x14ac:dyDescent="0.6">
      <c r="A34" s="112"/>
      <c r="S34" s="156"/>
    </row>
    <row r="35" spans="1:19" ht="24.95" customHeight="1" x14ac:dyDescent="0.7">
      <c r="A35" s="157"/>
      <c r="S35" s="158"/>
    </row>
    <row r="36" spans="1:19" ht="24.95" customHeight="1" x14ac:dyDescent="0.7">
      <c r="A36" s="159"/>
      <c r="S36" s="159"/>
    </row>
    <row r="37" spans="1:19" ht="17.100000000000001" customHeight="1" x14ac:dyDescent="0.7">
      <c r="A37" s="160"/>
    </row>
    <row r="38" spans="1:19" ht="17.100000000000001" customHeight="1" x14ac:dyDescent="0.7">
      <c r="A38" s="161"/>
    </row>
    <row r="39" spans="1:19" ht="17.100000000000001" customHeight="1" x14ac:dyDescent="0.7">
      <c r="A39" s="161"/>
    </row>
    <row r="40" spans="1:19" ht="17.100000000000001" customHeight="1" x14ac:dyDescent="0.7">
      <c r="A40" s="161"/>
    </row>
    <row r="41" spans="1:19" ht="17.100000000000001" customHeight="1" x14ac:dyDescent="0.7">
      <c r="A41" s="161"/>
    </row>
    <row r="42" spans="1:19" ht="17.100000000000001" customHeight="1" x14ac:dyDescent="0.7">
      <c r="A42" s="161"/>
    </row>
    <row r="43" spans="1:19" ht="17.100000000000001" customHeight="1" x14ac:dyDescent="0.7">
      <c r="A43" s="161"/>
    </row>
    <row r="44" spans="1:19" ht="17.100000000000001" customHeight="1" x14ac:dyDescent="0.7">
      <c r="A44" s="161"/>
    </row>
    <row r="45" spans="1:19" s="160" customFormat="1" ht="17.100000000000001" customHeight="1" x14ac:dyDescent="0.7">
      <c r="A45" s="161"/>
    </row>
    <row r="46" spans="1:19" s="160" customFormat="1" ht="17.100000000000001" customHeight="1" x14ac:dyDescent="0.7">
      <c r="A46" s="161"/>
    </row>
    <row r="47" spans="1:19" s="160" customFormat="1" ht="17.100000000000001" customHeight="1" x14ac:dyDescent="0.7">
      <c r="A47" s="140"/>
    </row>
    <row r="48" spans="1:19" s="160" customFormat="1" ht="17.100000000000001" customHeight="1" x14ac:dyDescent="0.7">
      <c r="A48" s="140"/>
    </row>
    <row r="49" spans="1:1" s="160" customFormat="1" ht="17.100000000000001" customHeight="1" x14ac:dyDescent="0.7">
      <c r="A49" s="140"/>
    </row>
    <row r="50" spans="1:1" s="160" customFormat="1" ht="17.100000000000001" customHeight="1" x14ac:dyDescent="0.7">
      <c r="A50" s="140"/>
    </row>
    <row r="51" spans="1:1" s="160" customFormat="1" ht="17.100000000000001" customHeight="1" x14ac:dyDescent="0.7">
      <c r="A51" s="140"/>
    </row>
    <row r="52" spans="1:1" s="160" customFormat="1" ht="17.100000000000001" customHeight="1" x14ac:dyDescent="0.7">
      <c r="A52" s="140"/>
    </row>
    <row r="53" spans="1:1" s="160" customFormat="1" ht="17.100000000000001" customHeight="1" x14ac:dyDescent="0.7">
      <c r="A53" s="140"/>
    </row>
    <row r="54" spans="1:1" s="160" customFormat="1" ht="17.100000000000001" customHeight="1" x14ac:dyDescent="0.7">
      <c r="A54" s="140"/>
    </row>
    <row r="55" spans="1:1" s="160" customFormat="1" ht="17.100000000000001" customHeight="1" x14ac:dyDescent="0.7">
      <c r="A55" s="140"/>
    </row>
    <row r="56" spans="1:1" ht="17.100000000000001" customHeight="1" x14ac:dyDescent="0.5">
      <c r="A56" s="140"/>
    </row>
    <row r="57" spans="1:1" ht="17.100000000000001" customHeight="1" x14ac:dyDescent="0.5">
      <c r="A57" s="140"/>
    </row>
    <row r="58" spans="1:1" ht="17.100000000000001" customHeight="1" x14ac:dyDescent="0.5">
      <c r="A58" s="140"/>
    </row>
    <row r="59" spans="1:1" ht="17.100000000000001" customHeight="1" x14ac:dyDescent="0.5">
      <c r="A59" s="140"/>
    </row>
    <row r="60" spans="1:1" ht="17.100000000000001" customHeight="1" x14ac:dyDescent="0.5">
      <c r="A60" s="140"/>
    </row>
    <row r="61" spans="1:1" ht="17.100000000000001" customHeight="1" x14ac:dyDescent="0.5">
      <c r="A61" s="140"/>
    </row>
    <row r="62" spans="1:1" ht="17.100000000000001" customHeight="1" x14ac:dyDescent="0.5">
      <c r="A62" s="140"/>
    </row>
    <row r="63" spans="1:1" ht="17.100000000000001" customHeight="1" x14ac:dyDescent="0.5">
      <c r="A63" s="140"/>
    </row>
    <row r="64" spans="1:1" ht="17.100000000000001" customHeight="1" x14ac:dyDescent="0.5">
      <c r="A64" s="140"/>
    </row>
    <row r="65" spans="1:1" ht="17.100000000000001" customHeight="1" x14ac:dyDescent="0.5">
      <c r="A65" s="140"/>
    </row>
    <row r="66" spans="1:1" ht="17.100000000000001" customHeight="1" x14ac:dyDescent="0.5">
      <c r="A66" s="140"/>
    </row>
    <row r="67" spans="1:1" ht="17.100000000000001" customHeight="1" x14ac:dyDescent="0.5">
      <c r="A67" s="140"/>
    </row>
    <row r="68" spans="1:1" ht="17.100000000000001" customHeight="1" x14ac:dyDescent="0.5"/>
    <row r="69" spans="1:1" ht="17.100000000000001" customHeight="1" x14ac:dyDescent="0.5"/>
    <row r="70" spans="1:1" ht="17.100000000000001" customHeight="1" x14ac:dyDescent="0.5"/>
    <row r="71" spans="1:1" ht="17.100000000000001" customHeight="1" x14ac:dyDescent="0.5"/>
    <row r="72" spans="1:1" ht="17.100000000000001" customHeight="1" x14ac:dyDescent="0.5"/>
    <row r="73" spans="1:1" ht="17.100000000000001" customHeight="1" x14ac:dyDescent="0.5"/>
    <row r="74" spans="1:1" ht="17.100000000000001" customHeight="1" x14ac:dyDescent="0.5"/>
    <row r="75" spans="1:1" ht="17.100000000000001" customHeight="1" x14ac:dyDescent="0.5"/>
    <row r="76" spans="1:1" ht="17.100000000000001" customHeight="1" x14ac:dyDescent="0.5"/>
    <row r="77" spans="1:1" ht="17.100000000000001" customHeight="1" x14ac:dyDescent="0.5"/>
    <row r="78" spans="1:1" ht="18.95" customHeight="1" x14ac:dyDescent="0.5"/>
    <row r="79" spans="1:1" ht="18.95" customHeight="1" x14ac:dyDescent="0.5"/>
    <row r="80" spans="1:1" s="11" customFormat="1" ht="18.95" customHeight="1" x14ac:dyDescent="0.5"/>
    <row r="81" spans="1:17" s="11" customFormat="1" ht="18.95" customHeight="1" x14ac:dyDescent="0.5"/>
    <row r="82" spans="1:17" s="11" customFormat="1" ht="18.95" customHeight="1" x14ac:dyDescent="0.5"/>
    <row r="83" spans="1:17" s="11" customFormat="1" ht="18.95" customHeight="1" x14ac:dyDescent="0.5"/>
    <row r="84" spans="1:17" ht="18.95" customHeight="1" x14ac:dyDescent="0.5"/>
    <row r="89" spans="1:17" ht="24" x14ac:dyDescent="0.55000000000000004">
      <c r="A89" s="162"/>
      <c r="B89" s="162"/>
      <c r="C89" s="162"/>
      <c r="D89" s="162"/>
      <c r="E89" s="162"/>
      <c r="F89" s="162"/>
      <c r="G89" s="162"/>
      <c r="H89" s="162"/>
      <c r="I89" s="163"/>
      <c r="J89" s="162"/>
      <c r="K89" s="162"/>
      <c r="L89" s="162"/>
      <c r="M89" s="162"/>
      <c r="N89" s="162"/>
      <c r="O89" s="162"/>
      <c r="P89" s="162"/>
      <c r="Q89" s="162"/>
    </row>
    <row r="90" spans="1:17" ht="24" x14ac:dyDescent="0.55000000000000004">
      <c r="A90" s="162"/>
      <c r="B90" s="162"/>
      <c r="C90" s="162"/>
      <c r="D90" s="162"/>
      <c r="E90" s="162"/>
      <c r="F90" s="162"/>
      <c r="G90" s="162"/>
      <c r="H90" s="162"/>
      <c r="I90" s="163"/>
      <c r="J90" s="162"/>
      <c r="K90" s="162"/>
      <c r="L90" s="162"/>
      <c r="M90" s="162"/>
      <c r="N90" s="162"/>
      <c r="O90" s="162"/>
      <c r="P90" s="162"/>
      <c r="Q90" s="162"/>
    </row>
    <row r="91" spans="1:17" ht="24" x14ac:dyDescent="0.55000000000000004">
      <c r="A91" s="162"/>
      <c r="B91" s="162"/>
      <c r="C91" s="162"/>
      <c r="D91" s="162"/>
      <c r="E91" s="162"/>
      <c r="F91" s="162"/>
      <c r="G91" s="162"/>
      <c r="H91" s="162"/>
      <c r="I91" s="163"/>
      <c r="J91" s="162"/>
      <c r="K91" s="162"/>
      <c r="L91" s="162"/>
      <c r="M91" s="162"/>
      <c r="N91" s="162"/>
      <c r="O91" s="162"/>
      <c r="P91" s="162"/>
      <c r="Q91" s="162"/>
    </row>
    <row r="92" spans="1:17" ht="24" x14ac:dyDescent="0.55000000000000004">
      <c r="A92" s="162"/>
      <c r="B92" s="162"/>
      <c r="C92" s="162"/>
      <c r="D92" s="162"/>
      <c r="E92" s="162"/>
      <c r="F92" s="162"/>
      <c r="G92" s="162"/>
      <c r="H92" s="162"/>
      <c r="I92" s="163"/>
      <c r="J92" s="162"/>
      <c r="K92" s="162"/>
      <c r="L92" s="162"/>
      <c r="M92" s="162"/>
      <c r="N92" s="162"/>
      <c r="O92" s="162"/>
      <c r="P92" s="162"/>
      <c r="Q92" s="162"/>
    </row>
  </sheetData>
  <mergeCells count="30">
    <mergeCell ref="B18:C18"/>
    <mergeCell ref="B17:C17"/>
    <mergeCell ref="P15:R15"/>
    <mergeCell ref="H21:I21"/>
    <mergeCell ref="D21:E21"/>
    <mergeCell ref="L21:M21"/>
    <mergeCell ref="B19:G19"/>
    <mergeCell ref="H19:O19"/>
    <mergeCell ref="P19:R19"/>
    <mergeCell ref="D15:K15"/>
    <mergeCell ref="N20:O20"/>
    <mergeCell ref="D20:E20"/>
    <mergeCell ref="F20:G20"/>
    <mergeCell ref="J20:K20"/>
    <mergeCell ref="B29:R30"/>
    <mergeCell ref="B5:R5"/>
    <mergeCell ref="B10:R10"/>
    <mergeCell ref="B13:R13"/>
    <mergeCell ref="B15:C16"/>
    <mergeCell ref="J7:K7"/>
    <mergeCell ref="L15:O15"/>
    <mergeCell ref="L7:O7"/>
    <mergeCell ref="B12:R12"/>
    <mergeCell ref="N21:O21"/>
    <mergeCell ref="F21:G21"/>
    <mergeCell ref="H20:I20"/>
    <mergeCell ref="B6:Q6"/>
    <mergeCell ref="B7:F7"/>
    <mergeCell ref="J21:K21"/>
    <mergeCell ref="L20:M20"/>
  </mergeCells>
  <phoneticPr fontId="3" type="noConversion"/>
  <printOptions horizontalCentered="1"/>
  <pageMargins left="0.15748031496062992" right="0.15748031496062992" top="0.39370078740157483" bottom="0.39370078740157483" header="0.51181102362204722" footer="0.51181102362204722"/>
  <pageSetup paperSize="9" scale="95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D68"/>
  <sheetViews>
    <sheetView showGridLines="0" zoomScaleNormal="100" zoomScaleSheetLayoutView="100" workbookViewId="0">
      <pane xSplit="3" ySplit="6" topLeftCell="D10" activePane="bottomRight" state="frozen"/>
      <selection pane="topRight" activeCell="D1" sqref="D1"/>
      <selection pane="bottomLeft" activeCell="A7" sqref="A7"/>
      <selection pane="bottomRight" activeCell="AD20" sqref="AD20"/>
    </sheetView>
  </sheetViews>
  <sheetFormatPr defaultRowHeight="21.75" x14ac:dyDescent="0.5"/>
  <cols>
    <col min="1" max="1" width="2.28515625" style="1" customWidth="1"/>
    <col min="2" max="2" width="3.28515625" style="1" customWidth="1"/>
    <col min="3" max="3" width="23" style="1" bestFit="1" customWidth="1"/>
    <col min="4" max="24" width="2.7109375" style="1" customWidth="1"/>
    <col min="25" max="27" width="4.42578125" style="1" customWidth="1"/>
    <col min="28" max="28" width="4.7109375" style="1" customWidth="1"/>
    <col min="29" max="30" width="4.42578125" style="1" customWidth="1"/>
    <col min="31" max="16384" width="9.140625" style="1"/>
  </cols>
  <sheetData>
    <row r="1" spans="2:30" ht="30" customHeight="1" thickBot="1" x14ac:dyDescent="0.6">
      <c r="B1" s="530" t="s">
        <v>79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</row>
    <row r="2" spans="2:30" ht="18.95" customHeight="1" thickBot="1" x14ac:dyDescent="0.55000000000000004">
      <c r="B2" s="215"/>
      <c r="C2" s="215"/>
      <c r="D2" s="611" t="s">
        <v>41</v>
      </c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612"/>
      <c r="P2" s="612"/>
      <c r="Q2" s="612"/>
      <c r="R2" s="612"/>
      <c r="S2" s="612"/>
      <c r="T2" s="612"/>
      <c r="U2" s="612"/>
      <c r="V2" s="612"/>
      <c r="W2" s="612"/>
      <c r="X2" s="612"/>
      <c r="Y2" s="613" t="s">
        <v>4</v>
      </c>
      <c r="Z2" s="614"/>
      <c r="AA2" s="614"/>
      <c r="AB2" s="615"/>
      <c r="AC2" s="216" t="s">
        <v>5</v>
      </c>
      <c r="AD2" s="215"/>
    </row>
    <row r="3" spans="2:30" ht="18.95" customHeight="1" x14ac:dyDescent="0.5">
      <c r="B3" s="224" t="s">
        <v>0</v>
      </c>
      <c r="C3" s="224"/>
      <c r="D3" s="231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3"/>
      <c r="Y3" s="221" t="s">
        <v>6</v>
      </c>
      <c r="Z3" s="545" t="s">
        <v>42</v>
      </c>
      <c r="AA3" s="545" t="s">
        <v>43</v>
      </c>
      <c r="AB3" s="616" t="s">
        <v>1</v>
      </c>
      <c r="AC3" s="222" t="s">
        <v>7</v>
      </c>
      <c r="AD3" s="223"/>
    </row>
    <row r="4" spans="2:30" ht="18.95" customHeight="1" x14ac:dyDescent="0.55000000000000004">
      <c r="B4" s="224" t="s">
        <v>2</v>
      </c>
      <c r="C4" s="225" t="s">
        <v>33</v>
      </c>
      <c r="D4" s="226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8"/>
      <c r="Y4" s="229" t="s">
        <v>8</v>
      </c>
      <c r="Z4" s="546"/>
      <c r="AA4" s="548"/>
      <c r="AB4" s="617"/>
      <c r="AC4" s="222" t="s">
        <v>9</v>
      </c>
      <c r="AD4" s="223" t="s">
        <v>10</v>
      </c>
    </row>
    <row r="5" spans="2:30" ht="18.95" customHeight="1" thickBot="1" x14ac:dyDescent="0.55000000000000004">
      <c r="B5" s="230"/>
      <c r="C5" s="224"/>
      <c r="D5" s="231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3"/>
      <c r="Y5" s="234" t="s">
        <v>11</v>
      </c>
      <c r="Z5" s="547"/>
      <c r="AA5" s="549"/>
      <c r="AB5" s="618"/>
      <c r="AC5" s="222" t="s">
        <v>12</v>
      </c>
      <c r="AD5" s="223"/>
    </row>
    <row r="6" spans="2:30" ht="18.95" customHeight="1" thickBot="1" x14ac:dyDescent="0.6">
      <c r="B6" s="235"/>
      <c r="C6" s="224"/>
      <c r="D6" s="236"/>
      <c r="E6" s="237"/>
      <c r="F6" s="237">
        <v>10</v>
      </c>
      <c r="G6" s="237">
        <v>10</v>
      </c>
      <c r="H6" s="237">
        <v>10</v>
      </c>
      <c r="I6" s="237">
        <v>10</v>
      </c>
      <c r="J6" s="237">
        <v>10</v>
      </c>
      <c r="K6" s="237">
        <v>10</v>
      </c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8"/>
      <c r="Y6" s="239">
        <f>SUM(D6:X6)</f>
        <v>60</v>
      </c>
      <c r="Z6" s="240">
        <v>20</v>
      </c>
      <c r="AA6" s="240">
        <v>20</v>
      </c>
      <c r="AB6" s="241">
        <f>SUM(Y6:AA6)</f>
        <v>100</v>
      </c>
      <c r="AC6" s="242"/>
      <c r="AD6" s="235"/>
    </row>
    <row r="7" spans="2:30" ht="17.100000000000001" customHeight="1" x14ac:dyDescent="0.5">
      <c r="B7" s="439">
        <v>1</v>
      </c>
      <c r="C7" s="244" t="str">
        <f>เวลาเรียน102!D5</f>
        <v>เด็กชาย สุริยัน  กล่ำธัญญา</v>
      </c>
      <c r="D7" s="245"/>
      <c r="E7" s="195"/>
      <c r="F7" s="195">
        <v>8</v>
      </c>
      <c r="G7" s="196">
        <v>8</v>
      </c>
      <c r="H7" s="246">
        <v>5</v>
      </c>
      <c r="I7" s="246">
        <v>6</v>
      </c>
      <c r="J7" s="246">
        <v>8</v>
      </c>
      <c r="K7" s="246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9"/>
      <c r="Y7" s="440">
        <f>SUM(D7:X7)</f>
        <v>35</v>
      </c>
      <c r="Z7" s="195">
        <v>10</v>
      </c>
      <c r="AA7" s="195">
        <v>25</v>
      </c>
      <c r="AB7" s="441">
        <f t="shared" ref="AB7:AB47" si="0">SUM(Y7:AA7)</f>
        <v>70</v>
      </c>
      <c r="AC7" s="442" t="str">
        <f t="shared" ref="AC7:AC41" si="1">IF(AB7&lt;50,"0",IF(AB7&lt;55,"1",IF(AB7&lt;60,"1.5",IF(AB7&lt;65,"2",IF(AB7&lt;70,"2.5",IF(AB7&lt;75,"3",IF(AB7&lt;80,"3.5",4)))))))</f>
        <v>3</v>
      </c>
      <c r="AD7" s="443"/>
    </row>
    <row r="8" spans="2:30" ht="17.100000000000001" customHeight="1" x14ac:dyDescent="0.5">
      <c r="B8" s="96">
        <v>2</v>
      </c>
      <c r="C8" s="258" t="str">
        <f>เวลาเรียน102!D6</f>
        <v>เด็กหญิง จอมขวัญ  ส้มอั๋น</v>
      </c>
      <c r="D8" s="252"/>
      <c r="E8" s="27"/>
      <c r="F8" s="27"/>
      <c r="G8" s="28"/>
      <c r="H8" s="253"/>
      <c r="I8" s="253"/>
      <c r="J8" s="253"/>
      <c r="K8" s="253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00"/>
      <c r="Y8" s="444">
        <f t="shared" ref="Y8:Y47" si="2">SUM(D8:X8)</f>
        <v>0</v>
      </c>
      <c r="Z8" s="27"/>
      <c r="AA8" s="27"/>
      <c r="AB8" s="445">
        <f t="shared" si="0"/>
        <v>0</v>
      </c>
      <c r="AC8" s="446" t="str">
        <f t="shared" si="1"/>
        <v>0</v>
      </c>
      <c r="AD8" s="256"/>
    </row>
    <row r="9" spans="2:30" ht="17.100000000000001" customHeight="1" x14ac:dyDescent="0.5">
      <c r="B9" s="96">
        <v>3</v>
      </c>
      <c r="C9" s="258" t="str">
        <f>เวลาเรียน102!D7</f>
        <v>เด็กชาย ณัฐวุฒิ  บัวผัน</v>
      </c>
      <c r="D9" s="252"/>
      <c r="E9" s="27"/>
      <c r="F9" s="27">
        <v>8</v>
      </c>
      <c r="G9" s="28">
        <v>8</v>
      </c>
      <c r="H9" s="253"/>
      <c r="I9" s="253">
        <v>8</v>
      </c>
      <c r="J9" s="253">
        <v>8</v>
      </c>
      <c r="K9" s="253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00"/>
      <c r="Y9" s="444">
        <f t="shared" si="2"/>
        <v>32</v>
      </c>
      <c r="Z9" s="27"/>
      <c r="AA9" s="27"/>
      <c r="AB9" s="445">
        <f t="shared" si="0"/>
        <v>32</v>
      </c>
      <c r="AC9" s="446" t="s">
        <v>19</v>
      </c>
      <c r="AD9" s="256"/>
    </row>
    <row r="10" spans="2:30" ht="17.100000000000001" customHeight="1" x14ac:dyDescent="0.5">
      <c r="B10" s="96">
        <v>4</v>
      </c>
      <c r="C10" s="258" t="str">
        <f>เวลาเรียน102!D8</f>
        <v>เด็กชาย กิตติธัช  อัครศิลป์</v>
      </c>
      <c r="D10" s="252"/>
      <c r="E10" s="27"/>
      <c r="F10" s="27"/>
      <c r="G10" s="28"/>
      <c r="H10" s="253"/>
      <c r="I10" s="253"/>
      <c r="J10" s="253"/>
      <c r="K10" s="253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00"/>
      <c r="Y10" s="444">
        <f t="shared" si="2"/>
        <v>0</v>
      </c>
      <c r="Z10" s="27"/>
      <c r="AA10" s="27"/>
      <c r="AB10" s="445">
        <f t="shared" si="0"/>
        <v>0</v>
      </c>
      <c r="AC10" s="446" t="str">
        <f t="shared" si="1"/>
        <v>0</v>
      </c>
      <c r="AD10" s="256"/>
    </row>
    <row r="11" spans="2:30" ht="17.100000000000001" customHeight="1" x14ac:dyDescent="0.5">
      <c r="B11" s="96">
        <v>5</v>
      </c>
      <c r="C11" s="258" t="str">
        <f>เวลาเรียน102!D9</f>
        <v>เด็กชาย วาที  บานแย้ม</v>
      </c>
      <c r="D11" s="252"/>
      <c r="E11" s="27"/>
      <c r="F11" s="27"/>
      <c r="G11" s="28"/>
      <c r="H11" s="253"/>
      <c r="I11" s="253"/>
      <c r="J11" s="253"/>
      <c r="K11" s="253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00"/>
      <c r="Y11" s="444">
        <f t="shared" si="2"/>
        <v>0</v>
      </c>
      <c r="Z11" s="27"/>
      <c r="AA11" s="27"/>
      <c r="AB11" s="445">
        <f t="shared" si="0"/>
        <v>0</v>
      </c>
      <c r="AC11" s="446" t="str">
        <f t="shared" si="1"/>
        <v>0</v>
      </c>
      <c r="AD11" s="256"/>
    </row>
    <row r="12" spans="2:30" ht="17.100000000000001" customHeight="1" x14ac:dyDescent="0.5">
      <c r="B12" s="96">
        <v>6</v>
      </c>
      <c r="C12" s="258" t="str">
        <f>เวลาเรียน102!D10</f>
        <v>เด็กชาย ชนะชัย  ต่างใจ</v>
      </c>
      <c r="D12" s="252"/>
      <c r="E12" s="27"/>
      <c r="F12" s="27"/>
      <c r="G12" s="28"/>
      <c r="H12" s="253"/>
      <c r="I12" s="253"/>
      <c r="J12" s="253"/>
      <c r="K12" s="253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00"/>
      <c r="Y12" s="444">
        <f t="shared" si="2"/>
        <v>0</v>
      </c>
      <c r="Z12" s="27"/>
      <c r="AA12" s="27"/>
      <c r="AB12" s="445">
        <f t="shared" si="0"/>
        <v>0</v>
      </c>
      <c r="AC12" s="446" t="str">
        <f t="shared" si="1"/>
        <v>0</v>
      </c>
      <c r="AD12" s="256"/>
    </row>
    <row r="13" spans="2:30" ht="17.100000000000001" customHeight="1" x14ac:dyDescent="0.5">
      <c r="B13" s="96">
        <v>7</v>
      </c>
      <c r="C13" s="258" t="str">
        <f>เวลาเรียน102!D11</f>
        <v>เด็กชาย ต่อบุญ  อัครทัตตะ</v>
      </c>
      <c r="D13" s="252"/>
      <c r="E13" s="27"/>
      <c r="F13" s="27">
        <v>9</v>
      </c>
      <c r="G13" s="28">
        <v>9</v>
      </c>
      <c r="H13" s="253">
        <v>8</v>
      </c>
      <c r="I13" s="253">
        <v>8</v>
      </c>
      <c r="J13" s="253">
        <v>8</v>
      </c>
      <c r="K13" s="253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00"/>
      <c r="Y13" s="444">
        <f t="shared" si="2"/>
        <v>42</v>
      </c>
      <c r="Z13" s="27">
        <v>12</v>
      </c>
      <c r="AA13" s="27">
        <v>25</v>
      </c>
      <c r="AB13" s="445">
        <f t="shared" si="0"/>
        <v>79</v>
      </c>
      <c r="AC13" s="446" t="str">
        <f t="shared" si="1"/>
        <v>3.5</v>
      </c>
      <c r="AD13" s="256"/>
    </row>
    <row r="14" spans="2:30" ht="17.100000000000001" customHeight="1" x14ac:dyDescent="0.5">
      <c r="B14" s="96">
        <v>8</v>
      </c>
      <c r="C14" s="258" t="str">
        <f>เวลาเรียน102!D12</f>
        <v>เด็กหญิง ฟ้าทิพย์ฤทัย  ชัยยงค์</v>
      </c>
      <c r="D14" s="252"/>
      <c r="E14" s="27"/>
      <c r="F14" s="27"/>
      <c r="G14" s="28"/>
      <c r="H14" s="253"/>
      <c r="I14" s="253"/>
      <c r="J14" s="253"/>
      <c r="K14" s="253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00"/>
      <c r="Y14" s="444">
        <f t="shared" si="2"/>
        <v>0</v>
      </c>
      <c r="Z14" s="27"/>
      <c r="AA14" s="27"/>
      <c r="AB14" s="445">
        <f t="shared" si="0"/>
        <v>0</v>
      </c>
      <c r="AC14" s="446" t="str">
        <f t="shared" si="1"/>
        <v>0</v>
      </c>
      <c r="AD14" s="256"/>
    </row>
    <row r="15" spans="2:30" ht="17.100000000000001" customHeight="1" x14ac:dyDescent="0.5">
      <c r="B15" s="96">
        <v>9</v>
      </c>
      <c r="C15" s="258" t="str">
        <f>เวลาเรียน102!D13</f>
        <v>เด็กหญิง พัชรี  อินทร์โพธิ์</v>
      </c>
      <c r="D15" s="252"/>
      <c r="E15" s="27"/>
      <c r="F15" s="27"/>
      <c r="G15" s="28"/>
      <c r="H15" s="253"/>
      <c r="I15" s="253"/>
      <c r="J15" s="253"/>
      <c r="K15" s="253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00"/>
      <c r="Y15" s="444">
        <f t="shared" si="2"/>
        <v>0</v>
      </c>
      <c r="Z15" s="27"/>
      <c r="AA15" s="27"/>
      <c r="AB15" s="445">
        <f t="shared" si="0"/>
        <v>0</v>
      </c>
      <c r="AC15" s="446" t="str">
        <f t="shared" si="1"/>
        <v>0</v>
      </c>
      <c r="AD15" s="256"/>
    </row>
    <row r="16" spans="2:30" ht="17.100000000000001" customHeight="1" x14ac:dyDescent="0.5">
      <c r="B16" s="96">
        <v>10</v>
      </c>
      <c r="C16" s="258" t="str">
        <f>เวลาเรียน102!D14</f>
        <v>เด็กชาย อินทัช  พุทธบุตร</v>
      </c>
      <c r="D16" s="252"/>
      <c r="E16" s="27"/>
      <c r="F16" s="27"/>
      <c r="G16" s="28"/>
      <c r="H16" s="253"/>
      <c r="I16" s="253"/>
      <c r="J16" s="253"/>
      <c r="K16" s="253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00"/>
      <c r="Y16" s="444">
        <f t="shared" si="2"/>
        <v>0</v>
      </c>
      <c r="Z16" s="27"/>
      <c r="AA16" s="27"/>
      <c r="AB16" s="445">
        <f t="shared" si="0"/>
        <v>0</v>
      </c>
      <c r="AC16" s="446" t="s">
        <v>20</v>
      </c>
      <c r="AD16" s="256"/>
    </row>
    <row r="17" spans="2:30" ht="17.100000000000001" customHeight="1" x14ac:dyDescent="0.5">
      <c r="B17" s="96">
        <v>11</v>
      </c>
      <c r="C17" s="258" t="str">
        <f>เวลาเรียน102!D15</f>
        <v>เด็กชาย ทรงพล  กลิ่นชะเอม</v>
      </c>
      <c r="D17" s="252"/>
      <c r="E17" s="27"/>
      <c r="F17" s="27"/>
      <c r="G17" s="28"/>
      <c r="H17" s="253"/>
      <c r="I17" s="253"/>
      <c r="J17" s="253"/>
      <c r="K17" s="253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00"/>
      <c r="Y17" s="444">
        <f t="shared" si="2"/>
        <v>0</v>
      </c>
      <c r="Z17" s="27"/>
      <c r="AA17" s="27"/>
      <c r="AB17" s="445">
        <f t="shared" si="0"/>
        <v>0</v>
      </c>
      <c r="AC17" s="446" t="str">
        <f t="shared" si="1"/>
        <v>0</v>
      </c>
      <c r="AD17" s="256"/>
    </row>
    <row r="18" spans="2:30" ht="17.100000000000001" customHeight="1" x14ac:dyDescent="0.5">
      <c r="B18" s="96">
        <v>12</v>
      </c>
      <c r="C18" s="258" t="str">
        <f>เวลาเรียน102!D16</f>
        <v>เด็กชาย อนัตย์  ศรีสิงห์</v>
      </c>
      <c r="D18" s="252"/>
      <c r="E18" s="27"/>
      <c r="F18" s="27"/>
      <c r="G18" s="28"/>
      <c r="H18" s="253"/>
      <c r="I18" s="253"/>
      <c r="J18" s="253"/>
      <c r="K18" s="253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00"/>
      <c r="Y18" s="444">
        <f t="shared" si="2"/>
        <v>0</v>
      </c>
      <c r="Z18" s="27"/>
      <c r="AA18" s="27"/>
      <c r="AB18" s="445">
        <f t="shared" si="0"/>
        <v>0</v>
      </c>
      <c r="AC18" s="446" t="str">
        <f t="shared" si="1"/>
        <v>0</v>
      </c>
      <c r="AD18" s="256"/>
    </row>
    <row r="19" spans="2:30" ht="15.75" customHeight="1" x14ac:dyDescent="0.5">
      <c r="B19" s="96">
        <v>13</v>
      </c>
      <c r="C19" s="258" t="str">
        <f>เวลาเรียน102!D17</f>
        <v>เด็กชาย ธนบดินทร์  สุขประเสริฐ</v>
      </c>
      <c r="D19" s="252"/>
      <c r="E19" s="27"/>
      <c r="F19" s="27"/>
      <c r="G19" s="28"/>
      <c r="H19" s="253"/>
      <c r="I19" s="253"/>
      <c r="J19" s="253"/>
      <c r="K19" s="253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00"/>
      <c r="Y19" s="444">
        <f t="shared" si="2"/>
        <v>0</v>
      </c>
      <c r="Z19" s="27"/>
      <c r="AA19" s="27"/>
      <c r="AB19" s="445">
        <f t="shared" si="0"/>
        <v>0</v>
      </c>
      <c r="AC19" s="446" t="str">
        <f t="shared" si="1"/>
        <v>0</v>
      </c>
      <c r="AD19" s="256"/>
    </row>
    <row r="20" spans="2:30" ht="17.100000000000001" customHeight="1" x14ac:dyDescent="0.5">
      <c r="B20" s="96">
        <v>14</v>
      </c>
      <c r="C20" s="258" t="str">
        <f>เวลาเรียน102!D18</f>
        <v>เด็กชาย บุรินทร์  ขุนนา</v>
      </c>
      <c r="D20" s="252"/>
      <c r="E20" s="27"/>
      <c r="F20" s="27"/>
      <c r="G20" s="28"/>
      <c r="H20" s="253"/>
      <c r="I20" s="253"/>
      <c r="J20" s="253"/>
      <c r="K20" s="253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00"/>
      <c r="Y20" s="444">
        <f t="shared" si="2"/>
        <v>0</v>
      </c>
      <c r="Z20" s="27"/>
      <c r="AA20" s="27"/>
      <c r="AB20" s="445">
        <f t="shared" si="0"/>
        <v>0</v>
      </c>
      <c r="AC20" s="446" t="str">
        <f t="shared" si="1"/>
        <v>0</v>
      </c>
      <c r="AD20" s="256"/>
    </row>
    <row r="21" spans="2:30" ht="17.100000000000001" customHeight="1" x14ac:dyDescent="0.5">
      <c r="B21" s="96">
        <v>15</v>
      </c>
      <c r="C21" s="258" t="str">
        <f>เวลาเรียน102!D19</f>
        <v>เด็กหญิง ปัญญารัตน์  นามกระโทก</v>
      </c>
      <c r="D21" s="252"/>
      <c r="E21" s="27"/>
      <c r="F21" s="27"/>
      <c r="G21" s="28"/>
      <c r="H21" s="253"/>
      <c r="I21" s="253"/>
      <c r="J21" s="253"/>
      <c r="K21" s="253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00"/>
      <c r="Y21" s="444">
        <f t="shared" si="2"/>
        <v>0</v>
      </c>
      <c r="Z21" s="27"/>
      <c r="AA21" s="27"/>
      <c r="AB21" s="445">
        <f t="shared" si="0"/>
        <v>0</v>
      </c>
      <c r="AC21" s="446" t="str">
        <f t="shared" si="1"/>
        <v>0</v>
      </c>
      <c r="AD21" s="256"/>
    </row>
    <row r="22" spans="2:30" ht="17.100000000000001" customHeight="1" x14ac:dyDescent="0.5">
      <c r="B22" s="96">
        <v>16</v>
      </c>
      <c r="C22" s="258" t="str">
        <f>เวลาเรียน102!D20</f>
        <v>เด็กหญิง ปอ  เพ็งกระจ่าง</v>
      </c>
      <c r="D22" s="252"/>
      <c r="E22" s="27"/>
      <c r="F22" s="27"/>
      <c r="G22" s="28"/>
      <c r="H22" s="253"/>
      <c r="I22" s="253"/>
      <c r="J22" s="253"/>
      <c r="K22" s="253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00"/>
      <c r="Y22" s="444">
        <f t="shared" si="2"/>
        <v>0</v>
      </c>
      <c r="Z22" s="27"/>
      <c r="AA22" s="27"/>
      <c r="AB22" s="445">
        <f t="shared" si="0"/>
        <v>0</v>
      </c>
      <c r="AC22" s="446" t="str">
        <f t="shared" si="1"/>
        <v>0</v>
      </c>
      <c r="AD22" s="256"/>
    </row>
    <row r="23" spans="2:30" ht="17.100000000000001" customHeight="1" x14ac:dyDescent="0.5">
      <c r="B23" s="96">
        <v>17</v>
      </c>
      <c r="C23" s="258" t="str">
        <f>เวลาเรียน102!D21</f>
        <v>เด็กหญิง ชุติมณฑน์  กังทอง</v>
      </c>
      <c r="D23" s="252" t="s">
        <v>16</v>
      </c>
      <c r="E23" s="27"/>
      <c r="F23" s="27">
        <v>5</v>
      </c>
      <c r="G23" s="28">
        <v>5</v>
      </c>
      <c r="H23" s="253">
        <v>5</v>
      </c>
      <c r="I23" s="253">
        <v>8</v>
      </c>
      <c r="J23" s="253">
        <v>8</v>
      </c>
      <c r="K23" s="253">
        <v>2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00"/>
      <c r="Y23" s="444">
        <f t="shared" si="2"/>
        <v>33</v>
      </c>
      <c r="Z23" s="27">
        <v>10</v>
      </c>
      <c r="AA23" s="27">
        <v>12</v>
      </c>
      <c r="AB23" s="445">
        <f t="shared" si="0"/>
        <v>55</v>
      </c>
      <c r="AC23" s="446" t="str">
        <f t="shared" si="1"/>
        <v>1.5</v>
      </c>
      <c r="AD23" s="256"/>
    </row>
    <row r="24" spans="2:30" ht="17.100000000000001" customHeight="1" x14ac:dyDescent="0.5">
      <c r="B24" s="96">
        <v>18</v>
      </c>
      <c r="C24" s="258" t="str">
        <f>เวลาเรียน102!D22</f>
        <v>เด็กหญิง พลอยพร  อินแป้น</v>
      </c>
      <c r="D24" s="252"/>
      <c r="E24" s="27"/>
      <c r="F24" s="27"/>
      <c r="G24" s="28"/>
      <c r="H24" s="253"/>
      <c r="I24" s="253"/>
      <c r="J24" s="253"/>
      <c r="K24" s="253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00"/>
      <c r="Y24" s="444">
        <f t="shared" si="2"/>
        <v>0</v>
      </c>
      <c r="Z24" s="27"/>
      <c r="AA24" s="27"/>
      <c r="AB24" s="445">
        <f t="shared" si="0"/>
        <v>0</v>
      </c>
      <c r="AC24" s="446" t="str">
        <f t="shared" si="1"/>
        <v>0</v>
      </c>
      <c r="AD24" s="256"/>
    </row>
    <row r="25" spans="2:30" ht="17.100000000000001" customHeight="1" x14ac:dyDescent="0.5">
      <c r="B25" s="96">
        <v>19</v>
      </c>
      <c r="C25" s="258" t="str">
        <f>เวลาเรียน102!D23</f>
        <v>เด็กหญิง ชาลินี  ชาลีกุล</v>
      </c>
      <c r="D25" s="252"/>
      <c r="E25" s="27"/>
      <c r="F25" s="27"/>
      <c r="G25" s="28"/>
      <c r="H25" s="253"/>
      <c r="I25" s="253"/>
      <c r="J25" s="253"/>
      <c r="K25" s="253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00"/>
      <c r="Y25" s="444">
        <f t="shared" si="2"/>
        <v>0</v>
      </c>
      <c r="Z25" s="27"/>
      <c r="AA25" s="27"/>
      <c r="AB25" s="445">
        <f t="shared" si="0"/>
        <v>0</v>
      </c>
      <c r="AC25" s="446" t="str">
        <f t="shared" si="1"/>
        <v>0</v>
      </c>
      <c r="AD25" s="256"/>
    </row>
    <row r="26" spans="2:30" ht="17.100000000000001" customHeight="1" x14ac:dyDescent="0.5">
      <c r="B26" s="96">
        <v>20</v>
      </c>
      <c r="C26" s="258" t="str">
        <f>เวลาเรียน102!D24</f>
        <v>เด็กหญิง ปัญจพร  เจริญใหญ่</v>
      </c>
      <c r="D26" s="252"/>
      <c r="E26" s="27"/>
      <c r="F26" s="27"/>
      <c r="G26" s="28"/>
      <c r="H26" s="253"/>
      <c r="I26" s="253"/>
      <c r="J26" s="253"/>
      <c r="K26" s="253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00"/>
      <c r="Y26" s="444">
        <f t="shared" si="2"/>
        <v>0</v>
      </c>
      <c r="Z26" s="27"/>
      <c r="AA26" s="27"/>
      <c r="AB26" s="445">
        <f t="shared" si="0"/>
        <v>0</v>
      </c>
      <c r="AC26" s="446" t="str">
        <f t="shared" si="1"/>
        <v>0</v>
      </c>
      <c r="AD26" s="256"/>
    </row>
    <row r="27" spans="2:30" ht="17.100000000000001" customHeight="1" x14ac:dyDescent="0.5">
      <c r="B27" s="96">
        <v>21</v>
      </c>
      <c r="C27" s="258" t="str">
        <f>เวลาเรียน102!D25</f>
        <v>เด็กชาย ธีรวุฒิ  ทรวดทรง</v>
      </c>
      <c r="D27" s="252"/>
      <c r="E27" s="27"/>
      <c r="F27" s="27"/>
      <c r="G27" s="28"/>
      <c r="H27" s="253"/>
      <c r="I27" s="253"/>
      <c r="J27" s="253"/>
      <c r="K27" s="253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00"/>
      <c r="Y27" s="444">
        <f t="shared" si="2"/>
        <v>0</v>
      </c>
      <c r="Z27" s="27"/>
      <c r="AA27" s="27"/>
      <c r="AB27" s="445">
        <f t="shared" si="0"/>
        <v>0</v>
      </c>
      <c r="AC27" s="446" t="str">
        <f t="shared" si="1"/>
        <v>0</v>
      </c>
      <c r="AD27" s="256"/>
    </row>
    <row r="28" spans="2:30" ht="17.100000000000001" customHeight="1" x14ac:dyDescent="0.5">
      <c r="B28" s="96">
        <v>22</v>
      </c>
      <c r="C28" s="258" t="str">
        <f>เวลาเรียน102!D26</f>
        <v>เด็กชาย ภากร  วงศ์สุข</v>
      </c>
      <c r="D28" s="252"/>
      <c r="E28" s="27"/>
      <c r="F28" s="27"/>
      <c r="G28" s="28"/>
      <c r="H28" s="253"/>
      <c r="I28" s="253"/>
      <c r="J28" s="253"/>
      <c r="K28" s="253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00"/>
      <c r="Y28" s="444">
        <f t="shared" si="2"/>
        <v>0</v>
      </c>
      <c r="Z28" s="27"/>
      <c r="AA28" s="27"/>
      <c r="AB28" s="445">
        <f t="shared" si="0"/>
        <v>0</v>
      </c>
      <c r="AC28" s="446" t="str">
        <f t="shared" si="1"/>
        <v>0</v>
      </c>
      <c r="AD28" s="256"/>
    </row>
    <row r="29" spans="2:30" ht="17.100000000000001" customHeight="1" x14ac:dyDescent="0.5">
      <c r="B29" s="96">
        <v>23</v>
      </c>
      <c r="C29" s="258" t="str">
        <f>เวลาเรียน102!D27</f>
        <v>เด็กชาย สุทธิพงศ์  ทรัพย์สกุล</v>
      </c>
      <c r="D29" s="252" t="s">
        <v>16</v>
      </c>
      <c r="E29" s="27"/>
      <c r="F29" s="27"/>
      <c r="G29" s="28"/>
      <c r="H29" s="253"/>
      <c r="I29" s="253"/>
      <c r="J29" s="253"/>
      <c r="K29" s="253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00"/>
      <c r="Y29" s="444">
        <f t="shared" si="2"/>
        <v>0</v>
      </c>
      <c r="Z29" s="27"/>
      <c r="AA29" s="27"/>
      <c r="AB29" s="445">
        <f t="shared" si="0"/>
        <v>0</v>
      </c>
      <c r="AC29" s="446" t="str">
        <f t="shared" si="1"/>
        <v>0</v>
      </c>
      <c r="AD29" s="256"/>
    </row>
    <row r="30" spans="2:30" ht="17.100000000000001" customHeight="1" x14ac:dyDescent="0.5">
      <c r="B30" s="96">
        <v>24</v>
      </c>
      <c r="C30" s="258" t="str">
        <f>เวลาเรียน102!D28</f>
        <v>เด็กชาย ศิรภัทร  แสงศรี</v>
      </c>
      <c r="D30" s="252"/>
      <c r="E30" s="27"/>
      <c r="F30" s="27"/>
      <c r="G30" s="28"/>
      <c r="H30" s="253"/>
      <c r="I30" s="253"/>
      <c r="J30" s="253"/>
      <c r="K30" s="253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00"/>
      <c r="Y30" s="444">
        <f t="shared" si="2"/>
        <v>0</v>
      </c>
      <c r="Z30" s="27"/>
      <c r="AA30" s="27"/>
      <c r="AB30" s="445">
        <f t="shared" si="0"/>
        <v>0</v>
      </c>
      <c r="AC30" s="446" t="str">
        <f t="shared" si="1"/>
        <v>0</v>
      </c>
      <c r="AD30" s="256"/>
    </row>
    <row r="31" spans="2:30" ht="17.100000000000001" customHeight="1" x14ac:dyDescent="0.5">
      <c r="B31" s="447">
        <v>25</v>
      </c>
      <c r="C31" s="258" t="str">
        <f>เวลาเรียน102!D29</f>
        <v>เด็กหญิง ศุภสุตา  ท้วมจันทร์</v>
      </c>
      <c r="D31" s="252"/>
      <c r="E31" s="27"/>
      <c r="F31" s="27"/>
      <c r="G31" s="28"/>
      <c r="H31" s="253"/>
      <c r="I31" s="253"/>
      <c r="J31" s="253"/>
      <c r="K31" s="253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00"/>
      <c r="Y31" s="444">
        <f t="shared" si="2"/>
        <v>0</v>
      </c>
      <c r="Z31" s="27"/>
      <c r="AA31" s="27"/>
      <c r="AB31" s="445">
        <f t="shared" si="0"/>
        <v>0</v>
      </c>
      <c r="AC31" s="446" t="str">
        <f t="shared" si="1"/>
        <v>0</v>
      </c>
      <c r="AD31" s="260"/>
    </row>
    <row r="32" spans="2:30" ht="17.100000000000001" customHeight="1" x14ac:dyDescent="0.5">
      <c r="B32" s="96">
        <v>26</v>
      </c>
      <c r="C32" s="258" t="str">
        <f>เวลาเรียน102!D30</f>
        <v>เด็กหญิง พบพร  เต้าสุวรรณ</v>
      </c>
      <c r="D32" s="252"/>
      <c r="E32" s="27"/>
      <c r="F32" s="27"/>
      <c r="G32" s="28"/>
      <c r="H32" s="253"/>
      <c r="I32" s="253"/>
      <c r="J32" s="253"/>
      <c r="K32" s="253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00"/>
      <c r="Y32" s="444">
        <f t="shared" si="2"/>
        <v>0</v>
      </c>
      <c r="Z32" s="27"/>
      <c r="AA32" s="27"/>
      <c r="AB32" s="445">
        <f t="shared" si="0"/>
        <v>0</v>
      </c>
      <c r="AC32" s="446" t="str">
        <f t="shared" si="1"/>
        <v>0</v>
      </c>
      <c r="AD32" s="256"/>
    </row>
    <row r="33" spans="2:30" ht="17.100000000000001" customHeight="1" x14ac:dyDescent="0.5">
      <c r="B33" s="96">
        <v>27</v>
      </c>
      <c r="C33" s="258" t="str">
        <f>เวลาเรียน102!D31</f>
        <v>เด็กหญิง อรวรา  จำปีถาวร</v>
      </c>
      <c r="D33" s="252"/>
      <c r="E33" s="27"/>
      <c r="F33" s="27"/>
      <c r="G33" s="28"/>
      <c r="H33" s="253"/>
      <c r="I33" s="253"/>
      <c r="J33" s="253"/>
      <c r="K33" s="253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00"/>
      <c r="Y33" s="444">
        <f t="shared" si="2"/>
        <v>0</v>
      </c>
      <c r="Z33" s="27"/>
      <c r="AA33" s="27"/>
      <c r="AB33" s="445">
        <f t="shared" si="0"/>
        <v>0</v>
      </c>
      <c r="AC33" s="446" t="str">
        <f t="shared" si="1"/>
        <v>0</v>
      </c>
      <c r="AD33" s="256"/>
    </row>
    <row r="34" spans="2:30" ht="17.100000000000001" customHeight="1" x14ac:dyDescent="0.5">
      <c r="B34" s="96">
        <v>28</v>
      </c>
      <c r="C34" s="258" t="str">
        <f>เวลาเรียน102!D32</f>
        <v>เด็กหญิง ศิรินภา  จันทร์ภู่</v>
      </c>
      <c r="D34" s="252"/>
      <c r="E34" s="27"/>
      <c r="F34" s="27"/>
      <c r="G34" s="28"/>
      <c r="H34" s="253"/>
      <c r="I34" s="253"/>
      <c r="J34" s="253"/>
      <c r="K34" s="253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00"/>
      <c r="Y34" s="444">
        <f t="shared" si="2"/>
        <v>0</v>
      </c>
      <c r="Z34" s="27"/>
      <c r="AA34" s="27"/>
      <c r="AB34" s="445">
        <f t="shared" si="0"/>
        <v>0</v>
      </c>
      <c r="AC34" s="446" t="str">
        <f t="shared" si="1"/>
        <v>0</v>
      </c>
      <c r="AD34" s="256"/>
    </row>
    <row r="35" spans="2:30" ht="17.100000000000001" customHeight="1" x14ac:dyDescent="0.5">
      <c r="B35" s="96">
        <v>29</v>
      </c>
      <c r="C35" s="258" t="str">
        <f>เวลาเรียน102!D33</f>
        <v>เด็กหญิง อินธิรา  ปรีชุม</v>
      </c>
      <c r="D35" s="252"/>
      <c r="E35" s="27"/>
      <c r="F35" s="27"/>
      <c r="G35" s="28"/>
      <c r="H35" s="253"/>
      <c r="I35" s="253"/>
      <c r="J35" s="253"/>
      <c r="K35" s="253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00"/>
      <c r="Y35" s="444">
        <f t="shared" si="2"/>
        <v>0</v>
      </c>
      <c r="Z35" s="27"/>
      <c r="AA35" s="27"/>
      <c r="AB35" s="445">
        <f t="shared" si="0"/>
        <v>0</v>
      </c>
      <c r="AC35" s="446" t="str">
        <f t="shared" si="1"/>
        <v>0</v>
      </c>
      <c r="AD35" s="256"/>
    </row>
    <row r="36" spans="2:30" ht="17.100000000000001" customHeight="1" x14ac:dyDescent="0.5">
      <c r="B36" s="96">
        <v>30</v>
      </c>
      <c r="C36" s="258" t="str">
        <f>เวลาเรียน102!D34</f>
        <v>เด็กชาย ธันวา  สิงห์เกื้อ</v>
      </c>
      <c r="D36" s="252"/>
      <c r="E36" s="27"/>
      <c r="F36" s="27"/>
      <c r="G36" s="28"/>
      <c r="H36" s="253"/>
      <c r="I36" s="253"/>
      <c r="J36" s="253"/>
      <c r="K36" s="253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00"/>
      <c r="Y36" s="444">
        <f t="shared" si="2"/>
        <v>0</v>
      </c>
      <c r="Z36" s="27"/>
      <c r="AA36" s="27"/>
      <c r="AB36" s="445">
        <f t="shared" si="0"/>
        <v>0</v>
      </c>
      <c r="AC36" s="446" t="str">
        <f t="shared" si="1"/>
        <v>0</v>
      </c>
      <c r="AD36" s="256"/>
    </row>
    <row r="37" spans="2:30" ht="17.100000000000001" customHeight="1" x14ac:dyDescent="0.5">
      <c r="B37" s="96">
        <v>31</v>
      </c>
      <c r="C37" s="258" t="str">
        <f>เวลาเรียน102!D35</f>
        <v>เด็กหญิง ณัฐกานต์  ปัญญาใส</v>
      </c>
      <c r="D37" s="252"/>
      <c r="E37" s="27"/>
      <c r="F37" s="27"/>
      <c r="G37" s="28"/>
      <c r="H37" s="253"/>
      <c r="I37" s="253"/>
      <c r="J37" s="253"/>
      <c r="K37" s="253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00"/>
      <c r="Y37" s="444">
        <f t="shared" si="2"/>
        <v>0</v>
      </c>
      <c r="Z37" s="27"/>
      <c r="AA37" s="27"/>
      <c r="AB37" s="445">
        <f t="shared" si="0"/>
        <v>0</v>
      </c>
      <c r="AC37" s="446" t="str">
        <f t="shared" si="1"/>
        <v>0</v>
      </c>
      <c r="AD37" s="256"/>
    </row>
    <row r="38" spans="2:30" ht="17.100000000000001" customHeight="1" x14ac:dyDescent="0.5">
      <c r="B38" s="96">
        <v>32</v>
      </c>
      <c r="C38" s="258" t="str">
        <f>เวลาเรียน102!D36</f>
        <v>เด็กชาย อานนท์  ก้อนผา</v>
      </c>
      <c r="D38" s="252"/>
      <c r="E38" s="27"/>
      <c r="F38" s="27"/>
      <c r="G38" s="28"/>
      <c r="H38" s="253"/>
      <c r="I38" s="253"/>
      <c r="J38" s="253"/>
      <c r="K38" s="253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00"/>
      <c r="Y38" s="444">
        <f t="shared" si="2"/>
        <v>0</v>
      </c>
      <c r="Z38" s="27"/>
      <c r="AA38" s="27"/>
      <c r="AB38" s="445">
        <f t="shared" si="0"/>
        <v>0</v>
      </c>
      <c r="AC38" s="446" t="str">
        <f t="shared" si="1"/>
        <v>0</v>
      </c>
      <c r="AD38" s="256"/>
    </row>
    <row r="39" spans="2:30" ht="17.100000000000001" customHeight="1" x14ac:dyDescent="0.5">
      <c r="B39" s="96">
        <v>33</v>
      </c>
      <c r="C39" s="258" t="str">
        <f>เวลาเรียน102!D37</f>
        <v>เด็กชาย อภิเดช  มาศศักดา</v>
      </c>
      <c r="D39" s="252"/>
      <c r="E39" s="27"/>
      <c r="F39" s="27"/>
      <c r="G39" s="28"/>
      <c r="H39" s="253"/>
      <c r="I39" s="253"/>
      <c r="J39" s="253"/>
      <c r="K39" s="253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00"/>
      <c r="Y39" s="444">
        <f t="shared" si="2"/>
        <v>0</v>
      </c>
      <c r="Z39" s="27"/>
      <c r="AA39" s="27"/>
      <c r="AB39" s="445">
        <f t="shared" si="0"/>
        <v>0</v>
      </c>
      <c r="AC39" s="446" t="str">
        <f t="shared" si="1"/>
        <v>0</v>
      </c>
      <c r="AD39" s="256"/>
    </row>
    <row r="40" spans="2:30" ht="17.100000000000001" customHeight="1" x14ac:dyDescent="0.5">
      <c r="B40" s="96">
        <v>34</v>
      </c>
      <c r="C40" s="258" t="str">
        <f>เวลาเรียน102!D38</f>
        <v>เด็กชาย พงศกร   มาศศักดา</v>
      </c>
      <c r="D40" s="252"/>
      <c r="E40" s="27"/>
      <c r="F40" s="27"/>
      <c r="G40" s="28"/>
      <c r="H40" s="253"/>
      <c r="I40" s="253"/>
      <c r="J40" s="253"/>
      <c r="K40" s="253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00"/>
      <c r="Y40" s="444">
        <f t="shared" si="2"/>
        <v>0</v>
      </c>
      <c r="Z40" s="27"/>
      <c r="AA40" s="27"/>
      <c r="AB40" s="445">
        <f t="shared" si="0"/>
        <v>0</v>
      </c>
      <c r="AC40" s="446" t="str">
        <f t="shared" si="1"/>
        <v>0</v>
      </c>
      <c r="AD40" s="256"/>
    </row>
    <row r="41" spans="2:30" ht="17.100000000000001" customHeight="1" x14ac:dyDescent="0.5">
      <c r="B41" s="96">
        <v>35</v>
      </c>
      <c r="C41" s="258" t="str">
        <f>เวลาเรียน102!D39</f>
        <v>เด็กหญิง จิติมา  ธีระศักดิ์กุลชัย</v>
      </c>
      <c r="D41" s="252"/>
      <c r="E41" s="27"/>
      <c r="F41" s="27"/>
      <c r="G41" s="28"/>
      <c r="H41" s="253"/>
      <c r="I41" s="253"/>
      <c r="J41" s="253"/>
      <c r="K41" s="253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00"/>
      <c r="Y41" s="444">
        <f t="shared" si="2"/>
        <v>0</v>
      </c>
      <c r="Z41" s="27"/>
      <c r="AA41" s="27"/>
      <c r="AB41" s="445">
        <f t="shared" si="0"/>
        <v>0</v>
      </c>
      <c r="AC41" s="446" t="str">
        <f t="shared" si="1"/>
        <v>0</v>
      </c>
      <c r="AD41" s="256"/>
    </row>
    <row r="42" spans="2:30" ht="17.100000000000001" customHeight="1" x14ac:dyDescent="0.5">
      <c r="B42" s="96">
        <v>36</v>
      </c>
      <c r="C42" s="258" t="str">
        <f>เวลาเรียน102!D40</f>
        <v>เด็กชาย วงศธร  แหล่งสุข</v>
      </c>
      <c r="D42" s="252"/>
      <c r="E42" s="27"/>
      <c r="F42" s="27"/>
      <c r="G42" s="28"/>
      <c r="H42" s="253"/>
      <c r="I42" s="253"/>
      <c r="J42" s="253"/>
      <c r="K42" s="253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00"/>
      <c r="Y42" s="444">
        <f t="shared" si="2"/>
        <v>0</v>
      </c>
      <c r="Z42" s="27"/>
      <c r="AA42" s="27"/>
      <c r="AB42" s="445">
        <f t="shared" si="0"/>
        <v>0</v>
      </c>
      <c r="AC42" s="446" t="str">
        <f t="shared" ref="AC42:AC47" si="3">IF(AB42&lt;50,"0",IF(AB42&lt;55,"1",IF(AB42&lt;60,"1.5",IF(AB42&lt;65,"2",IF(AB42&lt;70,"2.5",IF(AB42&lt;75,"3",IF(AB42&lt;80,"3.5",4)))))))</f>
        <v>0</v>
      </c>
      <c r="AD42" s="256"/>
    </row>
    <row r="43" spans="2:30" ht="17.100000000000001" customHeight="1" x14ac:dyDescent="0.5">
      <c r="B43" s="96">
        <v>37</v>
      </c>
      <c r="C43" s="258" t="str">
        <f>เวลาเรียน102!D41</f>
        <v>เด็กหญิง อริสา  แก้วสีสม</v>
      </c>
      <c r="D43" s="252"/>
      <c r="E43" s="27"/>
      <c r="F43" s="27"/>
      <c r="G43" s="28"/>
      <c r="H43" s="253"/>
      <c r="I43" s="253"/>
      <c r="J43" s="253"/>
      <c r="K43" s="253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00"/>
      <c r="Y43" s="444">
        <f t="shared" si="2"/>
        <v>0</v>
      </c>
      <c r="Z43" s="27"/>
      <c r="AA43" s="27"/>
      <c r="AB43" s="445">
        <f t="shared" si="0"/>
        <v>0</v>
      </c>
      <c r="AC43" s="446" t="str">
        <f t="shared" si="3"/>
        <v>0</v>
      </c>
      <c r="AD43" s="256"/>
    </row>
    <row r="44" spans="2:30" ht="17.100000000000001" customHeight="1" x14ac:dyDescent="0.5">
      <c r="B44" s="96">
        <v>38</v>
      </c>
      <c r="C44" s="258" t="str">
        <f>เวลาเรียน102!D42</f>
        <v>เด็กหญิง กุลรัตน์  แย้มสวน</v>
      </c>
      <c r="D44" s="252"/>
      <c r="E44" s="27"/>
      <c r="F44" s="27"/>
      <c r="G44" s="28"/>
      <c r="H44" s="253"/>
      <c r="I44" s="253"/>
      <c r="J44" s="253"/>
      <c r="K44" s="253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00"/>
      <c r="Y44" s="444">
        <f t="shared" si="2"/>
        <v>0</v>
      </c>
      <c r="Z44" s="27"/>
      <c r="AA44" s="27"/>
      <c r="AB44" s="445">
        <f t="shared" si="0"/>
        <v>0</v>
      </c>
      <c r="AC44" s="446" t="str">
        <f t="shared" si="3"/>
        <v>0</v>
      </c>
      <c r="AD44" s="256"/>
    </row>
    <row r="45" spans="2:30" ht="17.100000000000001" customHeight="1" x14ac:dyDescent="0.5">
      <c r="B45" s="96">
        <v>39</v>
      </c>
      <c r="C45" s="258" t="str">
        <f>เวลาเรียน102!D43</f>
        <v>เด็กหญิง กมลลักษณ์  มาสงค์</v>
      </c>
      <c r="D45" s="252"/>
      <c r="E45" s="27"/>
      <c r="F45" s="27"/>
      <c r="G45" s="28"/>
      <c r="H45" s="253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00"/>
      <c r="V45" s="448"/>
      <c r="W45" s="27"/>
      <c r="X45" s="200"/>
      <c r="Y45" s="444">
        <f t="shared" si="2"/>
        <v>0</v>
      </c>
      <c r="Z45" s="27"/>
      <c r="AA45" s="27"/>
      <c r="AB45" s="445">
        <f t="shared" si="0"/>
        <v>0</v>
      </c>
      <c r="AC45" s="446" t="str">
        <f t="shared" si="3"/>
        <v>0</v>
      </c>
      <c r="AD45" s="449"/>
    </row>
    <row r="46" spans="2:30" ht="17.100000000000001" customHeight="1" x14ac:dyDescent="0.5">
      <c r="B46" s="96">
        <v>40</v>
      </c>
      <c r="C46" s="258" t="str">
        <f>เวลาเรียน102!D44</f>
        <v>เด็กชาย เตชะสิทธิ์  ทับทวี</v>
      </c>
      <c r="D46" s="252"/>
      <c r="E46" s="27"/>
      <c r="F46" s="27"/>
      <c r="G46" s="28"/>
      <c r="H46" s="253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00"/>
      <c r="V46" s="448"/>
      <c r="W46" s="27"/>
      <c r="X46" s="200"/>
      <c r="Y46" s="444">
        <f t="shared" si="2"/>
        <v>0</v>
      </c>
      <c r="Z46" s="27"/>
      <c r="AA46" s="27"/>
      <c r="AB46" s="445">
        <f t="shared" si="0"/>
        <v>0</v>
      </c>
      <c r="AC46" s="446" t="str">
        <f t="shared" si="3"/>
        <v>0</v>
      </c>
      <c r="AD46" s="449"/>
    </row>
    <row r="47" spans="2:30" ht="17.100000000000001" customHeight="1" thickBot="1" x14ac:dyDescent="0.55000000000000004">
      <c r="B47" s="265">
        <v>41</v>
      </c>
      <c r="C47" s="450" t="str">
        <f>เวลาเรียน102!D45</f>
        <v>เด็กหญิง วราภรณ์  เกษมราช</v>
      </c>
      <c r="D47" s="451"/>
      <c r="E47" s="209"/>
      <c r="F47" s="209"/>
      <c r="G47" s="268"/>
      <c r="H47" s="26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452"/>
      <c r="W47" s="209"/>
      <c r="X47" s="211"/>
      <c r="Y47" s="270">
        <f t="shared" si="2"/>
        <v>0</v>
      </c>
      <c r="Z47" s="209"/>
      <c r="AA47" s="209"/>
      <c r="AB47" s="453">
        <f t="shared" si="0"/>
        <v>0</v>
      </c>
      <c r="AC47" s="454" t="str">
        <f t="shared" si="3"/>
        <v>0</v>
      </c>
      <c r="AD47" s="104"/>
    </row>
    <row r="48" spans="2:30" ht="17.100000000000001" customHeight="1" x14ac:dyDescent="0.5">
      <c r="B48" s="481"/>
    </row>
    <row r="49" spans="19:29" ht="17.100000000000001" customHeight="1" x14ac:dyDescent="0.55000000000000004">
      <c r="S49" s="274" t="s">
        <v>28</v>
      </c>
      <c r="T49" s="274"/>
      <c r="V49" s="619">
        <v>0</v>
      </c>
      <c r="W49" s="619"/>
      <c r="X49" s="276" t="s">
        <v>29</v>
      </c>
      <c r="Y49" s="277"/>
      <c r="Z49" s="278">
        <f>COUNTIF($AC$7:$AC$47,"0")</f>
        <v>36</v>
      </c>
      <c r="AA49" s="275" t="s">
        <v>30</v>
      </c>
      <c r="AC49" s="279"/>
    </row>
    <row r="50" spans="19:29" ht="17.100000000000001" customHeight="1" x14ac:dyDescent="0.55000000000000004">
      <c r="S50" s="274" t="s">
        <v>28</v>
      </c>
      <c r="T50" s="274"/>
      <c r="V50" s="619">
        <v>1</v>
      </c>
      <c r="W50" s="619"/>
      <c r="X50" s="276" t="s">
        <v>29</v>
      </c>
      <c r="Y50" s="277"/>
      <c r="Z50" s="278">
        <f>COUNTIF($AC$7:$AC$46,"1")</f>
        <v>0</v>
      </c>
      <c r="AA50" s="275" t="s">
        <v>30</v>
      </c>
    </row>
    <row r="51" spans="19:29" ht="17.100000000000001" customHeight="1" x14ac:dyDescent="0.55000000000000004">
      <c r="S51" s="274" t="s">
        <v>28</v>
      </c>
      <c r="T51" s="274"/>
      <c r="V51" s="620">
        <v>1.5</v>
      </c>
      <c r="W51" s="620"/>
      <c r="X51" s="276" t="s">
        <v>29</v>
      </c>
      <c r="Y51" s="277"/>
      <c r="Z51" s="278">
        <f>COUNTIF($AC$7:$AC$46,"1.5")</f>
        <v>1</v>
      </c>
      <c r="AA51" s="275" t="s">
        <v>30</v>
      </c>
    </row>
    <row r="52" spans="19:29" ht="17.100000000000001" customHeight="1" x14ac:dyDescent="0.55000000000000004">
      <c r="S52" s="274" t="s">
        <v>28</v>
      </c>
      <c r="T52" s="274"/>
      <c r="V52" s="619">
        <v>2</v>
      </c>
      <c r="W52" s="619"/>
      <c r="X52" s="276" t="s">
        <v>29</v>
      </c>
      <c r="Y52" s="277"/>
      <c r="Z52" s="278">
        <f>COUNTIF($AC$7:$AC$46,"2")</f>
        <v>0</v>
      </c>
      <c r="AA52" s="275" t="s">
        <v>30</v>
      </c>
      <c r="AC52" s="279"/>
    </row>
    <row r="53" spans="19:29" ht="17.100000000000001" customHeight="1" x14ac:dyDescent="0.55000000000000004">
      <c r="S53" s="274" t="s">
        <v>28</v>
      </c>
      <c r="T53" s="274"/>
      <c r="V53" s="620">
        <v>2.5</v>
      </c>
      <c r="W53" s="620"/>
      <c r="X53" s="276" t="s">
        <v>29</v>
      </c>
      <c r="Y53" s="277"/>
      <c r="Z53" s="278">
        <f>COUNTIF($AC$7:$AC$46,"2.5")</f>
        <v>0</v>
      </c>
      <c r="AA53" s="275" t="s">
        <v>30</v>
      </c>
    </row>
    <row r="54" spans="19:29" ht="17.100000000000001" customHeight="1" x14ac:dyDescent="0.55000000000000004">
      <c r="S54" s="274" t="s">
        <v>28</v>
      </c>
      <c r="T54" s="274"/>
      <c r="V54" s="619">
        <v>3</v>
      </c>
      <c r="W54" s="619"/>
      <c r="X54" s="276" t="s">
        <v>29</v>
      </c>
      <c r="Y54" s="277"/>
      <c r="Z54" s="278">
        <f>COUNTIF($AC$7:$AC$46,"3")</f>
        <v>1</v>
      </c>
      <c r="AA54" s="275" t="s">
        <v>30</v>
      </c>
    </row>
    <row r="55" spans="19:29" ht="17.100000000000001" customHeight="1" x14ac:dyDescent="0.55000000000000004">
      <c r="S55" s="274" t="s">
        <v>28</v>
      </c>
      <c r="T55" s="274"/>
      <c r="V55" s="620">
        <v>3.5</v>
      </c>
      <c r="W55" s="620"/>
      <c r="X55" s="276" t="s">
        <v>29</v>
      </c>
      <c r="Y55" s="277"/>
      <c r="Z55" s="278">
        <f>COUNTIF($AC$7:$AC$46,"3.5")</f>
        <v>1</v>
      </c>
      <c r="AA55" s="275" t="s">
        <v>30</v>
      </c>
    </row>
    <row r="56" spans="19:29" ht="17.100000000000001" customHeight="1" x14ac:dyDescent="0.55000000000000004">
      <c r="S56" s="274" t="s">
        <v>28</v>
      </c>
      <c r="T56" s="274"/>
      <c r="V56" s="619">
        <v>4</v>
      </c>
      <c r="W56" s="619"/>
      <c r="X56" s="276" t="s">
        <v>29</v>
      </c>
      <c r="Y56" s="277"/>
      <c r="Z56" s="278">
        <f>COUNTIF($AC$7:$AC$46,"4")</f>
        <v>0</v>
      </c>
      <c r="AA56" s="275" t="s">
        <v>30</v>
      </c>
    </row>
    <row r="57" spans="19:29" ht="17.100000000000001" customHeight="1" x14ac:dyDescent="0.55000000000000004">
      <c r="S57" s="275"/>
      <c r="T57" s="275" t="s">
        <v>32</v>
      </c>
      <c r="V57" s="619" t="s">
        <v>19</v>
      </c>
      <c r="W57" s="619"/>
      <c r="X57" s="276" t="s">
        <v>29</v>
      </c>
      <c r="Y57" s="277"/>
      <c r="Z57" s="278">
        <f>COUNTIF($AC$7:$AC$46,"ร")</f>
        <v>1</v>
      </c>
      <c r="AA57" s="275" t="s">
        <v>30</v>
      </c>
    </row>
    <row r="58" spans="19:29" ht="17.100000000000001" customHeight="1" x14ac:dyDescent="0.55000000000000004">
      <c r="S58" s="275"/>
      <c r="T58" s="275" t="s">
        <v>32</v>
      </c>
      <c r="V58" s="619" t="s">
        <v>20</v>
      </c>
      <c r="W58" s="619"/>
      <c r="X58" s="276" t="s">
        <v>29</v>
      </c>
      <c r="Y58" s="277"/>
      <c r="Z58" s="278">
        <f>COUNTIF($AC$7:$AC$46,"มส")</f>
        <v>1</v>
      </c>
      <c r="AA58" s="275" t="s">
        <v>30</v>
      </c>
    </row>
    <row r="59" spans="19:29" ht="17.100000000000001" customHeight="1" x14ac:dyDescent="0.55000000000000004">
      <c r="S59" s="275"/>
      <c r="T59" s="275" t="s">
        <v>32</v>
      </c>
      <c r="V59" s="619" t="s">
        <v>21</v>
      </c>
      <c r="W59" s="619"/>
      <c r="X59" s="276" t="s">
        <v>29</v>
      </c>
      <c r="Y59" s="277"/>
      <c r="Z59" s="278">
        <f>COUNTIF($AC$7:$AC$46,"ผ")</f>
        <v>0</v>
      </c>
      <c r="AA59" s="275" t="s">
        <v>30</v>
      </c>
    </row>
    <row r="60" spans="19:29" ht="17.100000000000001" customHeight="1" x14ac:dyDescent="0.55000000000000004">
      <c r="S60" s="275"/>
      <c r="T60" s="275" t="s">
        <v>32</v>
      </c>
      <c r="V60" s="619" t="s">
        <v>22</v>
      </c>
      <c r="W60" s="619"/>
      <c r="X60" s="276" t="s">
        <v>29</v>
      </c>
      <c r="Y60" s="277"/>
      <c r="Z60" s="278">
        <f>COUNTIF($AC$7:$AC$46,"มผ")</f>
        <v>0</v>
      </c>
      <c r="AA60" s="275" t="s">
        <v>30</v>
      </c>
    </row>
    <row r="61" spans="19:29" ht="17.100000000000001" customHeight="1" x14ac:dyDescent="0.55000000000000004">
      <c r="T61" s="277"/>
      <c r="U61" s="277"/>
      <c r="V61" s="277"/>
      <c r="W61" s="275"/>
      <c r="X61" s="275"/>
      <c r="Y61" s="275"/>
      <c r="Z61" s="278">
        <f>SUM(Z49:Z60)</f>
        <v>41</v>
      </c>
      <c r="AA61" s="275"/>
    </row>
    <row r="62" spans="19:29" ht="17.100000000000001" customHeight="1" x14ac:dyDescent="0.5"/>
    <row r="63" spans="19:29" ht="17.100000000000001" customHeight="1" x14ac:dyDescent="0.5"/>
    <row r="64" spans="19:29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  <row r="68" ht="17.100000000000001" customHeight="1" x14ac:dyDescent="0.5"/>
  </sheetData>
  <mergeCells count="18">
    <mergeCell ref="V49:W49"/>
    <mergeCell ref="V50:W50"/>
    <mergeCell ref="V51:W51"/>
    <mergeCell ref="V52:W52"/>
    <mergeCell ref="V59:W59"/>
    <mergeCell ref="V60:W60"/>
    <mergeCell ref="V53:W53"/>
    <mergeCell ref="V54:W54"/>
    <mergeCell ref="V55:W55"/>
    <mergeCell ref="V56:W56"/>
    <mergeCell ref="V57:W57"/>
    <mergeCell ref="V58:W58"/>
    <mergeCell ref="D2:X2"/>
    <mergeCell ref="Y2:AB2"/>
    <mergeCell ref="Z3:Z5"/>
    <mergeCell ref="AA3:AA5"/>
    <mergeCell ref="B1:AD1"/>
    <mergeCell ref="AB3:AB5"/>
  </mergeCells>
  <printOptions horizontalCentered="1"/>
  <pageMargins left="0.15748031496062992" right="0.15748031496062992" top="0.39370078740157483" bottom="0.39370078740157483" header="0.51181102362204722" footer="0.39370078740157483"/>
  <pageSetup paperSize="9" scale="95" orientation="portrait" r:id="rId1"/>
  <headerFooter alignWithMargins="0"/>
  <rowBreaks count="2" manualBreakCount="2">
    <brk id="47" max="29" man="1"/>
    <brk id="61" min="1" max="2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438"/>
  <sheetViews>
    <sheetView view="pageBreakPreview" topLeftCell="A28" zoomScaleNormal="100" zoomScaleSheetLayoutView="100" workbookViewId="0">
      <selection activeCell="L31" sqref="L31"/>
    </sheetView>
  </sheetViews>
  <sheetFormatPr defaultRowHeight="24" x14ac:dyDescent="0.55000000000000004"/>
  <cols>
    <col min="1" max="1" width="5.42578125" style="657" customWidth="1"/>
    <col min="2" max="2" width="9.140625" style="657"/>
    <col min="3" max="3" width="27" style="628" customWidth="1"/>
    <col min="4" max="5" width="8.7109375" style="657" customWidth="1"/>
    <col min="6" max="6" width="14.42578125" style="628" customWidth="1"/>
    <col min="7" max="7" width="17.140625" style="628" customWidth="1"/>
    <col min="8" max="8" width="6.140625" style="658" customWidth="1"/>
    <col min="9" max="9" width="7.42578125" style="628" customWidth="1"/>
    <col min="10" max="16384" width="9.140625" style="628"/>
  </cols>
  <sheetData>
    <row r="1" spans="1:9" ht="24.95" customHeight="1" x14ac:dyDescent="0.55000000000000004">
      <c r="A1" s="627" t="s">
        <v>207</v>
      </c>
      <c r="B1" s="627"/>
      <c r="C1" s="627"/>
      <c r="D1" s="627"/>
      <c r="E1" s="627"/>
      <c r="F1" s="627"/>
      <c r="G1" s="627"/>
      <c r="H1" s="627"/>
      <c r="I1" s="627"/>
    </row>
    <row r="2" spans="1:9" ht="24.95" customHeight="1" x14ac:dyDescent="0.55000000000000004">
      <c r="A2" s="627" t="s">
        <v>208</v>
      </c>
      <c r="B2" s="627"/>
      <c r="C2" s="627"/>
      <c r="D2" s="627"/>
      <c r="E2" s="627"/>
      <c r="F2" s="627"/>
      <c r="G2" s="627"/>
      <c r="H2" s="627"/>
      <c r="I2" s="627"/>
    </row>
    <row r="3" spans="1:9" s="636" customFormat="1" ht="18" customHeight="1" x14ac:dyDescent="0.5">
      <c r="A3" s="629" t="s">
        <v>36</v>
      </c>
      <c r="B3" s="629" t="s">
        <v>37</v>
      </c>
      <c r="C3" s="630" t="s">
        <v>3</v>
      </c>
      <c r="D3" s="631" t="s">
        <v>4</v>
      </c>
      <c r="E3" s="631" t="s">
        <v>209</v>
      </c>
      <c r="F3" s="632" t="s">
        <v>48</v>
      </c>
      <c r="G3" s="633"/>
      <c r="H3" s="634"/>
      <c r="I3" s="635"/>
    </row>
    <row r="4" spans="1:9" s="636" customFormat="1" ht="18" customHeight="1" x14ac:dyDescent="0.5">
      <c r="A4" s="629"/>
      <c r="B4" s="629"/>
      <c r="C4" s="630"/>
      <c r="D4" s="637">
        <v>100</v>
      </c>
      <c r="E4" s="637" t="s">
        <v>210</v>
      </c>
      <c r="F4" s="632"/>
      <c r="G4" s="638"/>
      <c r="H4" s="639"/>
      <c r="I4" s="640"/>
    </row>
    <row r="5" spans="1:9" s="636" customFormat="1" ht="17.45" customHeight="1" x14ac:dyDescent="0.5">
      <c r="A5" s="641">
        <v>1</v>
      </c>
      <c r="B5" s="641">
        <f>เวลาเรียน102!C5</f>
        <v>12052</v>
      </c>
      <c r="C5" s="642" t="str">
        <f>เวลาเรียน102!D5</f>
        <v>เด็กชาย สุริยัน  กล่ำธัญญา</v>
      </c>
      <c r="D5" s="641">
        <f>รวมคะแนน102!AB7</f>
        <v>70</v>
      </c>
      <c r="E5" s="641" t="str">
        <f>รวมคะแนน102!AC7</f>
        <v>3</v>
      </c>
      <c r="F5" s="643"/>
      <c r="G5" s="638"/>
      <c r="H5" s="639"/>
      <c r="I5" s="640"/>
    </row>
    <row r="6" spans="1:9" s="636" customFormat="1" ht="17.45" customHeight="1" x14ac:dyDescent="0.5">
      <c r="A6" s="641">
        <v>2</v>
      </c>
      <c r="B6" s="641">
        <f>เวลาเรียน102!C6</f>
        <v>12462</v>
      </c>
      <c r="C6" s="642" t="str">
        <f>เวลาเรียน102!D6</f>
        <v>เด็กหญิง จอมขวัญ  ส้มอั๋น</v>
      </c>
      <c r="D6" s="641">
        <f>รวมคะแนน102!AB8</f>
        <v>0</v>
      </c>
      <c r="E6" s="641" t="str">
        <f>รวมคะแนน102!AC8</f>
        <v>0</v>
      </c>
      <c r="F6" s="643"/>
      <c r="G6" s="638"/>
      <c r="H6" s="639"/>
      <c r="I6" s="640"/>
    </row>
    <row r="7" spans="1:9" s="636" customFormat="1" ht="17.45" customHeight="1" x14ac:dyDescent="0.5">
      <c r="A7" s="641">
        <v>3</v>
      </c>
      <c r="B7" s="641">
        <f>เวลาเรียน102!C7</f>
        <v>12477</v>
      </c>
      <c r="C7" s="642" t="str">
        <f>เวลาเรียน102!D7</f>
        <v>เด็กชาย ณัฐวุฒิ  บัวผัน</v>
      </c>
      <c r="D7" s="641">
        <f>รวมคะแนน102!AB9</f>
        <v>32</v>
      </c>
      <c r="E7" s="641" t="str">
        <f>รวมคะแนน102!AC9</f>
        <v>ร</v>
      </c>
      <c r="F7" s="643"/>
      <c r="G7" s="638"/>
      <c r="H7" s="639"/>
      <c r="I7" s="640"/>
    </row>
    <row r="8" spans="1:9" s="636" customFormat="1" ht="17.45" customHeight="1" x14ac:dyDescent="0.5">
      <c r="A8" s="641">
        <v>4</v>
      </c>
      <c r="B8" s="641">
        <f>เวลาเรียน102!C8</f>
        <v>12481</v>
      </c>
      <c r="C8" s="642" t="str">
        <f>เวลาเรียน102!D8</f>
        <v>เด็กชาย กิตติธัช  อัครศิลป์</v>
      </c>
      <c r="D8" s="641">
        <f>รวมคะแนน102!AB10</f>
        <v>0</v>
      </c>
      <c r="E8" s="641" t="str">
        <f>รวมคะแนน102!AC10</f>
        <v>0</v>
      </c>
      <c r="F8" s="643"/>
      <c r="G8" s="638"/>
      <c r="H8" s="639"/>
      <c r="I8" s="640"/>
    </row>
    <row r="9" spans="1:9" s="636" customFormat="1" ht="17.45" customHeight="1" x14ac:dyDescent="0.5">
      <c r="A9" s="641">
        <v>5</v>
      </c>
      <c r="B9" s="641">
        <f>เวลาเรียน102!C9</f>
        <v>12484</v>
      </c>
      <c r="C9" s="642" t="str">
        <f>เวลาเรียน102!D9</f>
        <v>เด็กชาย วาที  บานแย้ม</v>
      </c>
      <c r="D9" s="641">
        <f>รวมคะแนน102!AB11</f>
        <v>0</v>
      </c>
      <c r="E9" s="641" t="str">
        <f>รวมคะแนน102!AC11</f>
        <v>0</v>
      </c>
      <c r="F9" s="643"/>
      <c r="G9" s="638"/>
      <c r="H9" s="639"/>
      <c r="I9" s="640"/>
    </row>
    <row r="10" spans="1:9" s="636" customFormat="1" ht="17.45" customHeight="1" x14ac:dyDescent="0.5">
      <c r="A10" s="641">
        <v>6</v>
      </c>
      <c r="B10" s="641">
        <f>เวลาเรียน102!C10</f>
        <v>12487</v>
      </c>
      <c r="C10" s="642" t="str">
        <f>เวลาเรียน102!D10</f>
        <v>เด็กชาย ชนะชัย  ต่างใจ</v>
      </c>
      <c r="D10" s="641">
        <f>รวมคะแนน102!AB12</f>
        <v>0</v>
      </c>
      <c r="E10" s="641" t="str">
        <f>รวมคะแนน102!AC12</f>
        <v>0</v>
      </c>
      <c r="F10" s="643"/>
      <c r="G10" s="638"/>
      <c r="H10" s="639"/>
      <c r="I10" s="640"/>
    </row>
    <row r="11" spans="1:9" s="636" customFormat="1" ht="17.45" customHeight="1" x14ac:dyDescent="0.5">
      <c r="A11" s="641">
        <v>7</v>
      </c>
      <c r="B11" s="641">
        <f>เวลาเรียน102!C11</f>
        <v>12488</v>
      </c>
      <c r="C11" s="642" t="str">
        <f>เวลาเรียน102!D11</f>
        <v>เด็กชาย ต่อบุญ  อัครทัตตะ</v>
      </c>
      <c r="D11" s="641">
        <f>รวมคะแนน102!AB13</f>
        <v>79</v>
      </c>
      <c r="E11" s="641" t="str">
        <f>รวมคะแนน102!AC13</f>
        <v>3.5</v>
      </c>
      <c r="F11" s="643"/>
      <c r="G11" s="638"/>
      <c r="H11" s="639"/>
      <c r="I11" s="640"/>
    </row>
    <row r="12" spans="1:9" s="636" customFormat="1" ht="17.45" customHeight="1" x14ac:dyDescent="0.5">
      <c r="A12" s="641">
        <v>8</v>
      </c>
      <c r="B12" s="641">
        <f>เวลาเรียน102!C12</f>
        <v>12497</v>
      </c>
      <c r="C12" s="642" t="str">
        <f>เวลาเรียน102!D12</f>
        <v>เด็กหญิง ฟ้าทิพย์ฤทัย  ชัยยงค์</v>
      </c>
      <c r="D12" s="641">
        <f>รวมคะแนน102!AB14</f>
        <v>0</v>
      </c>
      <c r="E12" s="641" t="str">
        <f>รวมคะแนน102!AC14</f>
        <v>0</v>
      </c>
      <c r="F12" s="643"/>
      <c r="G12" s="638"/>
      <c r="H12" s="639"/>
      <c r="I12" s="640"/>
    </row>
    <row r="13" spans="1:9" s="636" customFormat="1" ht="17.45" customHeight="1" x14ac:dyDescent="0.5">
      <c r="A13" s="641">
        <v>9</v>
      </c>
      <c r="B13" s="641">
        <f>เวลาเรียน102!C13</f>
        <v>12503</v>
      </c>
      <c r="C13" s="642" t="str">
        <f>เวลาเรียน102!D13</f>
        <v>เด็กหญิง พัชรี  อินทร์โพธิ์</v>
      </c>
      <c r="D13" s="641">
        <f>รวมคะแนน102!AB15</f>
        <v>0</v>
      </c>
      <c r="E13" s="641" t="str">
        <f>รวมคะแนน102!AC15</f>
        <v>0</v>
      </c>
      <c r="F13" s="643"/>
      <c r="G13" s="638"/>
      <c r="H13" s="639"/>
      <c r="I13" s="640"/>
    </row>
    <row r="14" spans="1:9" s="636" customFormat="1" ht="17.45" customHeight="1" x14ac:dyDescent="0.5">
      <c r="A14" s="641">
        <v>10</v>
      </c>
      <c r="B14" s="641">
        <f>เวลาเรียน102!C14</f>
        <v>12513</v>
      </c>
      <c r="C14" s="642" t="str">
        <f>เวลาเรียน102!D14</f>
        <v>เด็กชาย อินทัช  พุทธบุตร</v>
      </c>
      <c r="D14" s="641">
        <f>รวมคะแนน102!AB16</f>
        <v>0</v>
      </c>
      <c r="E14" s="641" t="str">
        <f>รวมคะแนน102!AC16</f>
        <v>มส</v>
      </c>
      <c r="F14" s="643"/>
      <c r="G14" s="644" t="s">
        <v>17</v>
      </c>
      <c r="H14" s="645"/>
      <c r="I14" s="646"/>
    </row>
    <row r="15" spans="1:9" s="636" customFormat="1" ht="17.45" customHeight="1" x14ac:dyDescent="0.5">
      <c r="A15" s="641">
        <v>11</v>
      </c>
      <c r="B15" s="641">
        <f>เวลาเรียน102!C15</f>
        <v>12515</v>
      </c>
      <c r="C15" s="642" t="str">
        <f>เวลาเรียน102!D15</f>
        <v>เด็กชาย ทรงพล  กลิ่นชะเอม</v>
      </c>
      <c r="D15" s="641">
        <f>รวมคะแนน102!AB17</f>
        <v>0</v>
      </c>
      <c r="E15" s="641" t="str">
        <f>รวมคะแนน102!AC17</f>
        <v>0</v>
      </c>
      <c r="F15" s="643"/>
      <c r="G15" s="638" t="s">
        <v>211</v>
      </c>
      <c r="H15" s="639">
        <f>รวมคะแนน102!Z50</f>
        <v>0</v>
      </c>
      <c r="I15" s="647" t="s">
        <v>30</v>
      </c>
    </row>
    <row r="16" spans="1:9" s="636" customFormat="1" ht="17.45" customHeight="1" x14ac:dyDescent="0.5">
      <c r="A16" s="641">
        <v>12</v>
      </c>
      <c r="B16" s="641">
        <f>เวลาเรียน102!C16</f>
        <v>12520</v>
      </c>
      <c r="C16" s="642" t="str">
        <f>เวลาเรียน102!D16</f>
        <v>เด็กชาย อนัตย์  ศรีสิงห์</v>
      </c>
      <c r="D16" s="641">
        <f>รวมคะแนน102!AB18</f>
        <v>0</v>
      </c>
      <c r="E16" s="641" t="str">
        <f>รวมคะแนน102!AC18</f>
        <v>0</v>
      </c>
      <c r="F16" s="643"/>
      <c r="G16" s="638" t="s">
        <v>212</v>
      </c>
      <c r="H16" s="639">
        <f>รวมคะแนน102!Z51</f>
        <v>1</v>
      </c>
      <c r="I16" s="647" t="s">
        <v>30</v>
      </c>
    </row>
    <row r="17" spans="1:9" s="636" customFormat="1" ht="17.45" customHeight="1" x14ac:dyDescent="0.5">
      <c r="A17" s="641">
        <v>13</v>
      </c>
      <c r="B17" s="641">
        <f>เวลาเรียน102!C17</f>
        <v>12521</v>
      </c>
      <c r="C17" s="642" t="str">
        <f>เวลาเรียน102!D17</f>
        <v>เด็กชาย ธนบดินทร์  สุขประเสริฐ</v>
      </c>
      <c r="D17" s="641">
        <f>รวมคะแนน102!AB19</f>
        <v>0</v>
      </c>
      <c r="E17" s="641" t="str">
        <f>รวมคะแนน102!AC19</f>
        <v>0</v>
      </c>
      <c r="F17" s="643"/>
      <c r="G17" s="638" t="s">
        <v>213</v>
      </c>
      <c r="H17" s="639">
        <f>รวมคะแนน102!Z52</f>
        <v>0</v>
      </c>
      <c r="I17" s="647" t="s">
        <v>30</v>
      </c>
    </row>
    <row r="18" spans="1:9" s="636" customFormat="1" ht="17.45" customHeight="1" x14ac:dyDescent="0.5">
      <c r="A18" s="641">
        <v>14</v>
      </c>
      <c r="B18" s="641">
        <f>เวลาเรียน102!C18</f>
        <v>12522</v>
      </c>
      <c r="C18" s="642" t="str">
        <f>เวลาเรียน102!D18</f>
        <v>เด็กชาย บุรินทร์  ขุนนา</v>
      </c>
      <c r="D18" s="641">
        <f>รวมคะแนน102!AB20</f>
        <v>0</v>
      </c>
      <c r="E18" s="641" t="str">
        <f>รวมคะแนน102!AC20</f>
        <v>0</v>
      </c>
      <c r="F18" s="643"/>
      <c r="G18" s="638" t="s">
        <v>214</v>
      </c>
      <c r="H18" s="639">
        <f>รวมคะแนน102!Z53</f>
        <v>0</v>
      </c>
      <c r="I18" s="647" t="s">
        <v>30</v>
      </c>
    </row>
    <row r="19" spans="1:9" s="636" customFormat="1" ht="17.45" customHeight="1" x14ac:dyDescent="0.5">
      <c r="A19" s="641">
        <v>15</v>
      </c>
      <c r="B19" s="641">
        <f>เวลาเรียน102!C19</f>
        <v>12529</v>
      </c>
      <c r="C19" s="642" t="str">
        <f>เวลาเรียน102!D19</f>
        <v>เด็กหญิง ปัญญารัตน์  นามกระโทก</v>
      </c>
      <c r="D19" s="641">
        <f>รวมคะแนน102!AB21</f>
        <v>0</v>
      </c>
      <c r="E19" s="641" t="str">
        <f>รวมคะแนน102!AC21</f>
        <v>0</v>
      </c>
      <c r="F19" s="643"/>
      <c r="G19" s="638" t="s">
        <v>215</v>
      </c>
      <c r="H19" s="639">
        <f>รวมคะแนน102!Z54</f>
        <v>1</v>
      </c>
      <c r="I19" s="647" t="s">
        <v>30</v>
      </c>
    </row>
    <row r="20" spans="1:9" s="636" customFormat="1" ht="17.45" customHeight="1" x14ac:dyDescent="0.5">
      <c r="A20" s="641">
        <v>16</v>
      </c>
      <c r="B20" s="641">
        <f>เวลาเรียน102!C20</f>
        <v>12532</v>
      </c>
      <c r="C20" s="642" t="str">
        <f>เวลาเรียน102!D20</f>
        <v>เด็กหญิง ปอ  เพ็งกระจ่าง</v>
      </c>
      <c r="D20" s="641">
        <f>รวมคะแนน102!AB22</f>
        <v>0</v>
      </c>
      <c r="E20" s="641" t="str">
        <f>รวมคะแนน102!AC22</f>
        <v>0</v>
      </c>
      <c r="F20" s="643"/>
      <c r="G20" s="638" t="s">
        <v>216</v>
      </c>
      <c r="H20" s="639">
        <f>รวมคะแนน102!Z55</f>
        <v>1</v>
      </c>
      <c r="I20" s="647" t="s">
        <v>30</v>
      </c>
    </row>
    <row r="21" spans="1:9" s="636" customFormat="1" ht="17.45" customHeight="1" x14ac:dyDescent="0.5">
      <c r="A21" s="641">
        <v>17</v>
      </c>
      <c r="B21" s="641">
        <f>เวลาเรียน102!C21</f>
        <v>12533</v>
      </c>
      <c r="C21" s="642" t="str">
        <f>เวลาเรียน102!D21</f>
        <v>เด็กหญิง ชุติมณฑน์  กังทอง</v>
      </c>
      <c r="D21" s="641">
        <f>รวมคะแนน102!AB23</f>
        <v>55</v>
      </c>
      <c r="E21" s="641" t="str">
        <f>รวมคะแนน102!AC23</f>
        <v>1.5</v>
      </c>
      <c r="F21" s="643"/>
      <c r="G21" s="638" t="s">
        <v>217</v>
      </c>
      <c r="H21" s="639">
        <f>รวมคะแนน102!Z56</f>
        <v>0</v>
      </c>
      <c r="I21" s="647" t="s">
        <v>30</v>
      </c>
    </row>
    <row r="22" spans="1:9" s="636" customFormat="1" ht="17.45" customHeight="1" x14ac:dyDescent="0.5">
      <c r="A22" s="641">
        <v>18</v>
      </c>
      <c r="B22" s="641">
        <f>เวลาเรียน102!C22</f>
        <v>12534</v>
      </c>
      <c r="C22" s="642" t="str">
        <f>เวลาเรียน102!D22</f>
        <v>เด็กหญิง พลอยพร  อินแป้น</v>
      </c>
      <c r="D22" s="641">
        <f>รวมคะแนน102!AB24</f>
        <v>0</v>
      </c>
      <c r="E22" s="641" t="str">
        <f>รวมคะแนน102!AC24</f>
        <v>0</v>
      </c>
      <c r="F22" s="643"/>
      <c r="G22" s="648" t="s">
        <v>218</v>
      </c>
      <c r="H22" s="649">
        <f>SUM(H15:H21)</f>
        <v>3</v>
      </c>
      <c r="I22" s="650" t="s">
        <v>30</v>
      </c>
    </row>
    <row r="23" spans="1:9" s="636" customFormat="1" ht="17.45" customHeight="1" x14ac:dyDescent="0.5">
      <c r="A23" s="641">
        <v>19</v>
      </c>
      <c r="B23" s="641">
        <f>เวลาเรียน102!C23</f>
        <v>12538</v>
      </c>
      <c r="C23" s="642" t="str">
        <f>เวลาเรียน102!D23</f>
        <v>เด็กหญิง ชาลินี  ชาลีกุล</v>
      </c>
      <c r="D23" s="641">
        <f>รวมคะแนน102!AB25</f>
        <v>0</v>
      </c>
      <c r="E23" s="641" t="str">
        <f>รวมคะแนน102!AC25</f>
        <v>0</v>
      </c>
      <c r="F23" s="643"/>
      <c r="G23" s="638" t="s">
        <v>219</v>
      </c>
      <c r="H23" s="639">
        <f>รวมคะแนน102!Z49</f>
        <v>36</v>
      </c>
      <c r="I23" s="647" t="s">
        <v>30</v>
      </c>
    </row>
    <row r="24" spans="1:9" s="636" customFormat="1" ht="17.45" customHeight="1" x14ac:dyDescent="0.5">
      <c r="A24" s="641">
        <v>20</v>
      </c>
      <c r="B24" s="641">
        <f>เวลาเรียน102!C24</f>
        <v>12539</v>
      </c>
      <c r="C24" s="642" t="str">
        <f>เวลาเรียน102!D24</f>
        <v>เด็กหญิง ปัญจพร  เจริญใหญ่</v>
      </c>
      <c r="D24" s="641">
        <f>รวมคะแนน102!AB26</f>
        <v>0</v>
      </c>
      <c r="E24" s="641" t="str">
        <f>รวมคะแนน102!AC26</f>
        <v>0</v>
      </c>
      <c r="F24" s="643"/>
      <c r="G24" s="638" t="s">
        <v>19</v>
      </c>
      <c r="H24" s="639">
        <f>รวมคะแนน102!Z57</f>
        <v>1</v>
      </c>
      <c r="I24" s="647" t="s">
        <v>30</v>
      </c>
    </row>
    <row r="25" spans="1:9" s="636" customFormat="1" ht="17.45" customHeight="1" x14ac:dyDescent="0.5">
      <c r="A25" s="641">
        <v>21</v>
      </c>
      <c r="B25" s="641">
        <f>เวลาเรียน102!C25</f>
        <v>12542</v>
      </c>
      <c r="C25" s="642" t="str">
        <f>เวลาเรียน102!D25</f>
        <v>เด็กชาย ธีรวุฒิ  ทรวดทรง</v>
      </c>
      <c r="D25" s="641">
        <f>รวมคะแนน102!AB27</f>
        <v>0</v>
      </c>
      <c r="E25" s="641" t="str">
        <f>รวมคะแนน102!AC27</f>
        <v>0</v>
      </c>
      <c r="F25" s="643"/>
      <c r="G25" s="638" t="s">
        <v>20</v>
      </c>
      <c r="H25" s="639">
        <f>รวมคะแนน102!Z58</f>
        <v>1</v>
      </c>
      <c r="I25" s="647" t="s">
        <v>30</v>
      </c>
    </row>
    <row r="26" spans="1:9" s="636" customFormat="1" ht="17.45" customHeight="1" x14ac:dyDescent="0.5">
      <c r="A26" s="641">
        <v>22</v>
      </c>
      <c r="B26" s="641">
        <f>เวลาเรียน102!C26</f>
        <v>12546</v>
      </c>
      <c r="C26" s="642" t="str">
        <f>เวลาเรียน102!D26</f>
        <v>เด็กชาย ภากร  วงศ์สุข</v>
      </c>
      <c r="D26" s="641">
        <f>รวมคะแนน102!AB28</f>
        <v>0</v>
      </c>
      <c r="E26" s="641" t="str">
        <f>รวมคะแนน102!AC28</f>
        <v>0</v>
      </c>
      <c r="F26" s="643"/>
      <c r="G26" s="648" t="s">
        <v>220</v>
      </c>
      <c r="H26" s="649">
        <f>SUM(H23:H25)</f>
        <v>38</v>
      </c>
      <c r="I26" s="650" t="s">
        <v>30</v>
      </c>
    </row>
    <row r="27" spans="1:9" s="636" customFormat="1" ht="17.45" customHeight="1" x14ac:dyDescent="0.5">
      <c r="A27" s="641">
        <v>23</v>
      </c>
      <c r="B27" s="641">
        <f>เวลาเรียน102!C27</f>
        <v>12549</v>
      </c>
      <c r="C27" s="642" t="str">
        <f>เวลาเรียน102!D27</f>
        <v>เด็กชาย สุทธิพงศ์  ทรัพย์สกุล</v>
      </c>
      <c r="D27" s="641">
        <f>รวมคะแนน102!AB29</f>
        <v>0</v>
      </c>
      <c r="E27" s="641" t="str">
        <f>รวมคะแนน102!AC29</f>
        <v>0</v>
      </c>
      <c r="F27" s="643"/>
      <c r="G27" s="638"/>
      <c r="H27" s="639"/>
      <c r="I27" s="647"/>
    </row>
    <row r="28" spans="1:9" s="636" customFormat="1" ht="17.45" customHeight="1" x14ac:dyDescent="0.5">
      <c r="A28" s="641">
        <v>24</v>
      </c>
      <c r="B28" s="641">
        <f>เวลาเรียน102!C28</f>
        <v>12551</v>
      </c>
      <c r="C28" s="642" t="str">
        <f>เวลาเรียน102!D28</f>
        <v>เด็กชาย ศิรภัทร  แสงศรี</v>
      </c>
      <c r="D28" s="641">
        <f>รวมคะแนน102!AB30</f>
        <v>0</v>
      </c>
      <c r="E28" s="641" t="str">
        <f>รวมคะแนน102!AC30</f>
        <v>0</v>
      </c>
      <c r="F28" s="643"/>
      <c r="G28" s="651" t="s">
        <v>221</v>
      </c>
      <c r="H28" s="652"/>
      <c r="I28" s="653"/>
    </row>
    <row r="29" spans="1:9" s="636" customFormat="1" ht="17.45" customHeight="1" x14ac:dyDescent="0.5">
      <c r="A29" s="641">
        <v>25</v>
      </c>
      <c r="B29" s="641">
        <f>เวลาเรียน102!C29</f>
        <v>12563</v>
      </c>
      <c r="C29" s="642" t="str">
        <f>เวลาเรียน102!D29</f>
        <v>เด็กหญิง ศุภสุตา  ท้วมจันทร์</v>
      </c>
      <c r="D29" s="641">
        <f>รวมคะแนน102!AB31</f>
        <v>0</v>
      </c>
      <c r="E29" s="641" t="str">
        <f>รวมคะแนน102!AC31</f>
        <v>0</v>
      </c>
      <c r="F29" s="643"/>
      <c r="G29" s="651" t="s">
        <v>222</v>
      </c>
      <c r="H29" s="652"/>
      <c r="I29" s="653"/>
    </row>
    <row r="30" spans="1:9" s="636" customFormat="1" ht="17.45" customHeight="1" x14ac:dyDescent="0.5">
      <c r="A30" s="641">
        <v>26</v>
      </c>
      <c r="B30" s="641">
        <f>เวลาเรียน102!C30</f>
        <v>12565</v>
      </c>
      <c r="C30" s="642" t="str">
        <f>เวลาเรียน102!D30</f>
        <v>เด็กหญิง พบพร  เต้าสุวรรณ</v>
      </c>
      <c r="D30" s="641">
        <f>รวมคะแนน102!AB32</f>
        <v>0</v>
      </c>
      <c r="E30" s="641" t="str">
        <f>รวมคะแนน102!AC32</f>
        <v>0</v>
      </c>
      <c r="F30" s="643"/>
      <c r="G30" s="638"/>
      <c r="H30" s="639"/>
      <c r="I30" s="640"/>
    </row>
    <row r="31" spans="1:9" s="636" customFormat="1" ht="17.45" customHeight="1" x14ac:dyDescent="0.5">
      <c r="A31" s="641">
        <v>27</v>
      </c>
      <c r="B31" s="641">
        <f>เวลาเรียน102!C31</f>
        <v>12597</v>
      </c>
      <c r="C31" s="642" t="str">
        <f>เวลาเรียน102!D31</f>
        <v>เด็กหญิง อรวรา  จำปีถาวร</v>
      </c>
      <c r="D31" s="641">
        <f>รวมคะแนน102!AB33</f>
        <v>0</v>
      </c>
      <c r="E31" s="641" t="str">
        <f>รวมคะแนน102!AC33</f>
        <v>0</v>
      </c>
      <c r="F31" s="643"/>
      <c r="G31" s="651" t="s">
        <v>223</v>
      </c>
      <c r="H31" s="652"/>
      <c r="I31" s="653"/>
    </row>
    <row r="32" spans="1:9" s="636" customFormat="1" ht="17.45" customHeight="1" x14ac:dyDescent="0.5">
      <c r="A32" s="641">
        <v>28</v>
      </c>
      <c r="B32" s="641">
        <f>เวลาเรียน102!C32</f>
        <v>12640</v>
      </c>
      <c r="C32" s="642" t="str">
        <f>เวลาเรียน102!D32</f>
        <v>เด็กหญิง ศิรินภา  จันทร์ภู่</v>
      </c>
      <c r="D32" s="641">
        <f>รวมคะแนน102!AB34</f>
        <v>0</v>
      </c>
      <c r="E32" s="641" t="str">
        <f>รวมคะแนน102!AC34</f>
        <v>0</v>
      </c>
      <c r="F32" s="643"/>
      <c r="G32" s="651" t="s">
        <v>222</v>
      </c>
      <c r="H32" s="652"/>
      <c r="I32" s="653"/>
    </row>
    <row r="33" spans="1:9" s="636" customFormat="1" ht="17.45" customHeight="1" x14ac:dyDescent="0.5">
      <c r="A33" s="641">
        <v>29</v>
      </c>
      <c r="B33" s="641">
        <f>เวลาเรียน102!C33</f>
        <v>12654</v>
      </c>
      <c r="C33" s="642" t="str">
        <f>เวลาเรียน102!D33</f>
        <v>เด็กหญิง อินธิรา  ปรีชุม</v>
      </c>
      <c r="D33" s="641">
        <f>รวมคะแนน102!AB35</f>
        <v>0</v>
      </c>
      <c r="E33" s="641" t="str">
        <f>รวมคะแนน102!AC35</f>
        <v>0</v>
      </c>
      <c r="F33" s="643"/>
      <c r="G33" s="638"/>
      <c r="H33" s="639"/>
      <c r="I33" s="640"/>
    </row>
    <row r="34" spans="1:9" s="636" customFormat="1" ht="17.45" customHeight="1" x14ac:dyDescent="0.5">
      <c r="A34" s="641">
        <v>30</v>
      </c>
      <c r="B34" s="641">
        <f>เวลาเรียน102!C34</f>
        <v>12926</v>
      </c>
      <c r="C34" s="642" t="str">
        <f>เวลาเรียน102!D34</f>
        <v>เด็กชาย ธันวา  สิงห์เกื้อ</v>
      </c>
      <c r="D34" s="641">
        <f>รวมคะแนน102!AB36</f>
        <v>0</v>
      </c>
      <c r="E34" s="641" t="str">
        <f>รวมคะแนน102!AC36</f>
        <v>0</v>
      </c>
      <c r="F34" s="643"/>
      <c r="G34" s="651" t="s">
        <v>224</v>
      </c>
      <c r="H34" s="652"/>
      <c r="I34" s="653"/>
    </row>
    <row r="35" spans="1:9" s="636" customFormat="1" ht="17.45" customHeight="1" x14ac:dyDescent="0.5">
      <c r="A35" s="641">
        <v>31</v>
      </c>
      <c r="B35" s="641">
        <f>เวลาเรียน102!C35</f>
        <v>13092</v>
      </c>
      <c r="C35" s="642" t="str">
        <f>เวลาเรียน102!D35</f>
        <v>เด็กหญิง ณัฐกานต์  ปัญญาใส</v>
      </c>
      <c r="D35" s="641">
        <f>รวมคะแนน102!AB37</f>
        <v>0</v>
      </c>
      <c r="E35" s="641" t="str">
        <f>รวมคะแนน102!AC37</f>
        <v>0</v>
      </c>
      <c r="F35" s="643"/>
      <c r="G35" s="651" t="s">
        <v>225</v>
      </c>
      <c r="H35" s="652"/>
      <c r="I35" s="653"/>
    </row>
    <row r="36" spans="1:9" s="636" customFormat="1" ht="17.45" customHeight="1" x14ac:dyDescent="0.5">
      <c r="A36" s="641">
        <v>32</v>
      </c>
      <c r="B36" s="641">
        <f>เวลาเรียน102!C36</f>
        <v>13229</v>
      </c>
      <c r="C36" s="642" t="str">
        <f>เวลาเรียน102!D36</f>
        <v>เด็กชาย อานนท์  ก้อนผา</v>
      </c>
      <c r="D36" s="641">
        <f>รวมคะแนน102!AB38</f>
        <v>0</v>
      </c>
      <c r="E36" s="641" t="str">
        <f>รวมคะแนน102!AC38</f>
        <v>0</v>
      </c>
      <c r="F36" s="643"/>
      <c r="G36" s="638"/>
      <c r="H36" s="639"/>
      <c r="I36" s="640"/>
    </row>
    <row r="37" spans="1:9" s="636" customFormat="1" ht="17.45" customHeight="1" x14ac:dyDescent="0.5">
      <c r="A37" s="641">
        <v>33</v>
      </c>
      <c r="B37" s="641">
        <f>เวลาเรียน102!C37</f>
        <v>13247</v>
      </c>
      <c r="C37" s="642" t="str">
        <f>เวลาเรียน102!D37</f>
        <v>เด็กชาย อภิเดช  มาศศักดา</v>
      </c>
      <c r="D37" s="641">
        <f>รวมคะแนน102!AB39</f>
        <v>0</v>
      </c>
      <c r="E37" s="641" t="str">
        <f>รวมคะแนน102!AC39</f>
        <v>0</v>
      </c>
      <c r="F37" s="643"/>
      <c r="G37" s="651" t="s">
        <v>226</v>
      </c>
      <c r="H37" s="652"/>
      <c r="I37" s="653"/>
    </row>
    <row r="38" spans="1:9" s="636" customFormat="1" ht="17.45" customHeight="1" x14ac:dyDescent="0.5">
      <c r="A38" s="641">
        <v>34</v>
      </c>
      <c r="B38" s="641">
        <f>เวลาเรียน102!C38</f>
        <v>13361</v>
      </c>
      <c r="C38" s="642" t="str">
        <f>เวลาเรียน102!D38</f>
        <v>เด็กชาย พงศกร   มาศศักดา</v>
      </c>
      <c r="D38" s="641">
        <f>รวมคะแนน102!AB40</f>
        <v>0</v>
      </c>
      <c r="E38" s="641" t="str">
        <f>รวมคะแนน102!AC40</f>
        <v>0</v>
      </c>
      <c r="F38" s="643"/>
      <c r="G38" s="651" t="s">
        <v>227</v>
      </c>
      <c r="H38" s="652"/>
      <c r="I38" s="653"/>
    </row>
    <row r="39" spans="1:9" s="636" customFormat="1" ht="17.45" customHeight="1" x14ac:dyDescent="0.5">
      <c r="A39" s="641">
        <v>35</v>
      </c>
      <c r="B39" s="641">
        <f>เวลาเรียน102!C39</f>
        <v>13421</v>
      </c>
      <c r="C39" s="642" t="str">
        <f>เวลาเรียน102!D39</f>
        <v>เด็กหญิง จิติมา  ธีระศักดิ์กุลชัย</v>
      </c>
      <c r="D39" s="641">
        <f>รวมคะแนน102!AB41</f>
        <v>0</v>
      </c>
      <c r="E39" s="641" t="str">
        <f>รวมคะแนน102!AC41</f>
        <v>0</v>
      </c>
      <c r="F39" s="643"/>
      <c r="G39" s="638"/>
      <c r="H39" s="639"/>
      <c r="I39" s="640"/>
    </row>
    <row r="40" spans="1:9" s="636" customFormat="1" ht="17.45" customHeight="1" x14ac:dyDescent="0.5">
      <c r="A40" s="641">
        <v>36</v>
      </c>
      <c r="B40" s="641">
        <f>เวลาเรียน102!C40</f>
        <v>13422</v>
      </c>
      <c r="C40" s="642" t="str">
        <f>เวลาเรียน102!D40</f>
        <v>เด็กชาย วงศธร  แหล่งสุข</v>
      </c>
      <c r="D40" s="641">
        <f>รวมคะแนน102!AB42</f>
        <v>0</v>
      </c>
      <c r="E40" s="641" t="str">
        <f>รวมคะแนน102!AC42</f>
        <v>0</v>
      </c>
      <c r="F40" s="642"/>
      <c r="G40" s="638"/>
      <c r="H40" s="639"/>
      <c r="I40" s="640"/>
    </row>
    <row r="41" spans="1:9" s="636" customFormat="1" ht="17.45" customHeight="1" x14ac:dyDescent="0.5">
      <c r="A41" s="641">
        <v>37</v>
      </c>
      <c r="B41" s="641">
        <f>เวลาเรียน102!C41</f>
        <v>13423</v>
      </c>
      <c r="C41" s="642" t="str">
        <f>เวลาเรียน102!D41</f>
        <v>เด็กหญิง อริสา  แก้วสีสม</v>
      </c>
      <c r="D41" s="641">
        <f>รวมคะแนน102!AB43</f>
        <v>0</v>
      </c>
      <c r="E41" s="641" t="str">
        <f>รวมคะแนน102!AC43</f>
        <v>0</v>
      </c>
      <c r="F41" s="642"/>
      <c r="G41" s="638"/>
      <c r="H41" s="639"/>
      <c r="I41" s="640"/>
    </row>
    <row r="42" spans="1:9" s="636" customFormat="1" ht="17.45" customHeight="1" x14ac:dyDescent="0.5">
      <c r="A42" s="641">
        <v>38</v>
      </c>
      <c r="B42" s="641">
        <f>เวลาเรียน102!C42</f>
        <v>13424</v>
      </c>
      <c r="C42" s="642" t="str">
        <f>เวลาเรียน102!D42</f>
        <v>เด็กหญิง กุลรัตน์  แย้มสวน</v>
      </c>
      <c r="D42" s="641">
        <f>รวมคะแนน102!AB44</f>
        <v>0</v>
      </c>
      <c r="E42" s="641" t="str">
        <f>รวมคะแนน102!AC44</f>
        <v>0</v>
      </c>
      <c r="F42" s="642"/>
      <c r="G42" s="638"/>
      <c r="H42" s="639"/>
      <c r="I42" s="640"/>
    </row>
    <row r="43" spans="1:9" s="636" customFormat="1" ht="17.45" customHeight="1" x14ac:dyDescent="0.5">
      <c r="A43" s="641">
        <v>39</v>
      </c>
      <c r="B43" s="641">
        <f>เวลาเรียน102!C43</f>
        <v>13426</v>
      </c>
      <c r="C43" s="642" t="str">
        <f>เวลาเรียน102!D43</f>
        <v>เด็กหญิง กมลลักษณ์  มาสงค์</v>
      </c>
      <c r="D43" s="641">
        <f>รวมคะแนน102!AB45</f>
        <v>0</v>
      </c>
      <c r="E43" s="641" t="str">
        <f>รวมคะแนน102!AC45</f>
        <v>0</v>
      </c>
      <c r="F43" s="642"/>
      <c r="G43" s="638"/>
      <c r="H43" s="639"/>
      <c r="I43" s="640"/>
    </row>
    <row r="44" spans="1:9" s="636" customFormat="1" ht="17.45" customHeight="1" x14ac:dyDescent="0.5">
      <c r="A44" s="641">
        <v>40</v>
      </c>
      <c r="B44" s="641">
        <f>เวลาเรียน102!C44</f>
        <v>13428</v>
      </c>
      <c r="C44" s="642" t="str">
        <f>เวลาเรียน102!D44</f>
        <v>เด็กชาย เตชะสิทธิ์  ทับทวี</v>
      </c>
      <c r="D44" s="641">
        <f>รวมคะแนน102!AB46</f>
        <v>0</v>
      </c>
      <c r="E44" s="641" t="str">
        <f>รวมคะแนน102!AC46</f>
        <v>0</v>
      </c>
      <c r="F44" s="642"/>
      <c r="G44" s="638"/>
      <c r="H44" s="639"/>
      <c r="I44" s="640"/>
    </row>
    <row r="45" spans="1:9" s="636" customFormat="1" ht="17.45" customHeight="1" x14ac:dyDescent="0.5">
      <c r="A45" s="641">
        <v>41</v>
      </c>
      <c r="B45" s="641">
        <f>เวลาเรียน102!C45</f>
        <v>13502</v>
      </c>
      <c r="C45" s="642" t="str">
        <f>เวลาเรียน102!D45</f>
        <v>เด็กหญิง วราภรณ์  เกษมราช</v>
      </c>
      <c r="D45" s="641">
        <f>รวมคะแนน102!AB47</f>
        <v>0</v>
      </c>
      <c r="E45" s="641" t="str">
        <f>รวมคะแนน102!AC47</f>
        <v>0</v>
      </c>
      <c r="F45" s="642"/>
      <c r="G45" s="654"/>
      <c r="H45" s="655"/>
      <c r="I45" s="656"/>
    </row>
    <row r="46" spans="1:9" s="636" customFormat="1" ht="18" customHeight="1" x14ac:dyDescent="0.5">
      <c r="A46" s="657"/>
      <c r="B46" s="657"/>
      <c r="D46" s="657"/>
      <c r="E46" s="657"/>
      <c r="H46" s="657"/>
    </row>
    <row r="47" spans="1:9" s="636" customFormat="1" ht="18" customHeight="1" x14ac:dyDescent="0.5">
      <c r="A47" s="657"/>
      <c r="B47" s="657"/>
      <c r="D47" s="657"/>
      <c r="E47" s="657"/>
      <c r="H47" s="657"/>
    </row>
    <row r="48" spans="1:9" s="636" customFormat="1" ht="18" customHeight="1" x14ac:dyDescent="0.5">
      <c r="A48" s="657"/>
      <c r="B48" s="657"/>
      <c r="D48" s="657"/>
      <c r="E48" s="657"/>
      <c r="H48" s="657"/>
    </row>
    <row r="49" spans="1:8" s="636" customFormat="1" ht="18" customHeight="1" x14ac:dyDescent="0.5">
      <c r="A49" s="657"/>
      <c r="B49" s="657"/>
      <c r="D49" s="657"/>
      <c r="E49" s="657"/>
      <c r="H49" s="657"/>
    </row>
    <row r="50" spans="1:8" s="636" customFormat="1" ht="18" customHeight="1" x14ac:dyDescent="0.5">
      <c r="A50" s="657"/>
      <c r="B50" s="657"/>
      <c r="D50" s="657"/>
      <c r="E50" s="657"/>
      <c r="H50" s="657"/>
    </row>
    <row r="51" spans="1:8" s="636" customFormat="1" ht="18" customHeight="1" x14ac:dyDescent="0.5">
      <c r="A51" s="657"/>
      <c r="B51" s="657"/>
      <c r="D51" s="657"/>
      <c r="E51" s="657"/>
      <c r="H51" s="657"/>
    </row>
    <row r="52" spans="1:8" s="636" customFormat="1" ht="18" customHeight="1" x14ac:dyDescent="0.5">
      <c r="A52" s="657"/>
      <c r="B52" s="657"/>
      <c r="D52" s="657"/>
      <c r="E52" s="657"/>
      <c r="H52" s="657"/>
    </row>
    <row r="53" spans="1:8" s="636" customFormat="1" ht="18" customHeight="1" x14ac:dyDescent="0.5">
      <c r="A53" s="657"/>
      <c r="B53" s="657"/>
      <c r="D53" s="657"/>
      <c r="E53" s="657"/>
      <c r="H53" s="657"/>
    </row>
    <row r="54" spans="1:8" s="636" customFormat="1" ht="18" customHeight="1" x14ac:dyDescent="0.5">
      <c r="A54" s="657"/>
      <c r="B54" s="657"/>
      <c r="D54" s="657"/>
      <c r="E54" s="657"/>
      <c r="H54" s="657"/>
    </row>
    <row r="55" spans="1:8" s="636" customFormat="1" ht="18" customHeight="1" x14ac:dyDescent="0.5">
      <c r="A55" s="657"/>
      <c r="B55" s="657"/>
      <c r="D55" s="657"/>
      <c r="E55" s="657"/>
      <c r="H55" s="657"/>
    </row>
    <row r="56" spans="1:8" s="636" customFormat="1" ht="18" customHeight="1" x14ac:dyDescent="0.5">
      <c r="A56" s="657"/>
      <c r="B56" s="657"/>
      <c r="D56" s="657"/>
      <c r="E56" s="657"/>
      <c r="H56" s="657"/>
    </row>
    <row r="57" spans="1:8" s="636" customFormat="1" ht="18" customHeight="1" x14ac:dyDescent="0.5">
      <c r="A57" s="657"/>
      <c r="B57" s="657"/>
      <c r="D57" s="657"/>
      <c r="E57" s="657"/>
      <c r="H57" s="657"/>
    </row>
    <row r="58" spans="1:8" s="636" customFormat="1" ht="18" customHeight="1" x14ac:dyDescent="0.5">
      <c r="A58" s="657"/>
      <c r="B58" s="657"/>
      <c r="D58" s="657"/>
      <c r="E58" s="657"/>
      <c r="H58" s="657"/>
    </row>
    <row r="59" spans="1:8" s="636" customFormat="1" ht="18" customHeight="1" x14ac:dyDescent="0.5">
      <c r="A59" s="657"/>
      <c r="B59" s="657"/>
      <c r="D59" s="657"/>
      <c r="E59" s="657"/>
      <c r="H59" s="657"/>
    </row>
    <row r="60" spans="1:8" s="636" customFormat="1" ht="18" customHeight="1" x14ac:dyDescent="0.5">
      <c r="A60" s="657"/>
      <c r="B60" s="657"/>
      <c r="D60" s="657"/>
      <c r="E60" s="657"/>
      <c r="H60" s="657"/>
    </row>
    <row r="61" spans="1:8" s="636" customFormat="1" ht="18" customHeight="1" x14ac:dyDescent="0.5">
      <c r="A61" s="657"/>
      <c r="B61" s="657"/>
      <c r="D61" s="657"/>
      <c r="E61" s="657"/>
      <c r="H61" s="657"/>
    </row>
    <row r="62" spans="1:8" s="636" customFormat="1" ht="18" customHeight="1" x14ac:dyDescent="0.5">
      <c r="A62" s="657"/>
      <c r="B62" s="657"/>
      <c r="D62" s="657"/>
      <c r="E62" s="657"/>
      <c r="H62" s="657"/>
    </row>
    <row r="63" spans="1:8" s="636" customFormat="1" ht="18" customHeight="1" x14ac:dyDescent="0.5">
      <c r="A63" s="657"/>
      <c r="B63" s="657"/>
      <c r="D63" s="657"/>
      <c r="E63" s="657"/>
      <c r="H63" s="657"/>
    </row>
    <row r="64" spans="1:8" s="636" customFormat="1" ht="18" customHeight="1" x14ac:dyDescent="0.5">
      <c r="A64" s="657"/>
      <c r="B64" s="657"/>
      <c r="D64" s="657"/>
      <c r="E64" s="657"/>
      <c r="H64" s="657"/>
    </row>
    <row r="65" spans="1:8" s="636" customFormat="1" ht="18" customHeight="1" x14ac:dyDescent="0.5">
      <c r="A65" s="657"/>
      <c r="B65" s="657"/>
      <c r="D65" s="657"/>
      <c r="E65" s="657"/>
      <c r="H65" s="657"/>
    </row>
    <row r="66" spans="1:8" s="636" customFormat="1" ht="18" customHeight="1" x14ac:dyDescent="0.5">
      <c r="A66" s="657"/>
      <c r="B66" s="657"/>
      <c r="D66" s="657"/>
      <c r="E66" s="657"/>
      <c r="H66" s="657"/>
    </row>
    <row r="67" spans="1:8" s="636" customFormat="1" ht="18" customHeight="1" x14ac:dyDescent="0.5">
      <c r="A67" s="657"/>
      <c r="B67" s="657"/>
      <c r="D67" s="657"/>
      <c r="E67" s="657"/>
      <c r="H67" s="657"/>
    </row>
    <row r="68" spans="1:8" s="636" customFormat="1" ht="18" customHeight="1" x14ac:dyDescent="0.5">
      <c r="A68" s="657"/>
      <c r="B68" s="657"/>
      <c r="D68" s="657"/>
      <c r="E68" s="657"/>
      <c r="H68" s="657"/>
    </row>
    <row r="69" spans="1:8" s="636" customFormat="1" ht="18" customHeight="1" x14ac:dyDescent="0.5">
      <c r="A69" s="657"/>
      <c r="B69" s="657"/>
      <c r="D69" s="657"/>
      <c r="E69" s="657"/>
      <c r="H69" s="657"/>
    </row>
    <row r="70" spans="1:8" s="636" customFormat="1" ht="18" customHeight="1" x14ac:dyDescent="0.5">
      <c r="A70" s="657"/>
      <c r="B70" s="657"/>
      <c r="D70" s="657"/>
      <c r="E70" s="657"/>
      <c r="H70" s="657"/>
    </row>
    <row r="71" spans="1:8" s="636" customFormat="1" ht="18" customHeight="1" x14ac:dyDescent="0.5">
      <c r="A71" s="657"/>
      <c r="B71" s="657"/>
      <c r="D71" s="657"/>
      <c r="E71" s="657"/>
      <c r="H71" s="657"/>
    </row>
    <row r="72" spans="1:8" s="636" customFormat="1" ht="18" customHeight="1" x14ac:dyDescent="0.5">
      <c r="A72" s="657"/>
      <c r="B72" s="657"/>
      <c r="D72" s="657"/>
      <c r="E72" s="657"/>
      <c r="H72" s="657"/>
    </row>
    <row r="73" spans="1:8" s="636" customFormat="1" ht="18" customHeight="1" x14ac:dyDescent="0.5">
      <c r="A73" s="657"/>
      <c r="B73" s="657"/>
      <c r="D73" s="657"/>
      <c r="E73" s="657"/>
      <c r="H73" s="657"/>
    </row>
    <row r="74" spans="1:8" s="636" customFormat="1" ht="18" customHeight="1" x14ac:dyDescent="0.5">
      <c r="A74" s="657"/>
      <c r="B74" s="657"/>
      <c r="D74" s="657"/>
      <c r="E74" s="657"/>
      <c r="H74" s="657"/>
    </row>
    <row r="75" spans="1:8" s="636" customFormat="1" ht="18" customHeight="1" x14ac:dyDescent="0.5">
      <c r="A75" s="657"/>
      <c r="B75" s="657"/>
      <c r="D75" s="657"/>
      <c r="E75" s="657"/>
      <c r="H75" s="657"/>
    </row>
    <row r="76" spans="1:8" s="636" customFormat="1" ht="18" customHeight="1" x14ac:dyDescent="0.5">
      <c r="A76" s="657"/>
      <c r="B76" s="657"/>
      <c r="D76" s="657"/>
      <c r="E76" s="657"/>
      <c r="H76" s="657"/>
    </row>
    <row r="77" spans="1:8" s="636" customFormat="1" ht="18" customHeight="1" x14ac:dyDescent="0.5">
      <c r="A77" s="657"/>
      <c r="B77" s="657"/>
      <c r="D77" s="657"/>
      <c r="E77" s="657"/>
      <c r="H77" s="657"/>
    </row>
    <row r="78" spans="1:8" s="636" customFormat="1" ht="18" customHeight="1" x14ac:dyDescent="0.5">
      <c r="A78" s="657"/>
      <c r="B78" s="657"/>
      <c r="D78" s="657"/>
      <c r="E78" s="657"/>
      <c r="H78" s="657"/>
    </row>
    <row r="79" spans="1:8" s="636" customFormat="1" ht="18" customHeight="1" x14ac:dyDescent="0.5">
      <c r="A79" s="657"/>
      <c r="B79" s="657"/>
      <c r="D79" s="657"/>
      <c r="E79" s="657"/>
      <c r="H79" s="657"/>
    </row>
    <row r="80" spans="1:8" s="636" customFormat="1" ht="18" customHeight="1" x14ac:dyDescent="0.5">
      <c r="A80" s="657"/>
      <c r="B80" s="657"/>
      <c r="D80" s="657"/>
      <c r="E80" s="657"/>
      <c r="H80" s="657"/>
    </row>
    <row r="81" spans="1:8" s="636" customFormat="1" ht="18" customHeight="1" x14ac:dyDescent="0.5">
      <c r="A81" s="657"/>
      <c r="B81" s="657"/>
      <c r="D81" s="657"/>
      <c r="E81" s="657"/>
      <c r="H81" s="657"/>
    </row>
    <row r="82" spans="1:8" s="636" customFormat="1" ht="18" customHeight="1" x14ac:dyDescent="0.5">
      <c r="A82" s="657"/>
      <c r="B82" s="657"/>
      <c r="D82" s="657"/>
      <c r="E82" s="657"/>
      <c r="H82" s="657"/>
    </row>
    <row r="83" spans="1:8" s="636" customFormat="1" ht="18" customHeight="1" x14ac:dyDescent="0.5">
      <c r="A83" s="657"/>
      <c r="B83" s="657"/>
      <c r="D83" s="657"/>
      <c r="E83" s="657"/>
      <c r="H83" s="657"/>
    </row>
    <row r="84" spans="1:8" s="636" customFormat="1" ht="18" customHeight="1" x14ac:dyDescent="0.5">
      <c r="A84" s="657"/>
      <c r="B84" s="657"/>
      <c r="D84" s="657"/>
      <c r="E84" s="657"/>
      <c r="H84" s="657"/>
    </row>
    <row r="85" spans="1:8" s="636" customFormat="1" ht="18" customHeight="1" x14ac:dyDescent="0.5">
      <c r="A85" s="657"/>
      <c r="B85" s="657"/>
      <c r="D85" s="657"/>
      <c r="E85" s="657"/>
      <c r="H85" s="657"/>
    </row>
    <row r="86" spans="1:8" s="636" customFormat="1" ht="18" customHeight="1" x14ac:dyDescent="0.5">
      <c r="A86" s="657"/>
      <c r="B86" s="657"/>
      <c r="D86" s="657"/>
      <c r="E86" s="657"/>
      <c r="H86" s="657"/>
    </row>
    <row r="87" spans="1:8" s="636" customFormat="1" ht="18" customHeight="1" x14ac:dyDescent="0.5">
      <c r="A87" s="657"/>
      <c r="B87" s="657"/>
      <c r="D87" s="657"/>
      <c r="E87" s="657"/>
      <c r="H87" s="657"/>
    </row>
    <row r="88" spans="1:8" s="636" customFormat="1" ht="18" customHeight="1" x14ac:dyDescent="0.5">
      <c r="A88" s="657"/>
      <c r="B88" s="657"/>
      <c r="D88" s="657"/>
      <c r="E88" s="657"/>
      <c r="H88" s="657"/>
    </row>
    <row r="89" spans="1:8" s="636" customFormat="1" ht="18" customHeight="1" x14ac:dyDescent="0.5">
      <c r="A89" s="657"/>
      <c r="B89" s="657"/>
      <c r="D89" s="657"/>
      <c r="E89" s="657"/>
      <c r="H89" s="657"/>
    </row>
    <row r="90" spans="1:8" s="636" customFormat="1" ht="18" customHeight="1" x14ac:dyDescent="0.5">
      <c r="A90" s="657"/>
      <c r="B90" s="657"/>
      <c r="D90" s="657"/>
      <c r="E90" s="657"/>
      <c r="H90" s="657"/>
    </row>
    <row r="91" spans="1:8" s="636" customFormat="1" ht="18" customHeight="1" x14ac:dyDescent="0.5">
      <c r="A91" s="657"/>
      <c r="B91" s="657"/>
      <c r="D91" s="657"/>
      <c r="E91" s="657"/>
      <c r="H91" s="657"/>
    </row>
    <row r="92" spans="1:8" s="636" customFormat="1" ht="18" customHeight="1" x14ac:dyDescent="0.5">
      <c r="A92" s="657"/>
      <c r="B92" s="657"/>
      <c r="D92" s="657"/>
      <c r="E92" s="657"/>
      <c r="H92" s="657"/>
    </row>
    <row r="93" spans="1:8" s="636" customFormat="1" ht="18" customHeight="1" x14ac:dyDescent="0.5">
      <c r="A93" s="657"/>
      <c r="B93" s="657"/>
      <c r="D93" s="657"/>
      <c r="E93" s="657"/>
      <c r="H93" s="657"/>
    </row>
    <row r="94" spans="1:8" s="636" customFormat="1" ht="18" customHeight="1" x14ac:dyDescent="0.5">
      <c r="A94" s="657"/>
      <c r="B94" s="657"/>
      <c r="D94" s="657"/>
      <c r="E94" s="657"/>
      <c r="H94" s="657"/>
    </row>
    <row r="95" spans="1:8" s="636" customFormat="1" ht="18" customHeight="1" x14ac:dyDescent="0.5">
      <c r="A95" s="657"/>
      <c r="B95" s="657"/>
      <c r="D95" s="657"/>
      <c r="E95" s="657"/>
      <c r="H95" s="657"/>
    </row>
    <row r="96" spans="1:8" s="636" customFormat="1" ht="18" customHeight="1" x14ac:dyDescent="0.5">
      <c r="A96" s="657"/>
      <c r="B96" s="657"/>
      <c r="D96" s="657"/>
      <c r="E96" s="657"/>
      <c r="H96" s="657"/>
    </row>
    <row r="97" spans="1:8" s="636" customFormat="1" ht="18" customHeight="1" x14ac:dyDescent="0.5">
      <c r="A97" s="657"/>
      <c r="B97" s="657"/>
      <c r="D97" s="657"/>
      <c r="E97" s="657"/>
      <c r="H97" s="657"/>
    </row>
    <row r="98" spans="1:8" s="636" customFormat="1" ht="18" customHeight="1" x14ac:dyDescent="0.5">
      <c r="A98" s="657"/>
      <c r="B98" s="657"/>
      <c r="D98" s="657"/>
      <c r="E98" s="657"/>
      <c r="H98" s="657"/>
    </row>
    <row r="99" spans="1:8" s="636" customFormat="1" ht="18" customHeight="1" x14ac:dyDescent="0.5">
      <c r="A99" s="657"/>
      <c r="B99" s="657"/>
      <c r="D99" s="657"/>
      <c r="E99" s="657"/>
      <c r="H99" s="657"/>
    </row>
    <row r="100" spans="1:8" s="636" customFormat="1" ht="18" customHeight="1" x14ac:dyDescent="0.5">
      <c r="A100" s="657"/>
      <c r="B100" s="657"/>
      <c r="D100" s="657"/>
      <c r="E100" s="657"/>
      <c r="H100" s="657"/>
    </row>
    <row r="101" spans="1:8" s="636" customFormat="1" ht="18" customHeight="1" x14ac:dyDescent="0.5">
      <c r="A101" s="657"/>
      <c r="B101" s="657"/>
      <c r="D101" s="657"/>
      <c r="E101" s="657"/>
      <c r="H101" s="657"/>
    </row>
    <row r="102" spans="1:8" s="636" customFormat="1" ht="18" customHeight="1" x14ac:dyDescent="0.5">
      <c r="A102" s="657"/>
      <c r="B102" s="657"/>
      <c r="D102" s="657"/>
      <c r="E102" s="657"/>
      <c r="H102" s="657"/>
    </row>
    <row r="103" spans="1:8" s="636" customFormat="1" ht="18" customHeight="1" x14ac:dyDescent="0.5">
      <c r="A103" s="657"/>
      <c r="B103" s="657"/>
      <c r="D103" s="657"/>
      <c r="E103" s="657"/>
      <c r="H103" s="657"/>
    </row>
    <row r="104" spans="1:8" s="636" customFormat="1" ht="18" customHeight="1" x14ac:dyDescent="0.5">
      <c r="A104" s="657"/>
      <c r="B104" s="657"/>
      <c r="D104" s="657"/>
      <c r="E104" s="657"/>
      <c r="H104" s="657"/>
    </row>
    <row r="105" spans="1:8" s="636" customFormat="1" ht="18" customHeight="1" x14ac:dyDescent="0.5">
      <c r="A105" s="657"/>
      <c r="B105" s="657"/>
      <c r="D105" s="657"/>
      <c r="E105" s="657"/>
      <c r="H105" s="657"/>
    </row>
    <row r="106" spans="1:8" s="636" customFormat="1" ht="18" customHeight="1" x14ac:dyDescent="0.5">
      <c r="A106" s="657"/>
      <c r="B106" s="657"/>
      <c r="D106" s="657"/>
      <c r="E106" s="657"/>
      <c r="H106" s="657"/>
    </row>
    <row r="107" spans="1:8" s="636" customFormat="1" ht="18" customHeight="1" x14ac:dyDescent="0.5">
      <c r="A107" s="657"/>
      <c r="B107" s="657"/>
      <c r="D107" s="657"/>
      <c r="E107" s="657"/>
      <c r="H107" s="657"/>
    </row>
    <row r="108" spans="1:8" s="636" customFormat="1" ht="18" customHeight="1" x14ac:dyDescent="0.5">
      <c r="A108" s="657"/>
      <c r="B108" s="657"/>
      <c r="D108" s="657"/>
      <c r="E108" s="657"/>
      <c r="H108" s="657"/>
    </row>
    <row r="109" spans="1:8" s="636" customFormat="1" ht="18" customHeight="1" x14ac:dyDescent="0.5">
      <c r="A109" s="657"/>
      <c r="B109" s="657"/>
      <c r="D109" s="657"/>
      <c r="E109" s="657"/>
      <c r="H109" s="657"/>
    </row>
    <row r="110" spans="1:8" s="636" customFormat="1" ht="18" customHeight="1" x14ac:dyDescent="0.5">
      <c r="A110" s="657"/>
      <c r="B110" s="657"/>
      <c r="D110" s="657"/>
      <c r="E110" s="657"/>
      <c r="H110" s="657"/>
    </row>
    <row r="111" spans="1:8" s="636" customFormat="1" ht="18" customHeight="1" x14ac:dyDescent="0.5">
      <c r="A111" s="657"/>
      <c r="B111" s="657"/>
      <c r="D111" s="657"/>
      <c r="E111" s="657"/>
      <c r="H111" s="657"/>
    </row>
    <row r="112" spans="1:8" s="636" customFormat="1" ht="18" customHeight="1" x14ac:dyDescent="0.5">
      <c r="A112" s="657"/>
      <c r="B112" s="657"/>
      <c r="D112" s="657"/>
      <c r="E112" s="657"/>
      <c r="H112" s="657"/>
    </row>
    <row r="113" spans="1:8" s="636" customFormat="1" ht="18" customHeight="1" x14ac:dyDescent="0.5">
      <c r="A113" s="657"/>
      <c r="B113" s="657"/>
      <c r="D113" s="657"/>
      <c r="E113" s="657"/>
      <c r="H113" s="657"/>
    </row>
    <row r="114" spans="1:8" s="636" customFormat="1" ht="18" customHeight="1" x14ac:dyDescent="0.5">
      <c r="A114" s="657"/>
      <c r="B114" s="657"/>
      <c r="D114" s="657"/>
      <c r="E114" s="657"/>
      <c r="H114" s="657"/>
    </row>
    <row r="115" spans="1:8" s="636" customFormat="1" ht="18" customHeight="1" x14ac:dyDescent="0.5">
      <c r="A115" s="657"/>
      <c r="B115" s="657"/>
      <c r="D115" s="657"/>
      <c r="E115" s="657"/>
      <c r="H115" s="657"/>
    </row>
    <row r="116" spans="1:8" s="636" customFormat="1" ht="18" customHeight="1" x14ac:dyDescent="0.5">
      <c r="A116" s="657"/>
      <c r="B116" s="657"/>
      <c r="D116" s="657"/>
      <c r="E116" s="657"/>
      <c r="H116" s="657"/>
    </row>
    <row r="117" spans="1:8" s="636" customFormat="1" ht="18" customHeight="1" x14ac:dyDescent="0.5">
      <c r="A117" s="657"/>
      <c r="B117" s="657"/>
      <c r="D117" s="657"/>
      <c r="E117" s="657"/>
      <c r="H117" s="657"/>
    </row>
    <row r="118" spans="1:8" s="636" customFormat="1" ht="18" customHeight="1" x14ac:dyDescent="0.5">
      <c r="A118" s="657"/>
      <c r="B118" s="657"/>
      <c r="D118" s="657"/>
      <c r="E118" s="657"/>
      <c r="H118" s="657"/>
    </row>
    <row r="119" spans="1:8" s="636" customFormat="1" ht="18" customHeight="1" x14ac:dyDescent="0.5">
      <c r="A119" s="657"/>
      <c r="B119" s="657"/>
      <c r="D119" s="657"/>
      <c r="E119" s="657"/>
      <c r="H119" s="657"/>
    </row>
    <row r="120" spans="1:8" s="636" customFormat="1" ht="18" customHeight="1" x14ac:dyDescent="0.5">
      <c r="A120" s="657"/>
      <c r="B120" s="657"/>
      <c r="D120" s="657"/>
      <c r="E120" s="657"/>
      <c r="H120" s="657"/>
    </row>
    <row r="121" spans="1:8" s="636" customFormat="1" ht="18" customHeight="1" x14ac:dyDescent="0.5">
      <c r="A121" s="657"/>
      <c r="B121" s="657"/>
      <c r="D121" s="657"/>
      <c r="E121" s="657"/>
      <c r="H121" s="657"/>
    </row>
    <row r="122" spans="1:8" s="636" customFormat="1" ht="18" customHeight="1" x14ac:dyDescent="0.5">
      <c r="A122" s="657"/>
      <c r="B122" s="657"/>
      <c r="D122" s="657"/>
      <c r="E122" s="657"/>
      <c r="H122" s="657"/>
    </row>
    <row r="123" spans="1:8" s="636" customFormat="1" ht="18" customHeight="1" x14ac:dyDescent="0.5">
      <c r="A123" s="657"/>
      <c r="B123" s="657"/>
      <c r="D123" s="657"/>
      <c r="E123" s="657"/>
      <c r="H123" s="657"/>
    </row>
    <row r="124" spans="1:8" s="636" customFormat="1" ht="18" customHeight="1" x14ac:dyDescent="0.5">
      <c r="A124" s="657"/>
      <c r="B124" s="657"/>
      <c r="D124" s="657"/>
      <c r="E124" s="657"/>
      <c r="H124" s="657"/>
    </row>
    <row r="125" spans="1:8" s="636" customFormat="1" ht="18" customHeight="1" x14ac:dyDescent="0.5">
      <c r="A125" s="657"/>
      <c r="B125" s="657"/>
      <c r="D125" s="657"/>
      <c r="E125" s="657"/>
      <c r="H125" s="657"/>
    </row>
    <row r="126" spans="1:8" s="636" customFormat="1" ht="18" customHeight="1" x14ac:dyDescent="0.5">
      <c r="A126" s="657"/>
      <c r="B126" s="657"/>
      <c r="D126" s="657"/>
      <c r="E126" s="657"/>
      <c r="H126" s="657"/>
    </row>
    <row r="127" spans="1:8" s="636" customFormat="1" ht="18" customHeight="1" x14ac:dyDescent="0.5">
      <c r="A127" s="657"/>
      <c r="B127" s="657"/>
      <c r="D127" s="657"/>
      <c r="E127" s="657"/>
      <c r="H127" s="657"/>
    </row>
    <row r="128" spans="1:8" s="636" customFormat="1" ht="18" customHeight="1" x14ac:dyDescent="0.5">
      <c r="A128" s="657"/>
      <c r="B128" s="657"/>
      <c r="D128" s="657"/>
      <c r="E128" s="657"/>
      <c r="H128" s="657"/>
    </row>
    <row r="129" spans="1:8" s="636" customFormat="1" ht="18" customHeight="1" x14ac:dyDescent="0.5">
      <c r="A129" s="657"/>
      <c r="B129" s="657"/>
      <c r="D129" s="657"/>
      <c r="E129" s="657"/>
      <c r="H129" s="657"/>
    </row>
    <row r="130" spans="1:8" s="636" customFormat="1" ht="18" customHeight="1" x14ac:dyDescent="0.5">
      <c r="A130" s="657"/>
      <c r="B130" s="657"/>
      <c r="D130" s="657"/>
      <c r="E130" s="657"/>
      <c r="H130" s="657"/>
    </row>
    <row r="131" spans="1:8" s="636" customFormat="1" ht="18" customHeight="1" x14ac:dyDescent="0.5">
      <c r="A131" s="657"/>
      <c r="B131" s="657"/>
      <c r="D131" s="657"/>
      <c r="E131" s="657"/>
      <c r="H131" s="657"/>
    </row>
    <row r="132" spans="1:8" s="636" customFormat="1" ht="18" customHeight="1" x14ac:dyDescent="0.5">
      <c r="A132" s="657"/>
      <c r="B132" s="657"/>
      <c r="D132" s="657"/>
      <c r="E132" s="657"/>
      <c r="H132" s="657"/>
    </row>
    <row r="133" spans="1:8" s="636" customFormat="1" ht="18" customHeight="1" x14ac:dyDescent="0.5">
      <c r="A133" s="657"/>
      <c r="B133" s="657"/>
      <c r="D133" s="657"/>
      <c r="E133" s="657"/>
      <c r="H133" s="657"/>
    </row>
    <row r="134" spans="1:8" s="636" customFormat="1" ht="18" customHeight="1" x14ac:dyDescent="0.5">
      <c r="A134" s="657"/>
      <c r="B134" s="657"/>
      <c r="D134" s="657"/>
      <c r="E134" s="657"/>
      <c r="H134" s="657"/>
    </row>
    <row r="135" spans="1:8" s="636" customFormat="1" ht="18" customHeight="1" x14ac:dyDescent="0.5">
      <c r="A135" s="657"/>
      <c r="B135" s="657"/>
      <c r="D135" s="657"/>
      <c r="E135" s="657"/>
      <c r="H135" s="657"/>
    </row>
    <row r="136" spans="1:8" s="636" customFormat="1" ht="18" customHeight="1" x14ac:dyDescent="0.5">
      <c r="A136" s="657"/>
      <c r="B136" s="657"/>
      <c r="D136" s="657"/>
      <c r="E136" s="657"/>
      <c r="H136" s="657"/>
    </row>
    <row r="137" spans="1:8" s="636" customFormat="1" ht="18" customHeight="1" x14ac:dyDescent="0.5">
      <c r="A137" s="657"/>
      <c r="B137" s="657"/>
      <c r="D137" s="657"/>
      <c r="E137" s="657"/>
      <c r="H137" s="657"/>
    </row>
    <row r="138" spans="1:8" s="636" customFormat="1" ht="18" customHeight="1" x14ac:dyDescent="0.5">
      <c r="A138" s="657"/>
      <c r="B138" s="657"/>
      <c r="D138" s="657"/>
      <c r="E138" s="657"/>
      <c r="H138" s="657"/>
    </row>
    <row r="139" spans="1:8" s="636" customFormat="1" ht="18" customHeight="1" x14ac:dyDescent="0.5">
      <c r="A139" s="657"/>
      <c r="B139" s="657"/>
      <c r="D139" s="657"/>
      <c r="E139" s="657"/>
      <c r="H139" s="657"/>
    </row>
    <row r="140" spans="1:8" s="636" customFormat="1" ht="18" customHeight="1" x14ac:dyDescent="0.5">
      <c r="A140" s="657"/>
      <c r="B140" s="657"/>
      <c r="D140" s="657"/>
      <c r="E140" s="657"/>
      <c r="H140" s="657"/>
    </row>
    <row r="141" spans="1:8" s="636" customFormat="1" ht="18" customHeight="1" x14ac:dyDescent="0.5">
      <c r="A141" s="657"/>
      <c r="B141" s="657"/>
      <c r="D141" s="657"/>
      <c r="E141" s="657"/>
      <c r="H141" s="657"/>
    </row>
    <row r="142" spans="1:8" s="636" customFormat="1" ht="18" customHeight="1" x14ac:dyDescent="0.5">
      <c r="A142" s="657"/>
      <c r="B142" s="657"/>
      <c r="D142" s="657"/>
      <c r="E142" s="657"/>
      <c r="H142" s="657"/>
    </row>
    <row r="143" spans="1:8" s="636" customFormat="1" ht="18" customHeight="1" x14ac:dyDescent="0.5">
      <c r="A143" s="657"/>
      <c r="B143" s="657"/>
      <c r="D143" s="657"/>
      <c r="E143" s="657"/>
      <c r="H143" s="657"/>
    </row>
    <row r="144" spans="1:8" s="636" customFormat="1" ht="18" customHeight="1" x14ac:dyDescent="0.5">
      <c r="A144" s="657"/>
      <c r="B144" s="657"/>
      <c r="D144" s="657"/>
      <c r="E144" s="657"/>
      <c r="H144" s="657"/>
    </row>
    <row r="145" spans="1:8" s="636" customFormat="1" ht="18" customHeight="1" x14ac:dyDescent="0.5">
      <c r="A145" s="657"/>
      <c r="B145" s="657"/>
      <c r="D145" s="657"/>
      <c r="E145" s="657"/>
      <c r="H145" s="657"/>
    </row>
    <row r="146" spans="1:8" s="636" customFormat="1" ht="18" customHeight="1" x14ac:dyDescent="0.5">
      <c r="A146" s="657"/>
      <c r="B146" s="657"/>
      <c r="D146" s="657"/>
      <c r="E146" s="657"/>
      <c r="H146" s="657"/>
    </row>
    <row r="147" spans="1:8" s="636" customFormat="1" ht="18" customHeight="1" x14ac:dyDescent="0.5">
      <c r="A147" s="657"/>
      <c r="B147" s="657"/>
      <c r="D147" s="657"/>
      <c r="E147" s="657"/>
      <c r="H147" s="657"/>
    </row>
    <row r="148" spans="1:8" s="636" customFormat="1" ht="18" customHeight="1" x14ac:dyDescent="0.5">
      <c r="A148" s="657"/>
      <c r="B148" s="657"/>
      <c r="D148" s="657"/>
      <c r="E148" s="657"/>
      <c r="H148" s="657"/>
    </row>
    <row r="149" spans="1:8" s="636" customFormat="1" ht="18" customHeight="1" x14ac:dyDescent="0.5">
      <c r="A149" s="657"/>
      <c r="B149" s="657"/>
      <c r="D149" s="657"/>
      <c r="E149" s="657"/>
      <c r="H149" s="657"/>
    </row>
    <row r="150" spans="1:8" s="636" customFormat="1" ht="18" customHeight="1" x14ac:dyDescent="0.5">
      <c r="A150" s="657"/>
      <c r="B150" s="657"/>
      <c r="D150" s="657"/>
      <c r="E150" s="657"/>
      <c r="H150" s="657"/>
    </row>
    <row r="151" spans="1:8" s="636" customFormat="1" ht="18" customHeight="1" x14ac:dyDescent="0.5">
      <c r="A151" s="657"/>
      <c r="B151" s="657"/>
      <c r="D151" s="657"/>
      <c r="E151" s="657"/>
      <c r="H151" s="657"/>
    </row>
    <row r="152" spans="1:8" s="636" customFormat="1" ht="18" customHeight="1" x14ac:dyDescent="0.5">
      <c r="A152" s="657"/>
      <c r="B152" s="657"/>
      <c r="D152" s="657"/>
      <c r="E152" s="657"/>
      <c r="H152" s="657"/>
    </row>
    <row r="153" spans="1:8" s="636" customFormat="1" ht="18" customHeight="1" x14ac:dyDescent="0.5">
      <c r="A153" s="657"/>
      <c r="B153" s="657"/>
      <c r="D153" s="657"/>
      <c r="E153" s="657"/>
      <c r="H153" s="657"/>
    </row>
    <row r="154" spans="1:8" s="636" customFormat="1" ht="18" customHeight="1" x14ac:dyDescent="0.5">
      <c r="A154" s="657"/>
      <c r="B154" s="657"/>
      <c r="D154" s="657"/>
      <c r="E154" s="657"/>
      <c r="H154" s="657"/>
    </row>
    <row r="155" spans="1:8" s="636" customFormat="1" ht="18" customHeight="1" x14ac:dyDescent="0.5">
      <c r="A155" s="657"/>
      <c r="B155" s="657"/>
      <c r="D155" s="657"/>
      <c r="E155" s="657"/>
      <c r="H155" s="657"/>
    </row>
    <row r="156" spans="1:8" s="636" customFormat="1" ht="18" customHeight="1" x14ac:dyDescent="0.5">
      <c r="A156" s="657"/>
      <c r="B156" s="657"/>
      <c r="D156" s="657"/>
      <c r="E156" s="657"/>
      <c r="H156" s="657"/>
    </row>
    <row r="157" spans="1:8" s="636" customFormat="1" ht="18" customHeight="1" x14ac:dyDescent="0.5">
      <c r="A157" s="657"/>
      <c r="B157" s="657"/>
      <c r="D157" s="657"/>
      <c r="E157" s="657"/>
      <c r="H157" s="657"/>
    </row>
    <row r="158" spans="1:8" s="636" customFormat="1" ht="18" customHeight="1" x14ac:dyDescent="0.5">
      <c r="A158" s="657"/>
      <c r="B158" s="657"/>
      <c r="D158" s="657"/>
      <c r="E158" s="657"/>
      <c r="H158" s="657"/>
    </row>
    <row r="159" spans="1:8" s="636" customFormat="1" ht="18" customHeight="1" x14ac:dyDescent="0.5">
      <c r="A159" s="657"/>
      <c r="B159" s="657"/>
      <c r="D159" s="657"/>
      <c r="E159" s="657"/>
      <c r="H159" s="657"/>
    </row>
    <row r="160" spans="1:8" s="636" customFormat="1" ht="18" customHeight="1" x14ac:dyDescent="0.5">
      <c r="A160" s="657"/>
      <c r="B160" s="657"/>
      <c r="D160" s="657"/>
      <c r="E160" s="657"/>
      <c r="H160" s="657"/>
    </row>
    <row r="161" spans="1:8" s="636" customFormat="1" ht="18" customHeight="1" x14ac:dyDescent="0.5">
      <c r="A161" s="657"/>
      <c r="B161" s="657"/>
      <c r="D161" s="657"/>
      <c r="E161" s="657"/>
      <c r="H161" s="657"/>
    </row>
    <row r="162" spans="1:8" s="636" customFormat="1" ht="18" customHeight="1" x14ac:dyDescent="0.5">
      <c r="A162" s="657"/>
      <c r="B162" s="657"/>
      <c r="D162" s="657"/>
      <c r="E162" s="657"/>
      <c r="H162" s="657"/>
    </row>
    <row r="163" spans="1:8" s="636" customFormat="1" ht="18" customHeight="1" x14ac:dyDescent="0.5">
      <c r="A163" s="657"/>
      <c r="B163" s="657"/>
      <c r="D163" s="657"/>
      <c r="E163" s="657"/>
      <c r="H163" s="657"/>
    </row>
    <row r="164" spans="1:8" s="636" customFormat="1" ht="18" customHeight="1" x14ac:dyDescent="0.5">
      <c r="A164" s="657"/>
      <c r="B164" s="657"/>
      <c r="D164" s="657"/>
      <c r="E164" s="657"/>
      <c r="H164" s="657"/>
    </row>
    <row r="165" spans="1:8" s="636" customFormat="1" ht="18" customHeight="1" x14ac:dyDescent="0.5">
      <c r="A165" s="657"/>
      <c r="B165" s="657"/>
      <c r="D165" s="657"/>
      <c r="E165" s="657"/>
      <c r="H165" s="657"/>
    </row>
    <row r="166" spans="1:8" s="636" customFormat="1" ht="18" customHeight="1" x14ac:dyDescent="0.5">
      <c r="A166" s="657"/>
      <c r="B166" s="657"/>
      <c r="D166" s="657"/>
      <c r="E166" s="657"/>
      <c r="H166" s="657"/>
    </row>
    <row r="167" spans="1:8" s="636" customFormat="1" ht="18" customHeight="1" x14ac:dyDescent="0.5">
      <c r="A167" s="657"/>
      <c r="B167" s="657"/>
      <c r="D167" s="657"/>
      <c r="E167" s="657"/>
      <c r="H167" s="657"/>
    </row>
    <row r="168" spans="1:8" s="636" customFormat="1" ht="18" customHeight="1" x14ac:dyDescent="0.5">
      <c r="A168" s="657"/>
      <c r="B168" s="657"/>
      <c r="D168" s="657"/>
      <c r="E168" s="657"/>
      <c r="H168" s="657"/>
    </row>
    <row r="169" spans="1:8" s="636" customFormat="1" ht="18" customHeight="1" x14ac:dyDescent="0.5">
      <c r="A169" s="657"/>
      <c r="B169" s="657"/>
      <c r="D169" s="657"/>
      <c r="E169" s="657"/>
      <c r="H169" s="657"/>
    </row>
    <row r="170" spans="1:8" s="636" customFormat="1" ht="18" customHeight="1" x14ac:dyDescent="0.5">
      <c r="A170" s="657"/>
      <c r="B170" s="657"/>
      <c r="D170" s="657"/>
      <c r="E170" s="657"/>
      <c r="H170" s="657"/>
    </row>
    <row r="171" spans="1:8" s="636" customFormat="1" ht="18" customHeight="1" x14ac:dyDescent="0.5">
      <c r="A171" s="657"/>
      <c r="B171" s="657"/>
      <c r="D171" s="657"/>
      <c r="E171" s="657"/>
      <c r="H171" s="657"/>
    </row>
    <row r="172" spans="1:8" s="636" customFormat="1" ht="18" customHeight="1" x14ac:dyDescent="0.5">
      <c r="A172" s="657"/>
      <c r="B172" s="657"/>
      <c r="D172" s="657"/>
      <c r="E172" s="657"/>
      <c r="H172" s="657"/>
    </row>
    <row r="173" spans="1:8" s="636" customFormat="1" ht="18" customHeight="1" x14ac:dyDescent="0.5">
      <c r="A173" s="657"/>
      <c r="B173" s="657"/>
      <c r="D173" s="657"/>
      <c r="E173" s="657"/>
      <c r="H173" s="657"/>
    </row>
    <row r="174" spans="1:8" s="636" customFormat="1" ht="18" customHeight="1" x14ac:dyDescent="0.5">
      <c r="A174" s="657"/>
      <c r="B174" s="657"/>
      <c r="D174" s="657"/>
      <c r="E174" s="657"/>
      <c r="H174" s="657"/>
    </row>
    <row r="175" spans="1:8" s="636" customFormat="1" ht="18" customHeight="1" x14ac:dyDescent="0.5">
      <c r="A175" s="657"/>
      <c r="B175" s="657"/>
      <c r="D175" s="657"/>
      <c r="E175" s="657"/>
      <c r="H175" s="657"/>
    </row>
    <row r="176" spans="1:8" s="636" customFormat="1" ht="18" customHeight="1" x14ac:dyDescent="0.5">
      <c r="A176" s="657"/>
      <c r="B176" s="657"/>
      <c r="D176" s="657"/>
      <c r="E176" s="657"/>
      <c r="H176" s="657"/>
    </row>
    <row r="177" spans="1:8" s="636" customFormat="1" ht="18" customHeight="1" x14ac:dyDescent="0.5">
      <c r="A177" s="657"/>
      <c r="B177" s="657"/>
      <c r="D177" s="657"/>
      <c r="E177" s="657"/>
      <c r="H177" s="657"/>
    </row>
    <row r="178" spans="1:8" s="636" customFormat="1" ht="18" customHeight="1" x14ac:dyDescent="0.5">
      <c r="A178" s="657"/>
      <c r="B178" s="657"/>
      <c r="D178" s="657"/>
      <c r="E178" s="657"/>
      <c r="H178" s="657"/>
    </row>
    <row r="179" spans="1:8" s="636" customFormat="1" ht="18" customHeight="1" x14ac:dyDescent="0.5">
      <c r="A179" s="657"/>
      <c r="B179" s="657"/>
      <c r="D179" s="657"/>
      <c r="E179" s="657"/>
      <c r="H179" s="657"/>
    </row>
    <row r="180" spans="1:8" s="636" customFormat="1" ht="18" customHeight="1" x14ac:dyDescent="0.5">
      <c r="A180" s="657"/>
      <c r="B180" s="657"/>
      <c r="D180" s="657"/>
      <c r="E180" s="657"/>
      <c r="H180" s="657"/>
    </row>
    <row r="181" spans="1:8" s="636" customFormat="1" ht="18" customHeight="1" x14ac:dyDescent="0.5">
      <c r="A181" s="657"/>
      <c r="B181" s="657"/>
      <c r="D181" s="657"/>
      <c r="E181" s="657"/>
      <c r="H181" s="657"/>
    </row>
    <row r="182" spans="1:8" s="636" customFormat="1" ht="18" customHeight="1" x14ac:dyDescent="0.5">
      <c r="A182" s="657"/>
      <c r="B182" s="657"/>
      <c r="D182" s="657"/>
      <c r="E182" s="657"/>
      <c r="H182" s="657"/>
    </row>
    <row r="183" spans="1:8" s="636" customFormat="1" ht="18" customHeight="1" x14ac:dyDescent="0.5">
      <c r="A183" s="657"/>
      <c r="B183" s="657"/>
      <c r="D183" s="657"/>
      <c r="E183" s="657"/>
      <c r="H183" s="657"/>
    </row>
    <row r="184" spans="1:8" s="636" customFormat="1" ht="18" customHeight="1" x14ac:dyDescent="0.5">
      <c r="A184" s="657"/>
      <c r="B184" s="657"/>
      <c r="D184" s="657"/>
      <c r="E184" s="657"/>
      <c r="H184" s="657"/>
    </row>
    <row r="185" spans="1:8" s="636" customFormat="1" ht="18" customHeight="1" x14ac:dyDescent="0.5">
      <c r="A185" s="657"/>
      <c r="B185" s="657"/>
      <c r="D185" s="657"/>
      <c r="E185" s="657"/>
      <c r="H185" s="657"/>
    </row>
    <row r="186" spans="1:8" s="636" customFormat="1" ht="18" customHeight="1" x14ac:dyDescent="0.5">
      <c r="A186" s="657"/>
      <c r="B186" s="657"/>
      <c r="D186" s="657"/>
      <c r="E186" s="657"/>
      <c r="H186" s="657"/>
    </row>
    <row r="187" spans="1:8" s="636" customFormat="1" ht="18" customHeight="1" x14ac:dyDescent="0.5">
      <c r="A187" s="657"/>
      <c r="B187" s="657"/>
      <c r="D187" s="657"/>
      <c r="E187" s="657"/>
      <c r="H187" s="657"/>
    </row>
    <row r="188" spans="1:8" s="636" customFormat="1" ht="18" customHeight="1" x14ac:dyDescent="0.5">
      <c r="A188" s="657"/>
      <c r="B188" s="657"/>
      <c r="D188" s="657"/>
      <c r="E188" s="657"/>
      <c r="H188" s="657"/>
    </row>
    <row r="189" spans="1:8" s="636" customFormat="1" ht="18" customHeight="1" x14ac:dyDescent="0.5">
      <c r="A189" s="657"/>
      <c r="B189" s="657"/>
      <c r="D189" s="657"/>
      <c r="E189" s="657"/>
      <c r="H189" s="657"/>
    </row>
    <row r="190" spans="1:8" s="636" customFormat="1" ht="18" customHeight="1" x14ac:dyDescent="0.5">
      <c r="A190" s="657"/>
      <c r="B190" s="657"/>
      <c r="D190" s="657"/>
      <c r="E190" s="657"/>
      <c r="H190" s="657"/>
    </row>
    <row r="191" spans="1:8" s="636" customFormat="1" ht="18" customHeight="1" x14ac:dyDescent="0.5">
      <c r="A191" s="657"/>
      <c r="B191" s="657"/>
      <c r="D191" s="657"/>
      <c r="E191" s="657"/>
      <c r="H191" s="657"/>
    </row>
    <row r="192" spans="1:8" s="636" customFormat="1" ht="18" customHeight="1" x14ac:dyDescent="0.5">
      <c r="A192" s="657"/>
      <c r="B192" s="657"/>
      <c r="D192" s="657"/>
      <c r="E192" s="657"/>
      <c r="H192" s="657"/>
    </row>
    <row r="193" spans="1:8" s="636" customFormat="1" ht="18" customHeight="1" x14ac:dyDescent="0.5">
      <c r="A193" s="657"/>
      <c r="B193" s="657"/>
      <c r="D193" s="657"/>
      <c r="E193" s="657"/>
      <c r="H193" s="657"/>
    </row>
    <row r="194" spans="1:8" s="636" customFormat="1" ht="18" customHeight="1" x14ac:dyDescent="0.5">
      <c r="A194" s="657"/>
      <c r="B194" s="657"/>
      <c r="D194" s="657"/>
      <c r="E194" s="657"/>
      <c r="H194" s="657"/>
    </row>
    <row r="195" spans="1:8" s="636" customFormat="1" ht="18" customHeight="1" x14ac:dyDescent="0.5">
      <c r="A195" s="657"/>
      <c r="B195" s="657"/>
      <c r="D195" s="657"/>
      <c r="E195" s="657"/>
      <c r="H195" s="657"/>
    </row>
    <row r="196" spans="1:8" s="636" customFormat="1" ht="18" customHeight="1" x14ac:dyDescent="0.5">
      <c r="A196" s="657"/>
      <c r="B196" s="657"/>
      <c r="D196" s="657"/>
      <c r="E196" s="657"/>
      <c r="H196" s="657"/>
    </row>
    <row r="197" spans="1:8" s="636" customFormat="1" ht="18" customHeight="1" x14ac:dyDescent="0.5">
      <c r="A197" s="657"/>
      <c r="B197" s="657"/>
      <c r="D197" s="657"/>
      <c r="E197" s="657"/>
      <c r="H197" s="657"/>
    </row>
    <row r="198" spans="1:8" s="636" customFormat="1" ht="18" customHeight="1" x14ac:dyDescent="0.5">
      <c r="A198" s="657"/>
      <c r="B198" s="657"/>
      <c r="D198" s="657"/>
      <c r="E198" s="657"/>
      <c r="H198" s="657"/>
    </row>
    <row r="199" spans="1:8" s="636" customFormat="1" ht="18" customHeight="1" x14ac:dyDescent="0.5">
      <c r="A199" s="657"/>
      <c r="B199" s="657"/>
      <c r="D199" s="657"/>
      <c r="E199" s="657"/>
      <c r="H199" s="657"/>
    </row>
    <row r="200" spans="1:8" s="636" customFormat="1" ht="18" customHeight="1" x14ac:dyDescent="0.5">
      <c r="A200" s="657"/>
      <c r="B200" s="657"/>
      <c r="D200" s="657"/>
      <c r="E200" s="657"/>
      <c r="H200" s="657"/>
    </row>
    <row r="201" spans="1:8" s="636" customFormat="1" ht="18" customHeight="1" x14ac:dyDescent="0.5">
      <c r="A201" s="657"/>
      <c r="B201" s="657"/>
      <c r="D201" s="657"/>
      <c r="E201" s="657"/>
      <c r="H201" s="657"/>
    </row>
    <row r="202" spans="1:8" s="636" customFormat="1" ht="18" customHeight="1" x14ac:dyDescent="0.5">
      <c r="A202" s="657"/>
      <c r="B202" s="657"/>
      <c r="D202" s="657"/>
      <c r="E202" s="657"/>
      <c r="H202" s="657"/>
    </row>
    <row r="203" spans="1:8" s="636" customFormat="1" ht="18" customHeight="1" x14ac:dyDescent="0.5">
      <c r="A203" s="657"/>
      <c r="B203" s="657"/>
      <c r="D203" s="657"/>
      <c r="E203" s="657"/>
      <c r="H203" s="657"/>
    </row>
    <row r="204" spans="1:8" s="636" customFormat="1" ht="18" customHeight="1" x14ac:dyDescent="0.5">
      <c r="A204" s="657"/>
      <c r="B204" s="657"/>
      <c r="D204" s="657"/>
      <c r="E204" s="657"/>
      <c r="H204" s="657"/>
    </row>
    <row r="205" spans="1:8" s="636" customFormat="1" ht="18" customHeight="1" x14ac:dyDescent="0.5">
      <c r="A205" s="657"/>
      <c r="B205" s="657"/>
      <c r="D205" s="657"/>
      <c r="E205" s="657"/>
      <c r="H205" s="657"/>
    </row>
    <row r="206" spans="1:8" s="636" customFormat="1" ht="18" customHeight="1" x14ac:dyDescent="0.5">
      <c r="A206" s="657"/>
      <c r="B206" s="657"/>
      <c r="D206" s="657"/>
      <c r="E206" s="657"/>
      <c r="H206" s="657"/>
    </row>
    <row r="207" spans="1:8" s="636" customFormat="1" ht="18" customHeight="1" x14ac:dyDescent="0.5">
      <c r="A207" s="657"/>
      <c r="B207" s="657"/>
      <c r="D207" s="657"/>
      <c r="E207" s="657"/>
      <c r="H207" s="657"/>
    </row>
    <row r="208" spans="1:8" s="636" customFormat="1" ht="18" customHeight="1" x14ac:dyDescent="0.5">
      <c r="A208" s="657"/>
      <c r="B208" s="657"/>
      <c r="D208" s="657"/>
      <c r="E208" s="657"/>
      <c r="H208" s="657"/>
    </row>
    <row r="209" spans="1:8" s="636" customFormat="1" ht="18" customHeight="1" x14ac:dyDescent="0.5">
      <c r="A209" s="657"/>
      <c r="B209" s="657"/>
      <c r="D209" s="657"/>
      <c r="E209" s="657"/>
      <c r="H209" s="657"/>
    </row>
    <row r="210" spans="1:8" s="636" customFormat="1" ht="18" customHeight="1" x14ac:dyDescent="0.5">
      <c r="A210" s="657"/>
      <c r="B210" s="657"/>
      <c r="D210" s="657"/>
      <c r="E210" s="657"/>
      <c r="H210" s="657"/>
    </row>
    <row r="211" spans="1:8" s="636" customFormat="1" ht="18" customHeight="1" x14ac:dyDescent="0.5">
      <c r="A211" s="657"/>
      <c r="B211" s="657"/>
      <c r="D211" s="657"/>
      <c r="E211" s="657"/>
      <c r="H211" s="657"/>
    </row>
    <row r="212" spans="1:8" s="636" customFormat="1" ht="18" customHeight="1" x14ac:dyDescent="0.5">
      <c r="A212" s="657"/>
      <c r="B212" s="657"/>
      <c r="D212" s="657"/>
      <c r="E212" s="657"/>
      <c r="H212" s="657"/>
    </row>
    <row r="213" spans="1:8" s="636" customFormat="1" ht="18" customHeight="1" x14ac:dyDescent="0.5">
      <c r="A213" s="657"/>
      <c r="B213" s="657"/>
      <c r="D213" s="657"/>
      <c r="E213" s="657"/>
      <c r="H213" s="657"/>
    </row>
    <row r="214" spans="1:8" s="636" customFormat="1" ht="18" customHeight="1" x14ac:dyDescent="0.5">
      <c r="A214" s="657"/>
      <c r="B214" s="657"/>
      <c r="D214" s="657"/>
      <c r="E214" s="657"/>
      <c r="H214" s="657"/>
    </row>
    <row r="215" spans="1:8" s="636" customFormat="1" ht="18" customHeight="1" x14ac:dyDescent="0.5">
      <c r="A215" s="657"/>
      <c r="B215" s="657"/>
      <c r="D215" s="657"/>
      <c r="E215" s="657"/>
      <c r="H215" s="657"/>
    </row>
    <row r="216" spans="1:8" s="636" customFormat="1" ht="18" customHeight="1" x14ac:dyDescent="0.5">
      <c r="A216" s="657"/>
      <c r="B216" s="657"/>
      <c r="D216" s="657"/>
      <c r="E216" s="657"/>
      <c r="H216" s="657"/>
    </row>
    <row r="217" spans="1:8" s="636" customFormat="1" ht="18" customHeight="1" x14ac:dyDescent="0.5">
      <c r="A217" s="657"/>
      <c r="B217" s="657"/>
      <c r="D217" s="657"/>
      <c r="E217" s="657"/>
      <c r="H217" s="657"/>
    </row>
    <row r="218" spans="1:8" s="636" customFormat="1" ht="18" customHeight="1" x14ac:dyDescent="0.5">
      <c r="A218" s="657"/>
      <c r="B218" s="657"/>
      <c r="D218" s="657"/>
      <c r="E218" s="657"/>
      <c r="H218" s="657"/>
    </row>
    <row r="219" spans="1:8" s="636" customFormat="1" ht="18" customHeight="1" x14ac:dyDescent="0.5">
      <c r="A219" s="657"/>
      <c r="B219" s="657"/>
      <c r="D219" s="657"/>
      <c r="E219" s="657"/>
      <c r="H219" s="657"/>
    </row>
    <row r="220" spans="1:8" s="636" customFormat="1" ht="18" customHeight="1" x14ac:dyDescent="0.5">
      <c r="A220" s="657"/>
      <c r="B220" s="657"/>
      <c r="D220" s="657"/>
      <c r="E220" s="657"/>
      <c r="H220" s="657"/>
    </row>
    <row r="221" spans="1:8" s="636" customFormat="1" ht="18" customHeight="1" x14ac:dyDescent="0.5">
      <c r="A221" s="657"/>
      <c r="B221" s="657"/>
      <c r="D221" s="657"/>
      <c r="E221" s="657"/>
      <c r="H221" s="657"/>
    </row>
    <row r="222" spans="1:8" s="636" customFormat="1" ht="18" customHeight="1" x14ac:dyDescent="0.5">
      <c r="A222" s="657"/>
      <c r="B222" s="657"/>
      <c r="D222" s="657"/>
      <c r="E222" s="657"/>
      <c r="H222" s="657"/>
    </row>
    <row r="223" spans="1:8" s="636" customFormat="1" ht="18" customHeight="1" x14ac:dyDescent="0.5">
      <c r="A223" s="657"/>
      <c r="B223" s="657"/>
      <c r="D223" s="657"/>
      <c r="E223" s="657"/>
      <c r="H223" s="657"/>
    </row>
    <row r="224" spans="1:8" s="636" customFormat="1" ht="18" customHeight="1" x14ac:dyDescent="0.5">
      <c r="A224" s="657"/>
      <c r="B224" s="657"/>
      <c r="D224" s="657"/>
      <c r="E224" s="657"/>
      <c r="H224" s="657"/>
    </row>
    <row r="225" spans="1:8" s="636" customFormat="1" ht="18" customHeight="1" x14ac:dyDescent="0.5">
      <c r="A225" s="657"/>
      <c r="B225" s="657"/>
      <c r="D225" s="657"/>
      <c r="E225" s="657"/>
      <c r="H225" s="657"/>
    </row>
    <row r="226" spans="1:8" s="636" customFormat="1" ht="18" customHeight="1" x14ac:dyDescent="0.5">
      <c r="A226" s="657"/>
      <c r="B226" s="657"/>
      <c r="D226" s="657"/>
      <c r="E226" s="657"/>
      <c r="H226" s="657"/>
    </row>
    <row r="227" spans="1:8" s="636" customFormat="1" ht="18" customHeight="1" x14ac:dyDescent="0.5">
      <c r="A227" s="657"/>
      <c r="B227" s="657"/>
      <c r="D227" s="657"/>
      <c r="E227" s="657"/>
      <c r="H227" s="657"/>
    </row>
    <row r="228" spans="1:8" s="636" customFormat="1" ht="18" customHeight="1" x14ac:dyDescent="0.5">
      <c r="A228" s="657"/>
      <c r="B228" s="657"/>
      <c r="D228" s="657"/>
      <c r="E228" s="657"/>
      <c r="H228" s="657"/>
    </row>
    <row r="229" spans="1:8" s="636" customFormat="1" ht="18" customHeight="1" x14ac:dyDescent="0.5">
      <c r="A229" s="657"/>
      <c r="B229" s="657"/>
      <c r="D229" s="657"/>
      <c r="E229" s="657"/>
      <c r="H229" s="657"/>
    </row>
    <row r="230" spans="1:8" s="636" customFormat="1" ht="18" customHeight="1" x14ac:dyDescent="0.5">
      <c r="A230" s="657"/>
      <c r="B230" s="657"/>
      <c r="D230" s="657"/>
      <c r="E230" s="657"/>
      <c r="H230" s="657"/>
    </row>
    <row r="231" spans="1:8" s="636" customFormat="1" ht="18" customHeight="1" x14ac:dyDescent="0.5">
      <c r="A231" s="657"/>
      <c r="B231" s="657"/>
      <c r="D231" s="657"/>
      <c r="E231" s="657"/>
      <c r="H231" s="657"/>
    </row>
    <row r="232" spans="1:8" s="636" customFormat="1" ht="18" customHeight="1" x14ac:dyDescent="0.5">
      <c r="A232" s="657"/>
      <c r="B232" s="657"/>
      <c r="D232" s="657"/>
      <c r="E232" s="657"/>
      <c r="H232" s="657"/>
    </row>
    <row r="233" spans="1:8" s="636" customFormat="1" ht="18" customHeight="1" x14ac:dyDescent="0.5">
      <c r="A233" s="657"/>
      <c r="B233" s="657"/>
      <c r="D233" s="657"/>
      <c r="E233" s="657"/>
      <c r="H233" s="657"/>
    </row>
    <row r="234" spans="1:8" s="636" customFormat="1" ht="18" customHeight="1" x14ac:dyDescent="0.5">
      <c r="A234" s="657"/>
      <c r="B234" s="657"/>
      <c r="D234" s="657"/>
      <c r="E234" s="657"/>
      <c r="H234" s="657"/>
    </row>
    <row r="235" spans="1:8" s="636" customFormat="1" ht="18" customHeight="1" x14ac:dyDescent="0.5">
      <c r="A235" s="657"/>
      <c r="B235" s="657"/>
      <c r="D235" s="657"/>
      <c r="E235" s="657"/>
      <c r="H235" s="657"/>
    </row>
    <row r="236" spans="1:8" s="636" customFormat="1" ht="18" customHeight="1" x14ac:dyDescent="0.5">
      <c r="A236" s="657"/>
      <c r="B236" s="657"/>
      <c r="D236" s="657"/>
      <c r="E236" s="657"/>
      <c r="H236" s="657"/>
    </row>
    <row r="237" spans="1:8" s="636" customFormat="1" ht="18" customHeight="1" x14ac:dyDescent="0.5">
      <c r="A237" s="657"/>
      <c r="B237" s="657"/>
      <c r="D237" s="657"/>
      <c r="E237" s="657"/>
      <c r="H237" s="657"/>
    </row>
    <row r="238" spans="1:8" s="636" customFormat="1" ht="18" customHeight="1" x14ac:dyDescent="0.5">
      <c r="A238" s="657"/>
      <c r="B238" s="657"/>
      <c r="D238" s="657"/>
      <c r="E238" s="657"/>
      <c r="H238" s="657"/>
    </row>
    <row r="239" spans="1:8" s="636" customFormat="1" ht="18" customHeight="1" x14ac:dyDescent="0.5">
      <c r="A239" s="657"/>
      <c r="B239" s="657"/>
      <c r="D239" s="657"/>
      <c r="E239" s="657"/>
      <c r="H239" s="657"/>
    </row>
    <row r="240" spans="1:8" s="636" customFormat="1" ht="18" customHeight="1" x14ac:dyDescent="0.5">
      <c r="A240" s="657"/>
      <c r="B240" s="657"/>
      <c r="D240" s="657"/>
      <c r="E240" s="657"/>
      <c r="H240" s="657"/>
    </row>
    <row r="241" spans="1:8" s="636" customFormat="1" ht="18" customHeight="1" x14ac:dyDescent="0.5">
      <c r="A241" s="657"/>
      <c r="B241" s="657"/>
      <c r="D241" s="657"/>
      <c r="E241" s="657"/>
      <c r="H241" s="657"/>
    </row>
    <row r="242" spans="1:8" s="636" customFormat="1" ht="18" customHeight="1" x14ac:dyDescent="0.5">
      <c r="A242" s="657"/>
      <c r="B242" s="657"/>
      <c r="D242" s="657"/>
      <c r="E242" s="657"/>
      <c r="H242" s="657"/>
    </row>
    <row r="243" spans="1:8" s="636" customFormat="1" ht="18" customHeight="1" x14ac:dyDescent="0.5">
      <c r="A243" s="657"/>
      <c r="B243" s="657"/>
      <c r="D243" s="657"/>
      <c r="E243" s="657"/>
      <c r="H243" s="657"/>
    </row>
    <row r="244" spans="1:8" s="636" customFormat="1" ht="18" customHeight="1" x14ac:dyDescent="0.5">
      <c r="A244" s="657"/>
      <c r="B244" s="657"/>
      <c r="D244" s="657"/>
      <c r="E244" s="657"/>
      <c r="H244" s="657"/>
    </row>
    <row r="245" spans="1:8" s="636" customFormat="1" ht="18" customHeight="1" x14ac:dyDescent="0.5">
      <c r="A245" s="657"/>
      <c r="B245" s="657"/>
      <c r="D245" s="657"/>
      <c r="E245" s="657"/>
      <c r="H245" s="657"/>
    </row>
    <row r="246" spans="1:8" s="636" customFormat="1" ht="18" customHeight="1" x14ac:dyDescent="0.5">
      <c r="A246" s="657"/>
      <c r="B246" s="657"/>
      <c r="D246" s="657"/>
      <c r="E246" s="657"/>
      <c r="H246" s="657"/>
    </row>
    <row r="247" spans="1:8" s="636" customFormat="1" ht="18" customHeight="1" x14ac:dyDescent="0.5">
      <c r="A247" s="657"/>
      <c r="B247" s="657"/>
      <c r="D247" s="657"/>
      <c r="E247" s="657"/>
      <c r="H247" s="657"/>
    </row>
    <row r="248" spans="1:8" s="636" customFormat="1" ht="18" customHeight="1" x14ac:dyDescent="0.5">
      <c r="A248" s="657"/>
      <c r="B248" s="657"/>
      <c r="D248" s="657"/>
      <c r="E248" s="657"/>
      <c r="H248" s="657"/>
    </row>
    <row r="249" spans="1:8" s="636" customFormat="1" ht="18" customHeight="1" x14ac:dyDescent="0.5">
      <c r="A249" s="657"/>
      <c r="B249" s="657"/>
      <c r="D249" s="657"/>
      <c r="E249" s="657"/>
      <c r="H249" s="657"/>
    </row>
    <row r="250" spans="1:8" s="636" customFormat="1" ht="18" customHeight="1" x14ac:dyDescent="0.5">
      <c r="A250" s="657"/>
      <c r="B250" s="657"/>
      <c r="D250" s="657"/>
      <c r="E250" s="657"/>
      <c r="H250" s="657"/>
    </row>
    <row r="251" spans="1:8" s="636" customFormat="1" ht="18" customHeight="1" x14ac:dyDescent="0.5">
      <c r="A251" s="657"/>
      <c r="B251" s="657"/>
      <c r="D251" s="657"/>
      <c r="E251" s="657"/>
      <c r="H251" s="657"/>
    </row>
    <row r="252" spans="1:8" s="636" customFormat="1" ht="18" customHeight="1" x14ac:dyDescent="0.5">
      <c r="A252" s="657"/>
      <c r="B252" s="657"/>
      <c r="D252" s="657"/>
      <c r="E252" s="657"/>
      <c r="H252" s="657"/>
    </row>
    <row r="253" spans="1:8" s="636" customFormat="1" ht="18" customHeight="1" x14ac:dyDescent="0.5">
      <c r="A253" s="657"/>
      <c r="B253" s="657"/>
      <c r="D253" s="657"/>
      <c r="E253" s="657"/>
      <c r="H253" s="657"/>
    </row>
    <row r="254" spans="1:8" s="636" customFormat="1" ht="18" customHeight="1" x14ac:dyDescent="0.5">
      <c r="A254" s="657"/>
      <c r="B254" s="657"/>
      <c r="D254" s="657"/>
      <c r="E254" s="657"/>
      <c r="H254" s="657"/>
    </row>
    <row r="255" spans="1:8" s="636" customFormat="1" ht="18" customHeight="1" x14ac:dyDescent="0.5">
      <c r="A255" s="657"/>
      <c r="B255" s="657"/>
      <c r="D255" s="657"/>
      <c r="E255" s="657"/>
      <c r="H255" s="657"/>
    </row>
    <row r="256" spans="1:8" s="636" customFormat="1" ht="18" customHeight="1" x14ac:dyDescent="0.5">
      <c r="A256" s="657"/>
      <c r="B256" s="657"/>
      <c r="D256" s="657"/>
      <c r="E256" s="657"/>
      <c r="H256" s="657"/>
    </row>
    <row r="257" spans="1:8" s="636" customFormat="1" ht="18" customHeight="1" x14ac:dyDescent="0.5">
      <c r="A257" s="657"/>
      <c r="B257" s="657"/>
      <c r="D257" s="657"/>
      <c r="E257" s="657"/>
      <c r="H257" s="657"/>
    </row>
    <row r="258" spans="1:8" s="636" customFormat="1" ht="18" customHeight="1" x14ac:dyDescent="0.5">
      <c r="A258" s="657"/>
      <c r="B258" s="657"/>
      <c r="D258" s="657"/>
      <c r="E258" s="657"/>
      <c r="H258" s="657"/>
    </row>
    <row r="259" spans="1:8" s="636" customFormat="1" ht="18" customHeight="1" x14ac:dyDescent="0.5">
      <c r="A259" s="657"/>
      <c r="B259" s="657"/>
      <c r="D259" s="657"/>
      <c r="E259" s="657"/>
      <c r="H259" s="657"/>
    </row>
    <row r="260" spans="1:8" s="636" customFormat="1" ht="18" customHeight="1" x14ac:dyDescent="0.5">
      <c r="A260" s="657"/>
      <c r="B260" s="657"/>
      <c r="D260" s="657"/>
      <c r="E260" s="657"/>
      <c r="H260" s="657"/>
    </row>
    <row r="261" spans="1:8" s="636" customFormat="1" ht="18" customHeight="1" x14ac:dyDescent="0.5">
      <c r="A261" s="657"/>
      <c r="B261" s="657"/>
      <c r="D261" s="657"/>
      <c r="E261" s="657"/>
      <c r="H261" s="657"/>
    </row>
    <row r="262" spans="1:8" s="636" customFormat="1" ht="18" customHeight="1" x14ac:dyDescent="0.5">
      <c r="A262" s="657"/>
      <c r="B262" s="657"/>
      <c r="D262" s="657"/>
      <c r="E262" s="657"/>
      <c r="H262" s="657"/>
    </row>
    <row r="263" spans="1:8" s="636" customFormat="1" ht="18" customHeight="1" x14ac:dyDescent="0.5">
      <c r="A263" s="657"/>
      <c r="B263" s="657"/>
      <c r="D263" s="657"/>
      <c r="E263" s="657"/>
      <c r="H263" s="657"/>
    </row>
    <row r="264" spans="1:8" s="636" customFormat="1" ht="18" customHeight="1" x14ac:dyDescent="0.5">
      <c r="A264" s="657"/>
      <c r="B264" s="657"/>
      <c r="D264" s="657"/>
      <c r="E264" s="657"/>
      <c r="H264" s="657"/>
    </row>
    <row r="265" spans="1:8" s="636" customFormat="1" ht="18" customHeight="1" x14ac:dyDescent="0.5">
      <c r="A265" s="657"/>
      <c r="B265" s="657"/>
      <c r="D265" s="657"/>
      <c r="E265" s="657"/>
      <c r="H265" s="657"/>
    </row>
    <row r="266" spans="1:8" s="636" customFormat="1" ht="18" customHeight="1" x14ac:dyDescent="0.5">
      <c r="A266" s="657"/>
      <c r="B266" s="657"/>
      <c r="D266" s="657"/>
      <c r="E266" s="657"/>
      <c r="H266" s="657"/>
    </row>
    <row r="267" spans="1:8" s="636" customFormat="1" ht="18" customHeight="1" x14ac:dyDescent="0.5">
      <c r="A267" s="657"/>
      <c r="B267" s="657"/>
      <c r="D267" s="657"/>
      <c r="E267" s="657"/>
      <c r="H267" s="657"/>
    </row>
    <row r="268" spans="1:8" s="636" customFormat="1" ht="18" customHeight="1" x14ac:dyDescent="0.5">
      <c r="A268" s="657"/>
      <c r="B268" s="657"/>
      <c r="D268" s="657"/>
      <c r="E268" s="657"/>
      <c r="H268" s="657"/>
    </row>
    <row r="269" spans="1:8" s="636" customFormat="1" ht="18" customHeight="1" x14ac:dyDescent="0.5">
      <c r="A269" s="657"/>
      <c r="B269" s="657"/>
      <c r="D269" s="657"/>
      <c r="E269" s="657"/>
      <c r="H269" s="657"/>
    </row>
    <row r="270" spans="1:8" s="636" customFormat="1" ht="18" customHeight="1" x14ac:dyDescent="0.5">
      <c r="A270" s="657"/>
      <c r="B270" s="657"/>
      <c r="D270" s="657"/>
      <c r="E270" s="657"/>
      <c r="H270" s="657"/>
    </row>
    <row r="271" spans="1:8" s="636" customFormat="1" ht="18" customHeight="1" x14ac:dyDescent="0.5">
      <c r="A271" s="657"/>
      <c r="B271" s="657"/>
      <c r="D271" s="657"/>
      <c r="E271" s="657"/>
      <c r="H271" s="657"/>
    </row>
    <row r="272" spans="1:8" s="636" customFormat="1" ht="18" customHeight="1" x14ac:dyDescent="0.5">
      <c r="A272" s="657"/>
      <c r="B272" s="657"/>
      <c r="D272" s="657"/>
      <c r="E272" s="657"/>
      <c r="H272" s="657"/>
    </row>
    <row r="273" spans="1:8" s="636" customFormat="1" ht="18" customHeight="1" x14ac:dyDescent="0.5">
      <c r="A273" s="657"/>
      <c r="B273" s="657"/>
      <c r="D273" s="657"/>
      <c r="E273" s="657"/>
      <c r="H273" s="657"/>
    </row>
    <row r="274" spans="1:8" s="636" customFormat="1" ht="18" customHeight="1" x14ac:dyDescent="0.5">
      <c r="A274" s="657"/>
      <c r="B274" s="657"/>
      <c r="D274" s="657"/>
      <c r="E274" s="657"/>
      <c r="H274" s="657"/>
    </row>
    <row r="275" spans="1:8" s="636" customFormat="1" ht="18" customHeight="1" x14ac:dyDescent="0.5">
      <c r="A275" s="657"/>
      <c r="B275" s="657"/>
      <c r="D275" s="657"/>
      <c r="E275" s="657"/>
      <c r="H275" s="657"/>
    </row>
    <row r="276" spans="1:8" s="636" customFormat="1" ht="18" customHeight="1" x14ac:dyDescent="0.5">
      <c r="A276" s="657"/>
      <c r="B276" s="657"/>
      <c r="D276" s="657"/>
      <c r="E276" s="657"/>
      <c r="H276" s="657"/>
    </row>
    <row r="277" spans="1:8" s="636" customFormat="1" ht="18" customHeight="1" x14ac:dyDescent="0.5">
      <c r="A277" s="657"/>
      <c r="B277" s="657"/>
      <c r="D277" s="657"/>
      <c r="E277" s="657"/>
      <c r="H277" s="657"/>
    </row>
    <row r="278" spans="1:8" s="636" customFormat="1" ht="18" customHeight="1" x14ac:dyDescent="0.5">
      <c r="A278" s="657"/>
      <c r="B278" s="657"/>
      <c r="D278" s="657"/>
      <c r="E278" s="657"/>
      <c r="H278" s="657"/>
    </row>
    <row r="279" spans="1:8" s="636" customFormat="1" ht="18" customHeight="1" x14ac:dyDescent="0.5">
      <c r="A279" s="657"/>
      <c r="B279" s="657"/>
      <c r="D279" s="657"/>
      <c r="E279" s="657"/>
      <c r="H279" s="657"/>
    </row>
    <row r="280" spans="1:8" s="636" customFormat="1" ht="18" customHeight="1" x14ac:dyDescent="0.5">
      <c r="A280" s="657"/>
      <c r="B280" s="657"/>
      <c r="D280" s="657"/>
      <c r="E280" s="657"/>
      <c r="H280" s="657"/>
    </row>
    <row r="281" spans="1:8" s="636" customFormat="1" ht="18" customHeight="1" x14ac:dyDescent="0.5">
      <c r="A281" s="657"/>
      <c r="B281" s="657"/>
      <c r="D281" s="657"/>
      <c r="E281" s="657"/>
      <c r="H281" s="657"/>
    </row>
    <row r="282" spans="1:8" s="636" customFormat="1" ht="18" customHeight="1" x14ac:dyDescent="0.5">
      <c r="A282" s="657"/>
      <c r="B282" s="657"/>
      <c r="D282" s="657"/>
      <c r="E282" s="657"/>
      <c r="H282" s="657"/>
    </row>
    <row r="283" spans="1:8" s="636" customFormat="1" ht="18" customHeight="1" x14ac:dyDescent="0.5">
      <c r="A283" s="657"/>
      <c r="B283" s="657"/>
      <c r="D283" s="657"/>
      <c r="E283" s="657"/>
      <c r="H283" s="657"/>
    </row>
    <row r="284" spans="1:8" s="636" customFormat="1" ht="18" customHeight="1" x14ac:dyDescent="0.5">
      <c r="A284" s="657"/>
      <c r="B284" s="657"/>
      <c r="D284" s="657"/>
      <c r="E284" s="657"/>
      <c r="H284" s="657"/>
    </row>
    <row r="285" spans="1:8" s="636" customFormat="1" ht="18" customHeight="1" x14ac:dyDescent="0.5">
      <c r="A285" s="657"/>
      <c r="B285" s="657"/>
      <c r="D285" s="657"/>
      <c r="E285" s="657"/>
      <c r="H285" s="657"/>
    </row>
    <row r="286" spans="1:8" s="636" customFormat="1" ht="18" customHeight="1" x14ac:dyDescent="0.5">
      <c r="A286" s="657"/>
      <c r="B286" s="657"/>
      <c r="D286" s="657"/>
      <c r="E286" s="657"/>
      <c r="H286" s="657"/>
    </row>
    <row r="287" spans="1:8" s="636" customFormat="1" ht="18" customHeight="1" x14ac:dyDescent="0.5">
      <c r="A287" s="657"/>
      <c r="B287" s="657"/>
      <c r="D287" s="657"/>
      <c r="E287" s="657"/>
      <c r="H287" s="657"/>
    </row>
    <row r="288" spans="1:8" s="636" customFormat="1" ht="18" customHeight="1" x14ac:dyDescent="0.5">
      <c r="A288" s="657"/>
      <c r="B288" s="657"/>
      <c r="D288" s="657"/>
      <c r="E288" s="657"/>
      <c r="H288" s="657"/>
    </row>
    <row r="289" spans="1:8" s="636" customFormat="1" ht="18" customHeight="1" x14ac:dyDescent="0.5">
      <c r="A289" s="657"/>
      <c r="B289" s="657"/>
      <c r="D289" s="657"/>
      <c r="E289" s="657"/>
      <c r="H289" s="657"/>
    </row>
    <row r="290" spans="1:8" s="636" customFormat="1" ht="18" customHeight="1" x14ac:dyDescent="0.5">
      <c r="A290" s="657"/>
      <c r="B290" s="657"/>
      <c r="D290" s="657"/>
      <c r="E290" s="657"/>
      <c r="H290" s="657"/>
    </row>
    <row r="291" spans="1:8" s="636" customFormat="1" ht="18" customHeight="1" x14ac:dyDescent="0.5">
      <c r="A291" s="657"/>
      <c r="B291" s="657"/>
      <c r="D291" s="657"/>
      <c r="E291" s="657"/>
      <c r="H291" s="657"/>
    </row>
    <row r="292" spans="1:8" s="636" customFormat="1" ht="18" customHeight="1" x14ac:dyDescent="0.5">
      <c r="A292" s="657"/>
      <c r="B292" s="657"/>
      <c r="D292" s="657"/>
      <c r="E292" s="657"/>
      <c r="H292" s="657"/>
    </row>
    <row r="293" spans="1:8" s="636" customFormat="1" ht="18" customHeight="1" x14ac:dyDescent="0.5">
      <c r="A293" s="657"/>
      <c r="B293" s="657"/>
      <c r="D293" s="657"/>
      <c r="E293" s="657"/>
      <c r="H293" s="657"/>
    </row>
    <row r="294" spans="1:8" s="636" customFormat="1" ht="18" customHeight="1" x14ac:dyDescent="0.5">
      <c r="A294" s="657"/>
      <c r="B294" s="657"/>
      <c r="D294" s="657"/>
      <c r="E294" s="657"/>
      <c r="H294" s="657"/>
    </row>
    <row r="295" spans="1:8" s="636" customFormat="1" ht="18" customHeight="1" x14ac:dyDescent="0.5">
      <c r="A295" s="657"/>
      <c r="B295" s="657"/>
      <c r="D295" s="657"/>
      <c r="E295" s="657"/>
      <c r="H295" s="657"/>
    </row>
    <row r="296" spans="1:8" s="636" customFormat="1" ht="18" customHeight="1" x14ac:dyDescent="0.5">
      <c r="A296" s="657"/>
      <c r="B296" s="657"/>
      <c r="D296" s="657"/>
      <c r="E296" s="657"/>
      <c r="H296" s="657"/>
    </row>
    <row r="297" spans="1:8" s="636" customFormat="1" ht="18" customHeight="1" x14ac:dyDescent="0.5">
      <c r="A297" s="657"/>
      <c r="B297" s="657"/>
      <c r="D297" s="657"/>
      <c r="E297" s="657"/>
      <c r="H297" s="657"/>
    </row>
    <row r="298" spans="1:8" s="636" customFormat="1" ht="18" customHeight="1" x14ac:dyDescent="0.5">
      <c r="A298" s="657"/>
      <c r="B298" s="657"/>
      <c r="D298" s="657"/>
      <c r="E298" s="657"/>
      <c r="H298" s="657"/>
    </row>
    <row r="299" spans="1:8" s="636" customFormat="1" ht="18" customHeight="1" x14ac:dyDescent="0.5">
      <c r="A299" s="657"/>
      <c r="B299" s="657"/>
      <c r="D299" s="657"/>
      <c r="E299" s="657"/>
      <c r="H299" s="657"/>
    </row>
    <row r="300" spans="1:8" s="636" customFormat="1" ht="18" customHeight="1" x14ac:dyDescent="0.5">
      <c r="A300" s="657"/>
      <c r="B300" s="657"/>
      <c r="D300" s="657"/>
      <c r="E300" s="657"/>
      <c r="H300" s="657"/>
    </row>
    <row r="301" spans="1:8" s="636" customFormat="1" ht="18" customHeight="1" x14ac:dyDescent="0.5">
      <c r="A301" s="657"/>
      <c r="B301" s="657"/>
      <c r="D301" s="657"/>
      <c r="E301" s="657"/>
      <c r="H301" s="657"/>
    </row>
    <row r="302" spans="1:8" s="636" customFormat="1" ht="18" customHeight="1" x14ac:dyDescent="0.5">
      <c r="A302" s="657"/>
      <c r="B302" s="657"/>
      <c r="D302" s="657"/>
      <c r="E302" s="657"/>
      <c r="H302" s="657"/>
    </row>
    <row r="303" spans="1:8" s="636" customFormat="1" ht="18" customHeight="1" x14ac:dyDescent="0.5">
      <c r="A303" s="657"/>
      <c r="B303" s="657"/>
      <c r="D303" s="657"/>
      <c r="E303" s="657"/>
      <c r="H303" s="657"/>
    </row>
    <row r="304" spans="1:8" s="636" customFormat="1" ht="18" customHeight="1" x14ac:dyDescent="0.5">
      <c r="A304" s="657"/>
      <c r="B304" s="657"/>
      <c r="D304" s="657"/>
      <c r="E304" s="657"/>
      <c r="H304" s="657"/>
    </row>
    <row r="305" spans="1:8" s="636" customFormat="1" ht="18" customHeight="1" x14ac:dyDescent="0.5">
      <c r="A305" s="657"/>
      <c r="B305" s="657"/>
      <c r="D305" s="657"/>
      <c r="E305" s="657"/>
      <c r="H305" s="657"/>
    </row>
    <row r="306" spans="1:8" s="636" customFormat="1" ht="18" customHeight="1" x14ac:dyDescent="0.5">
      <c r="A306" s="657"/>
      <c r="B306" s="657"/>
      <c r="D306" s="657"/>
      <c r="E306" s="657"/>
      <c r="H306" s="657"/>
    </row>
    <row r="307" spans="1:8" s="636" customFormat="1" ht="18" customHeight="1" x14ac:dyDescent="0.5">
      <c r="A307" s="657"/>
      <c r="B307" s="657"/>
      <c r="D307" s="657"/>
      <c r="E307" s="657"/>
      <c r="H307" s="657"/>
    </row>
    <row r="308" spans="1:8" s="636" customFormat="1" ht="18" customHeight="1" x14ac:dyDescent="0.5">
      <c r="A308" s="657"/>
      <c r="B308" s="657"/>
      <c r="D308" s="657"/>
      <c r="E308" s="657"/>
      <c r="H308" s="657"/>
    </row>
    <row r="309" spans="1:8" s="636" customFormat="1" ht="18" customHeight="1" x14ac:dyDescent="0.5">
      <c r="A309" s="657"/>
      <c r="B309" s="657"/>
      <c r="D309" s="657"/>
      <c r="E309" s="657"/>
      <c r="H309" s="657"/>
    </row>
    <row r="310" spans="1:8" s="636" customFormat="1" ht="18" customHeight="1" x14ac:dyDescent="0.5">
      <c r="A310" s="657"/>
      <c r="B310" s="657"/>
      <c r="D310" s="657"/>
      <c r="E310" s="657"/>
      <c r="H310" s="657"/>
    </row>
    <row r="311" spans="1:8" s="636" customFormat="1" ht="18" customHeight="1" x14ac:dyDescent="0.5">
      <c r="A311" s="657"/>
      <c r="B311" s="657"/>
      <c r="D311" s="657"/>
      <c r="E311" s="657"/>
      <c r="H311" s="657"/>
    </row>
    <row r="312" spans="1:8" s="636" customFormat="1" ht="18" customHeight="1" x14ac:dyDescent="0.5">
      <c r="A312" s="657"/>
      <c r="B312" s="657"/>
      <c r="D312" s="657"/>
      <c r="E312" s="657"/>
      <c r="H312" s="657"/>
    </row>
    <row r="313" spans="1:8" s="636" customFormat="1" ht="18" customHeight="1" x14ac:dyDescent="0.5">
      <c r="A313" s="657"/>
      <c r="B313" s="657"/>
      <c r="D313" s="657"/>
      <c r="E313" s="657"/>
      <c r="H313" s="657"/>
    </row>
    <row r="314" spans="1:8" s="636" customFormat="1" ht="18" customHeight="1" x14ac:dyDescent="0.5">
      <c r="A314" s="657"/>
      <c r="B314" s="657"/>
      <c r="D314" s="657"/>
      <c r="E314" s="657"/>
      <c r="H314" s="657"/>
    </row>
    <row r="315" spans="1:8" s="636" customFormat="1" ht="18" customHeight="1" x14ac:dyDescent="0.5">
      <c r="A315" s="657"/>
      <c r="B315" s="657"/>
      <c r="D315" s="657"/>
      <c r="E315" s="657"/>
      <c r="H315" s="657"/>
    </row>
    <row r="316" spans="1:8" s="636" customFormat="1" ht="18" customHeight="1" x14ac:dyDescent="0.5">
      <c r="A316" s="657"/>
      <c r="B316" s="657"/>
      <c r="D316" s="657"/>
      <c r="E316" s="657"/>
      <c r="H316" s="657"/>
    </row>
    <row r="317" spans="1:8" s="636" customFormat="1" ht="18" customHeight="1" x14ac:dyDescent="0.5">
      <c r="A317" s="657"/>
      <c r="B317" s="657"/>
      <c r="D317" s="657"/>
      <c r="E317" s="657"/>
      <c r="H317" s="657"/>
    </row>
    <row r="318" spans="1:8" s="636" customFormat="1" ht="18" customHeight="1" x14ac:dyDescent="0.5">
      <c r="A318" s="657"/>
      <c r="B318" s="657"/>
      <c r="D318" s="657"/>
      <c r="E318" s="657"/>
      <c r="H318" s="657"/>
    </row>
    <row r="319" spans="1:8" s="636" customFormat="1" ht="18" customHeight="1" x14ac:dyDescent="0.5">
      <c r="A319" s="657"/>
      <c r="B319" s="657"/>
      <c r="D319" s="657"/>
      <c r="E319" s="657"/>
      <c r="H319" s="657"/>
    </row>
    <row r="320" spans="1:8" s="636" customFormat="1" ht="18" customHeight="1" x14ac:dyDescent="0.5">
      <c r="A320" s="657"/>
      <c r="B320" s="657"/>
      <c r="D320" s="657"/>
      <c r="E320" s="657"/>
      <c r="H320" s="657"/>
    </row>
    <row r="321" spans="1:8" s="636" customFormat="1" ht="18" customHeight="1" x14ac:dyDescent="0.5">
      <c r="A321" s="657"/>
      <c r="B321" s="657"/>
      <c r="D321" s="657"/>
      <c r="E321" s="657"/>
      <c r="H321" s="657"/>
    </row>
    <row r="322" spans="1:8" s="636" customFormat="1" ht="18" customHeight="1" x14ac:dyDescent="0.5">
      <c r="A322" s="657"/>
      <c r="B322" s="657"/>
      <c r="D322" s="657"/>
      <c r="E322" s="657"/>
      <c r="H322" s="657"/>
    </row>
    <row r="323" spans="1:8" s="636" customFormat="1" ht="18" customHeight="1" x14ac:dyDescent="0.5">
      <c r="A323" s="657"/>
      <c r="B323" s="657"/>
      <c r="D323" s="657"/>
      <c r="E323" s="657"/>
      <c r="H323" s="657"/>
    </row>
    <row r="324" spans="1:8" s="636" customFormat="1" ht="18" customHeight="1" x14ac:dyDescent="0.5">
      <c r="A324" s="657"/>
      <c r="B324" s="657"/>
      <c r="D324" s="657"/>
      <c r="E324" s="657"/>
      <c r="H324" s="657"/>
    </row>
    <row r="325" spans="1:8" s="636" customFormat="1" ht="18" customHeight="1" x14ac:dyDescent="0.5">
      <c r="A325" s="657"/>
      <c r="B325" s="657"/>
      <c r="D325" s="657"/>
      <c r="E325" s="657"/>
      <c r="H325" s="657"/>
    </row>
    <row r="326" spans="1:8" s="636" customFormat="1" ht="18" customHeight="1" x14ac:dyDescent="0.5">
      <c r="A326" s="657"/>
      <c r="B326" s="657"/>
      <c r="D326" s="657"/>
      <c r="E326" s="657"/>
      <c r="H326" s="657"/>
    </row>
    <row r="327" spans="1:8" s="636" customFormat="1" ht="18" customHeight="1" x14ac:dyDescent="0.5">
      <c r="A327" s="657"/>
      <c r="B327" s="657"/>
      <c r="D327" s="657"/>
      <c r="E327" s="657"/>
      <c r="H327" s="657"/>
    </row>
    <row r="328" spans="1:8" s="636" customFormat="1" ht="18" customHeight="1" x14ac:dyDescent="0.5">
      <c r="A328" s="657"/>
      <c r="B328" s="657"/>
      <c r="D328" s="657"/>
      <c r="E328" s="657"/>
      <c r="H328" s="657"/>
    </row>
    <row r="329" spans="1:8" s="636" customFormat="1" ht="18" customHeight="1" x14ac:dyDescent="0.5">
      <c r="A329" s="657"/>
      <c r="B329" s="657"/>
      <c r="D329" s="657"/>
      <c r="E329" s="657"/>
      <c r="H329" s="657"/>
    </row>
    <row r="330" spans="1:8" s="636" customFormat="1" ht="18" customHeight="1" x14ac:dyDescent="0.5">
      <c r="A330" s="657"/>
      <c r="B330" s="657"/>
      <c r="D330" s="657"/>
      <c r="E330" s="657"/>
      <c r="H330" s="657"/>
    </row>
    <row r="331" spans="1:8" s="636" customFormat="1" ht="18" customHeight="1" x14ac:dyDescent="0.5">
      <c r="A331" s="657"/>
      <c r="B331" s="657"/>
      <c r="D331" s="657"/>
      <c r="E331" s="657"/>
      <c r="H331" s="657"/>
    </row>
    <row r="332" spans="1:8" s="636" customFormat="1" ht="18" customHeight="1" x14ac:dyDescent="0.5">
      <c r="A332" s="657"/>
      <c r="B332" s="657"/>
      <c r="D332" s="657"/>
      <c r="E332" s="657"/>
      <c r="H332" s="657"/>
    </row>
    <row r="333" spans="1:8" s="636" customFormat="1" ht="18" customHeight="1" x14ac:dyDescent="0.5">
      <c r="A333" s="657"/>
      <c r="B333" s="657"/>
      <c r="D333" s="657"/>
      <c r="E333" s="657"/>
      <c r="H333" s="657"/>
    </row>
    <row r="334" spans="1:8" s="636" customFormat="1" ht="18" customHeight="1" x14ac:dyDescent="0.5">
      <c r="A334" s="657"/>
      <c r="B334" s="657"/>
      <c r="D334" s="657"/>
      <c r="E334" s="657"/>
      <c r="H334" s="657"/>
    </row>
    <row r="335" spans="1:8" s="636" customFormat="1" ht="18" customHeight="1" x14ac:dyDescent="0.5">
      <c r="A335" s="657"/>
      <c r="B335" s="657"/>
      <c r="D335" s="657"/>
      <c r="E335" s="657"/>
      <c r="H335" s="657"/>
    </row>
    <row r="336" spans="1:8" s="636" customFormat="1" ht="18" customHeight="1" x14ac:dyDescent="0.5">
      <c r="A336" s="657"/>
      <c r="B336" s="657"/>
      <c r="D336" s="657"/>
      <c r="E336" s="657"/>
      <c r="H336" s="657"/>
    </row>
    <row r="337" spans="1:8" s="636" customFormat="1" ht="18" customHeight="1" x14ac:dyDescent="0.5">
      <c r="A337" s="657"/>
      <c r="B337" s="657"/>
      <c r="D337" s="657"/>
      <c r="E337" s="657"/>
      <c r="H337" s="657"/>
    </row>
    <row r="338" spans="1:8" s="636" customFormat="1" ht="18" customHeight="1" x14ac:dyDescent="0.5">
      <c r="A338" s="657"/>
      <c r="B338" s="657"/>
      <c r="D338" s="657"/>
      <c r="E338" s="657"/>
      <c r="H338" s="657"/>
    </row>
    <row r="339" spans="1:8" s="636" customFormat="1" ht="18" customHeight="1" x14ac:dyDescent="0.5">
      <c r="A339" s="657"/>
      <c r="B339" s="657"/>
      <c r="D339" s="657"/>
      <c r="E339" s="657"/>
      <c r="H339" s="657"/>
    </row>
    <row r="340" spans="1:8" s="636" customFormat="1" ht="18" customHeight="1" x14ac:dyDescent="0.5">
      <c r="A340" s="657"/>
      <c r="B340" s="657"/>
      <c r="D340" s="657"/>
      <c r="E340" s="657"/>
      <c r="H340" s="657"/>
    </row>
    <row r="341" spans="1:8" s="636" customFormat="1" ht="18" customHeight="1" x14ac:dyDescent="0.5">
      <c r="A341" s="657"/>
      <c r="B341" s="657"/>
      <c r="D341" s="657"/>
      <c r="E341" s="657"/>
      <c r="H341" s="657"/>
    </row>
    <row r="342" spans="1:8" s="636" customFormat="1" ht="18" customHeight="1" x14ac:dyDescent="0.5">
      <c r="A342" s="657"/>
      <c r="B342" s="657"/>
      <c r="D342" s="657"/>
      <c r="E342" s="657"/>
      <c r="H342" s="657"/>
    </row>
    <row r="343" spans="1:8" s="636" customFormat="1" ht="18" customHeight="1" x14ac:dyDescent="0.5">
      <c r="A343" s="657"/>
      <c r="B343" s="657"/>
      <c r="D343" s="657"/>
      <c r="E343" s="657"/>
      <c r="H343" s="657"/>
    </row>
    <row r="344" spans="1:8" s="636" customFormat="1" ht="18" customHeight="1" x14ac:dyDescent="0.5">
      <c r="A344" s="657"/>
      <c r="B344" s="657"/>
      <c r="D344" s="657"/>
      <c r="E344" s="657"/>
      <c r="H344" s="657"/>
    </row>
    <row r="345" spans="1:8" s="636" customFormat="1" ht="18" customHeight="1" x14ac:dyDescent="0.5">
      <c r="A345" s="657"/>
      <c r="B345" s="657"/>
      <c r="D345" s="657"/>
      <c r="E345" s="657"/>
      <c r="H345" s="657"/>
    </row>
    <row r="346" spans="1:8" s="636" customFormat="1" ht="18" customHeight="1" x14ac:dyDescent="0.5">
      <c r="A346" s="657"/>
      <c r="B346" s="657"/>
      <c r="D346" s="657"/>
      <c r="E346" s="657"/>
      <c r="H346" s="657"/>
    </row>
    <row r="347" spans="1:8" s="636" customFormat="1" ht="18" customHeight="1" x14ac:dyDescent="0.5">
      <c r="A347" s="657"/>
      <c r="B347" s="657"/>
      <c r="D347" s="657"/>
      <c r="E347" s="657"/>
      <c r="H347" s="657"/>
    </row>
    <row r="348" spans="1:8" s="636" customFormat="1" ht="18" customHeight="1" x14ac:dyDescent="0.5">
      <c r="A348" s="657"/>
      <c r="B348" s="657"/>
      <c r="D348" s="657"/>
      <c r="E348" s="657"/>
      <c r="H348" s="657"/>
    </row>
    <row r="349" spans="1:8" s="636" customFormat="1" ht="18" customHeight="1" x14ac:dyDescent="0.5">
      <c r="A349" s="657"/>
      <c r="B349" s="657"/>
      <c r="D349" s="657"/>
      <c r="E349" s="657"/>
      <c r="H349" s="657"/>
    </row>
    <row r="350" spans="1:8" s="636" customFormat="1" ht="18" customHeight="1" x14ac:dyDescent="0.5">
      <c r="A350" s="657"/>
      <c r="B350" s="657"/>
      <c r="D350" s="657"/>
      <c r="E350" s="657"/>
      <c r="H350" s="657"/>
    </row>
    <row r="351" spans="1:8" s="636" customFormat="1" ht="18" customHeight="1" x14ac:dyDescent="0.5">
      <c r="A351" s="657"/>
      <c r="B351" s="657"/>
      <c r="D351" s="657"/>
      <c r="E351" s="657"/>
      <c r="H351" s="657"/>
    </row>
    <row r="352" spans="1:8" s="636" customFormat="1" ht="18" customHeight="1" x14ac:dyDescent="0.5">
      <c r="A352" s="657"/>
      <c r="B352" s="657"/>
      <c r="D352" s="657"/>
      <c r="E352" s="657"/>
      <c r="H352" s="657"/>
    </row>
    <row r="353" spans="1:8" s="636" customFormat="1" ht="18" customHeight="1" x14ac:dyDescent="0.5">
      <c r="A353" s="657"/>
      <c r="B353" s="657"/>
      <c r="D353" s="657"/>
      <c r="E353" s="657"/>
      <c r="H353" s="657"/>
    </row>
    <row r="354" spans="1:8" s="636" customFormat="1" ht="18" customHeight="1" x14ac:dyDescent="0.5">
      <c r="A354" s="657"/>
      <c r="B354" s="657"/>
      <c r="D354" s="657"/>
      <c r="E354" s="657"/>
      <c r="H354" s="657"/>
    </row>
    <row r="355" spans="1:8" s="636" customFormat="1" ht="18" customHeight="1" x14ac:dyDescent="0.5">
      <c r="A355" s="657"/>
      <c r="B355" s="657"/>
      <c r="D355" s="657"/>
      <c r="E355" s="657"/>
      <c r="H355" s="657"/>
    </row>
    <row r="356" spans="1:8" s="636" customFormat="1" ht="18" customHeight="1" x14ac:dyDescent="0.5">
      <c r="A356" s="657"/>
      <c r="B356" s="657"/>
      <c r="D356" s="657"/>
      <c r="E356" s="657"/>
      <c r="H356" s="657"/>
    </row>
    <row r="357" spans="1:8" s="636" customFormat="1" ht="18" customHeight="1" x14ac:dyDescent="0.5">
      <c r="A357" s="657"/>
      <c r="B357" s="657"/>
      <c r="D357" s="657"/>
      <c r="E357" s="657"/>
      <c r="H357" s="657"/>
    </row>
    <row r="358" spans="1:8" s="636" customFormat="1" ht="18" customHeight="1" x14ac:dyDescent="0.5">
      <c r="A358" s="657"/>
      <c r="B358" s="657"/>
      <c r="D358" s="657"/>
      <c r="E358" s="657"/>
      <c r="H358" s="657"/>
    </row>
    <row r="359" spans="1:8" s="636" customFormat="1" ht="18" customHeight="1" x14ac:dyDescent="0.5">
      <c r="A359" s="657"/>
      <c r="B359" s="657"/>
      <c r="D359" s="657"/>
      <c r="E359" s="657"/>
      <c r="H359" s="657"/>
    </row>
    <row r="360" spans="1:8" s="636" customFormat="1" ht="18" customHeight="1" x14ac:dyDescent="0.5">
      <c r="A360" s="657"/>
      <c r="B360" s="657"/>
      <c r="D360" s="657"/>
      <c r="E360" s="657"/>
      <c r="H360" s="657"/>
    </row>
    <row r="361" spans="1:8" s="636" customFormat="1" ht="18" customHeight="1" x14ac:dyDescent="0.5">
      <c r="A361" s="657"/>
      <c r="B361" s="657"/>
      <c r="D361" s="657"/>
      <c r="E361" s="657"/>
      <c r="H361" s="657"/>
    </row>
    <row r="362" spans="1:8" s="636" customFormat="1" ht="18" customHeight="1" x14ac:dyDescent="0.5">
      <c r="A362" s="657"/>
      <c r="B362" s="657"/>
      <c r="D362" s="657"/>
      <c r="E362" s="657"/>
      <c r="H362" s="657"/>
    </row>
    <row r="363" spans="1:8" s="636" customFormat="1" ht="18" customHeight="1" x14ac:dyDescent="0.5">
      <c r="A363" s="657"/>
      <c r="B363" s="657"/>
      <c r="D363" s="657"/>
      <c r="E363" s="657"/>
      <c r="H363" s="657"/>
    </row>
    <row r="364" spans="1:8" s="636" customFormat="1" ht="18" customHeight="1" x14ac:dyDescent="0.5">
      <c r="A364" s="657"/>
      <c r="B364" s="657"/>
      <c r="D364" s="657"/>
      <c r="E364" s="657"/>
      <c r="H364" s="657"/>
    </row>
    <row r="365" spans="1:8" s="636" customFormat="1" ht="18" customHeight="1" x14ac:dyDescent="0.5">
      <c r="A365" s="657"/>
      <c r="B365" s="657"/>
      <c r="D365" s="657"/>
      <c r="E365" s="657"/>
      <c r="H365" s="657"/>
    </row>
    <row r="366" spans="1:8" s="636" customFormat="1" ht="18" customHeight="1" x14ac:dyDescent="0.5">
      <c r="A366" s="657"/>
      <c r="B366" s="657"/>
      <c r="D366" s="657"/>
      <c r="E366" s="657"/>
      <c r="H366" s="657"/>
    </row>
    <row r="367" spans="1:8" s="636" customFormat="1" ht="18" customHeight="1" x14ac:dyDescent="0.5">
      <c r="A367" s="657"/>
      <c r="B367" s="657"/>
      <c r="D367" s="657"/>
      <c r="E367" s="657"/>
      <c r="H367" s="657"/>
    </row>
    <row r="368" spans="1:8" s="636" customFormat="1" ht="18" customHeight="1" x14ac:dyDescent="0.5">
      <c r="A368" s="657"/>
      <c r="B368" s="657"/>
      <c r="D368" s="657"/>
      <c r="E368" s="657"/>
      <c r="H368" s="657"/>
    </row>
    <row r="369" spans="1:8" s="636" customFormat="1" ht="18" customHeight="1" x14ac:dyDescent="0.5">
      <c r="A369" s="657"/>
      <c r="B369" s="657"/>
      <c r="D369" s="657"/>
      <c r="E369" s="657"/>
      <c r="H369" s="657"/>
    </row>
    <row r="370" spans="1:8" s="636" customFormat="1" ht="18" customHeight="1" x14ac:dyDescent="0.5">
      <c r="A370" s="657"/>
      <c r="B370" s="657"/>
      <c r="D370" s="657"/>
      <c r="E370" s="657"/>
      <c r="H370" s="657"/>
    </row>
    <row r="371" spans="1:8" s="636" customFormat="1" ht="18" customHeight="1" x14ac:dyDescent="0.5">
      <c r="A371" s="657"/>
      <c r="B371" s="657"/>
      <c r="D371" s="657"/>
      <c r="E371" s="657"/>
      <c r="H371" s="657"/>
    </row>
    <row r="372" spans="1:8" s="636" customFormat="1" ht="18" customHeight="1" x14ac:dyDescent="0.5">
      <c r="A372" s="657"/>
      <c r="B372" s="657"/>
      <c r="D372" s="657"/>
      <c r="E372" s="657"/>
      <c r="H372" s="657"/>
    </row>
    <row r="373" spans="1:8" s="636" customFormat="1" ht="18" customHeight="1" x14ac:dyDescent="0.5">
      <c r="A373" s="657"/>
      <c r="B373" s="657"/>
      <c r="D373" s="657"/>
      <c r="E373" s="657"/>
      <c r="H373" s="657"/>
    </row>
    <row r="374" spans="1:8" s="636" customFormat="1" ht="18" customHeight="1" x14ac:dyDescent="0.5">
      <c r="A374" s="657"/>
      <c r="B374" s="657"/>
      <c r="D374" s="657"/>
      <c r="E374" s="657"/>
      <c r="H374" s="657"/>
    </row>
    <row r="375" spans="1:8" s="636" customFormat="1" ht="18" customHeight="1" x14ac:dyDescent="0.5">
      <c r="A375" s="657"/>
      <c r="B375" s="657"/>
      <c r="D375" s="657"/>
      <c r="E375" s="657"/>
      <c r="H375" s="657"/>
    </row>
    <row r="376" spans="1:8" s="636" customFormat="1" ht="18" customHeight="1" x14ac:dyDescent="0.5">
      <c r="A376" s="657"/>
      <c r="B376" s="657"/>
      <c r="D376" s="657"/>
      <c r="E376" s="657"/>
      <c r="H376" s="657"/>
    </row>
    <row r="377" spans="1:8" s="636" customFormat="1" ht="18" customHeight="1" x14ac:dyDescent="0.5">
      <c r="A377" s="657"/>
      <c r="B377" s="657"/>
      <c r="D377" s="657"/>
      <c r="E377" s="657"/>
      <c r="H377" s="657"/>
    </row>
    <row r="378" spans="1:8" s="636" customFormat="1" ht="18" customHeight="1" x14ac:dyDescent="0.5">
      <c r="A378" s="657"/>
      <c r="B378" s="657"/>
      <c r="D378" s="657"/>
      <c r="E378" s="657"/>
      <c r="H378" s="657"/>
    </row>
    <row r="379" spans="1:8" s="636" customFormat="1" ht="18" customHeight="1" x14ac:dyDescent="0.5">
      <c r="A379" s="657"/>
      <c r="B379" s="657"/>
      <c r="D379" s="657"/>
      <c r="E379" s="657"/>
      <c r="H379" s="657"/>
    </row>
    <row r="380" spans="1:8" s="636" customFormat="1" ht="18" customHeight="1" x14ac:dyDescent="0.5">
      <c r="A380" s="657"/>
      <c r="B380" s="657"/>
      <c r="D380" s="657"/>
      <c r="E380" s="657"/>
      <c r="H380" s="657"/>
    </row>
    <row r="381" spans="1:8" s="636" customFormat="1" ht="18" customHeight="1" x14ac:dyDescent="0.5">
      <c r="A381" s="657"/>
      <c r="B381" s="657"/>
      <c r="D381" s="657"/>
      <c r="E381" s="657"/>
      <c r="H381" s="657"/>
    </row>
    <row r="382" spans="1:8" s="636" customFormat="1" ht="18" customHeight="1" x14ac:dyDescent="0.5">
      <c r="A382" s="657"/>
      <c r="B382" s="657"/>
      <c r="D382" s="657"/>
      <c r="E382" s="657"/>
      <c r="H382" s="657"/>
    </row>
    <row r="383" spans="1:8" s="636" customFormat="1" ht="18" customHeight="1" x14ac:dyDescent="0.5">
      <c r="A383" s="657"/>
      <c r="B383" s="657"/>
      <c r="D383" s="657"/>
      <c r="E383" s="657"/>
      <c r="H383" s="657"/>
    </row>
    <row r="384" spans="1:8" s="636" customFormat="1" ht="18" customHeight="1" x14ac:dyDescent="0.5">
      <c r="A384" s="657"/>
      <c r="B384" s="657"/>
      <c r="D384" s="657"/>
      <c r="E384" s="657"/>
      <c r="H384" s="657"/>
    </row>
    <row r="385" spans="1:8" s="636" customFormat="1" ht="18" customHeight="1" x14ac:dyDescent="0.5">
      <c r="A385" s="657"/>
      <c r="B385" s="657"/>
      <c r="D385" s="657"/>
      <c r="E385" s="657"/>
      <c r="H385" s="657"/>
    </row>
    <row r="386" spans="1:8" s="636" customFormat="1" ht="18" customHeight="1" x14ac:dyDescent="0.5">
      <c r="A386" s="657"/>
      <c r="B386" s="657"/>
      <c r="D386" s="657"/>
      <c r="E386" s="657"/>
      <c r="H386" s="657"/>
    </row>
    <row r="387" spans="1:8" s="636" customFormat="1" ht="18" customHeight="1" x14ac:dyDescent="0.5">
      <c r="A387" s="657"/>
      <c r="B387" s="657"/>
      <c r="D387" s="657"/>
      <c r="E387" s="657"/>
      <c r="H387" s="657"/>
    </row>
    <row r="388" spans="1:8" s="636" customFormat="1" ht="18" customHeight="1" x14ac:dyDescent="0.5">
      <c r="A388" s="657"/>
      <c r="B388" s="657"/>
      <c r="D388" s="657"/>
      <c r="E388" s="657"/>
      <c r="H388" s="657"/>
    </row>
    <row r="389" spans="1:8" s="636" customFormat="1" ht="18" customHeight="1" x14ac:dyDescent="0.5">
      <c r="A389" s="657"/>
      <c r="B389" s="657"/>
      <c r="D389" s="657"/>
      <c r="E389" s="657"/>
      <c r="H389" s="657"/>
    </row>
    <row r="390" spans="1:8" s="636" customFormat="1" ht="18" customHeight="1" x14ac:dyDescent="0.5">
      <c r="A390" s="657"/>
      <c r="B390" s="657"/>
      <c r="D390" s="657"/>
      <c r="E390" s="657"/>
      <c r="H390" s="657"/>
    </row>
    <row r="391" spans="1:8" s="636" customFormat="1" ht="18" customHeight="1" x14ac:dyDescent="0.5">
      <c r="A391" s="657"/>
      <c r="B391" s="657"/>
      <c r="D391" s="657"/>
      <c r="E391" s="657"/>
      <c r="H391" s="657"/>
    </row>
    <row r="392" spans="1:8" s="636" customFormat="1" ht="18" customHeight="1" x14ac:dyDescent="0.5">
      <c r="A392" s="657"/>
      <c r="B392" s="657"/>
      <c r="D392" s="657"/>
      <c r="E392" s="657"/>
      <c r="H392" s="657"/>
    </row>
    <row r="393" spans="1:8" s="636" customFormat="1" ht="18" customHeight="1" x14ac:dyDescent="0.5">
      <c r="A393" s="657"/>
      <c r="B393" s="657"/>
      <c r="D393" s="657"/>
      <c r="E393" s="657"/>
      <c r="H393" s="657"/>
    </row>
    <row r="394" spans="1:8" s="636" customFormat="1" ht="18" customHeight="1" x14ac:dyDescent="0.5">
      <c r="A394" s="657"/>
      <c r="B394" s="657"/>
      <c r="D394" s="657"/>
      <c r="E394" s="657"/>
      <c r="H394" s="657"/>
    </row>
    <row r="395" spans="1:8" s="636" customFormat="1" ht="18" customHeight="1" x14ac:dyDescent="0.5">
      <c r="A395" s="657"/>
      <c r="B395" s="657"/>
      <c r="D395" s="657"/>
      <c r="E395" s="657"/>
      <c r="H395" s="657"/>
    </row>
    <row r="396" spans="1:8" s="636" customFormat="1" ht="18" customHeight="1" x14ac:dyDescent="0.5">
      <c r="A396" s="657"/>
      <c r="B396" s="657"/>
      <c r="D396" s="657"/>
      <c r="E396" s="657"/>
      <c r="H396" s="657"/>
    </row>
    <row r="397" spans="1:8" s="636" customFormat="1" ht="18" customHeight="1" x14ac:dyDescent="0.5">
      <c r="A397" s="657"/>
      <c r="B397" s="657"/>
      <c r="D397" s="657"/>
      <c r="E397" s="657"/>
      <c r="H397" s="657"/>
    </row>
    <row r="398" spans="1:8" s="636" customFormat="1" ht="18" customHeight="1" x14ac:dyDescent="0.5">
      <c r="A398" s="657"/>
      <c r="B398" s="657"/>
      <c r="D398" s="657"/>
      <c r="E398" s="657"/>
      <c r="H398" s="657"/>
    </row>
    <row r="399" spans="1:8" s="636" customFormat="1" ht="18" customHeight="1" x14ac:dyDescent="0.5">
      <c r="A399" s="657"/>
      <c r="B399" s="657"/>
      <c r="D399" s="657"/>
      <c r="E399" s="657"/>
      <c r="H399" s="657"/>
    </row>
    <row r="400" spans="1:8" s="636" customFormat="1" ht="18" customHeight="1" x14ac:dyDescent="0.5">
      <c r="A400" s="657"/>
      <c r="B400" s="657"/>
      <c r="D400" s="657"/>
      <c r="E400" s="657"/>
      <c r="H400" s="657"/>
    </row>
    <row r="401" spans="1:8" s="636" customFormat="1" ht="18" customHeight="1" x14ac:dyDescent="0.5">
      <c r="A401" s="657"/>
      <c r="B401" s="657"/>
      <c r="D401" s="657"/>
      <c r="E401" s="657"/>
      <c r="H401" s="657"/>
    </row>
    <row r="402" spans="1:8" s="636" customFormat="1" ht="18" customHeight="1" x14ac:dyDescent="0.5">
      <c r="A402" s="657"/>
      <c r="B402" s="657"/>
      <c r="D402" s="657"/>
      <c r="E402" s="657"/>
      <c r="H402" s="657"/>
    </row>
    <row r="403" spans="1:8" s="636" customFormat="1" ht="18" customHeight="1" x14ac:dyDescent="0.5">
      <c r="A403" s="657"/>
      <c r="B403" s="657"/>
      <c r="D403" s="657"/>
      <c r="E403" s="657"/>
      <c r="H403" s="657"/>
    </row>
    <row r="404" spans="1:8" s="636" customFormat="1" ht="18" customHeight="1" x14ac:dyDescent="0.5">
      <c r="A404" s="657"/>
      <c r="B404" s="657"/>
      <c r="D404" s="657"/>
      <c r="E404" s="657"/>
      <c r="H404" s="657"/>
    </row>
    <row r="405" spans="1:8" s="636" customFormat="1" ht="18" customHeight="1" x14ac:dyDescent="0.5">
      <c r="A405" s="657"/>
      <c r="B405" s="657"/>
      <c r="D405" s="657"/>
      <c r="E405" s="657"/>
      <c r="H405" s="657"/>
    </row>
    <row r="406" spans="1:8" s="636" customFormat="1" ht="18" customHeight="1" x14ac:dyDescent="0.5">
      <c r="A406" s="657"/>
      <c r="B406" s="657"/>
      <c r="D406" s="657"/>
      <c r="E406" s="657"/>
      <c r="H406" s="657"/>
    </row>
    <row r="407" spans="1:8" s="636" customFormat="1" ht="18" customHeight="1" x14ac:dyDescent="0.5">
      <c r="A407" s="657"/>
      <c r="B407" s="657"/>
      <c r="D407" s="657"/>
      <c r="E407" s="657"/>
      <c r="H407" s="657"/>
    </row>
    <row r="408" spans="1:8" s="636" customFormat="1" ht="18" customHeight="1" x14ac:dyDescent="0.5">
      <c r="A408" s="657"/>
      <c r="B408" s="657"/>
      <c r="D408" s="657"/>
      <c r="E408" s="657"/>
      <c r="H408" s="657"/>
    </row>
    <row r="409" spans="1:8" s="636" customFormat="1" ht="18" customHeight="1" x14ac:dyDescent="0.5">
      <c r="A409" s="657"/>
      <c r="B409" s="657"/>
      <c r="D409" s="657"/>
      <c r="E409" s="657"/>
      <c r="H409" s="657"/>
    </row>
    <row r="410" spans="1:8" s="636" customFormat="1" ht="18" customHeight="1" x14ac:dyDescent="0.5">
      <c r="A410" s="657"/>
      <c r="B410" s="657"/>
      <c r="D410" s="657"/>
      <c r="E410" s="657"/>
      <c r="H410" s="657"/>
    </row>
    <row r="411" spans="1:8" s="636" customFormat="1" ht="18" customHeight="1" x14ac:dyDescent="0.5">
      <c r="A411" s="657"/>
      <c r="B411" s="657"/>
      <c r="D411" s="657"/>
      <c r="E411" s="657"/>
      <c r="H411" s="657"/>
    </row>
    <row r="412" spans="1:8" s="636" customFormat="1" ht="18" customHeight="1" x14ac:dyDescent="0.5">
      <c r="A412" s="657"/>
      <c r="B412" s="657"/>
      <c r="D412" s="657"/>
      <c r="E412" s="657"/>
      <c r="H412" s="657"/>
    </row>
    <row r="413" spans="1:8" s="636" customFormat="1" ht="18" customHeight="1" x14ac:dyDescent="0.5">
      <c r="A413" s="657"/>
      <c r="B413" s="657"/>
      <c r="D413" s="657"/>
      <c r="E413" s="657"/>
      <c r="H413" s="657"/>
    </row>
    <row r="414" spans="1:8" s="636" customFormat="1" ht="18" customHeight="1" x14ac:dyDescent="0.5">
      <c r="A414" s="657"/>
      <c r="B414" s="657"/>
      <c r="D414" s="657"/>
      <c r="E414" s="657"/>
      <c r="H414" s="657"/>
    </row>
    <row r="415" spans="1:8" s="636" customFormat="1" ht="18" customHeight="1" x14ac:dyDescent="0.5">
      <c r="A415" s="657"/>
      <c r="B415" s="657"/>
      <c r="D415" s="657"/>
      <c r="E415" s="657"/>
      <c r="H415" s="657"/>
    </row>
    <row r="416" spans="1:8" s="636" customFormat="1" ht="18" customHeight="1" x14ac:dyDescent="0.5">
      <c r="A416" s="657"/>
      <c r="B416" s="657"/>
      <c r="D416" s="657"/>
      <c r="E416" s="657"/>
      <c r="H416" s="657"/>
    </row>
    <row r="417" spans="1:8" s="636" customFormat="1" ht="18" customHeight="1" x14ac:dyDescent="0.5">
      <c r="A417" s="657"/>
      <c r="B417" s="657"/>
      <c r="D417" s="657"/>
      <c r="E417" s="657"/>
      <c r="H417" s="657"/>
    </row>
    <row r="418" spans="1:8" s="636" customFormat="1" ht="18" customHeight="1" x14ac:dyDescent="0.5">
      <c r="A418" s="657"/>
      <c r="B418" s="657"/>
      <c r="D418" s="657"/>
      <c r="E418" s="657"/>
      <c r="H418" s="657"/>
    </row>
    <row r="419" spans="1:8" s="636" customFormat="1" ht="18" customHeight="1" x14ac:dyDescent="0.5">
      <c r="A419" s="657"/>
      <c r="B419" s="657"/>
      <c r="D419" s="657"/>
      <c r="E419" s="657"/>
      <c r="H419" s="657"/>
    </row>
    <row r="420" spans="1:8" s="636" customFormat="1" ht="18" customHeight="1" x14ac:dyDescent="0.5">
      <c r="A420" s="657"/>
      <c r="B420" s="657"/>
      <c r="D420" s="657"/>
      <c r="E420" s="657"/>
      <c r="H420" s="657"/>
    </row>
    <row r="421" spans="1:8" s="636" customFormat="1" ht="18" customHeight="1" x14ac:dyDescent="0.5">
      <c r="A421" s="657"/>
      <c r="B421" s="657"/>
      <c r="D421" s="657"/>
      <c r="E421" s="657"/>
      <c r="H421" s="657"/>
    </row>
    <row r="422" spans="1:8" s="636" customFormat="1" ht="18" customHeight="1" x14ac:dyDescent="0.5">
      <c r="A422" s="657"/>
      <c r="B422" s="657"/>
      <c r="D422" s="657"/>
      <c r="E422" s="657"/>
      <c r="H422" s="657"/>
    </row>
    <row r="423" spans="1:8" s="636" customFormat="1" ht="18" customHeight="1" x14ac:dyDescent="0.5">
      <c r="A423" s="657"/>
      <c r="B423" s="657"/>
      <c r="D423" s="657"/>
      <c r="E423" s="657"/>
      <c r="H423" s="657"/>
    </row>
    <row r="424" spans="1:8" s="636" customFormat="1" ht="18" customHeight="1" x14ac:dyDescent="0.5">
      <c r="A424" s="657"/>
      <c r="B424" s="657"/>
      <c r="D424" s="657"/>
      <c r="E424" s="657"/>
      <c r="H424" s="657"/>
    </row>
    <row r="425" spans="1:8" s="636" customFormat="1" ht="18" customHeight="1" x14ac:dyDescent="0.5">
      <c r="A425" s="657"/>
      <c r="B425" s="657"/>
      <c r="D425" s="657"/>
      <c r="E425" s="657"/>
      <c r="H425" s="657"/>
    </row>
    <row r="426" spans="1:8" s="636" customFormat="1" ht="18" customHeight="1" x14ac:dyDescent="0.5">
      <c r="A426" s="657"/>
      <c r="B426" s="657"/>
      <c r="D426" s="657"/>
      <c r="E426" s="657"/>
      <c r="H426" s="657"/>
    </row>
    <row r="427" spans="1:8" s="636" customFormat="1" ht="18" customHeight="1" x14ac:dyDescent="0.5">
      <c r="A427" s="657"/>
      <c r="B427" s="657"/>
      <c r="D427" s="657"/>
      <c r="E427" s="657"/>
      <c r="H427" s="657"/>
    </row>
    <row r="428" spans="1:8" s="636" customFormat="1" ht="18" customHeight="1" x14ac:dyDescent="0.5">
      <c r="A428" s="657"/>
      <c r="B428" s="657"/>
      <c r="D428" s="657"/>
      <c r="E428" s="657"/>
      <c r="H428" s="657"/>
    </row>
    <row r="429" spans="1:8" s="636" customFormat="1" ht="18" customHeight="1" x14ac:dyDescent="0.5">
      <c r="A429" s="657"/>
      <c r="B429" s="657"/>
      <c r="D429" s="657"/>
      <c r="E429" s="657"/>
      <c r="H429" s="657"/>
    </row>
    <row r="430" spans="1:8" s="636" customFormat="1" ht="18" customHeight="1" x14ac:dyDescent="0.5">
      <c r="A430" s="657"/>
      <c r="B430" s="657"/>
      <c r="D430" s="657"/>
      <c r="E430" s="657"/>
      <c r="H430" s="657"/>
    </row>
    <row r="431" spans="1:8" s="636" customFormat="1" ht="18" customHeight="1" x14ac:dyDescent="0.5">
      <c r="A431" s="657"/>
      <c r="B431" s="657"/>
      <c r="D431" s="657"/>
      <c r="E431" s="657"/>
      <c r="H431" s="657"/>
    </row>
    <row r="432" spans="1:8" s="636" customFormat="1" ht="18" customHeight="1" x14ac:dyDescent="0.5">
      <c r="A432" s="657"/>
      <c r="B432" s="657"/>
      <c r="D432" s="657"/>
      <c r="E432" s="657"/>
      <c r="H432" s="657"/>
    </row>
    <row r="433" spans="1:8" s="636" customFormat="1" ht="18" customHeight="1" x14ac:dyDescent="0.5">
      <c r="A433" s="657"/>
      <c r="B433" s="657"/>
      <c r="D433" s="657"/>
      <c r="E433" s="657"/>
      <c r="H433" s="657"/>
    </row>
    <row r="434" spans="1:8" s="636" customFormat="1" ht="18" customHeight="1" x14ac:dyDescent="0.5">
      <c r="A434" s="657"/>
      <c r="B434" s="657"/>
      <c r="D434" s="657"/>
      <c r="E434" s="657"/>
      <c r="H434" s="657"/>
    </row>
    <row r="435" spans="1:8" s="636" customFormat="1" ht="18" customHeight="1" x14ac:dyDescent="0.5">
      <c r="A435" s="657"/>
      <c r="B435" s="657"/>
      <c r="D435" s="657"/>
      <c r="E435" s="657"/>
      <c r="H435" s="657"/>
    </row>
    <row r="436" spans="1:8" s="636" customFormat="1" ht="18" customHeight="1" x14ac:dyDescent="0.5">
      <c r="A436" s="657"/>
      <c r="B436" s="657"/>
      <c r="D436" s="657"/>
      <c r="E436" s="657"/>
      <c r="H436" s="657"/>
    </row>
    <row r="437" spans="1:8" s="636" customFormat="1" ht="18" customHeight="1" x14ac:dyDescent="0.5">
      <c r="A437" s="657"/>
      <c r="B437" s="657"/>
      <c r="D437" s="657"/>
      <c r="E437" s="657"/>
      <c r="H437" s="657"/>
    </row>
    <row r="438" spans="1:8" s="636" customFormat="1" ht="18" customHeight="1" x14ac:dyDescent="0.5">
      <c r="A438" s="657"/>
      <c r="B438" s="657"/>
      <c r="D438" s="657"/>
      <c r="E438" s="657"/>
      <c r="H438" s="657"/>
    </row>
  </sheetData>
  <mergeCells count="15">
    <mergeCell ref="G35:I35"/>
    <mergeCell ref="G37:I37"/>
    <mergeCell ref="G38:I38"/>
    <mergeCell ref="G14:I14"/>
    <mergeCell ref="G28:I28"/>
    <mergeCell ref="G29:I29"/>
    <mergeCell ref="G31:I31"/>
    <mergeCell ref="G32:I32"/>
    <mergeCell ref="G34:I34"/>
    <mergeCell ref="A1:I1"/>
    <mergeCell ref="A2:I2"/>
    <mergeCell ref="A3:A4"/>
    <mergeCell ref="B3:B4"/>
    <mergeCell ref="C3:C4"/>
    <mergeCell ref="F3:F4"/>
  </mergeCells>
  <pageMargins left="0.51181102362204722" right="0.31496062992125984" top="0.35433070866141736" bottom="0.35433070866141736" header="0.31496062992125984" footer="0.31496062992125984"/>
  <pageSetup scale="98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102"/>
  <sheetViews>
    <sheetView showGridLine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21.75" x14ac:dyDescent="0.5"/>
  <cols>
    <col min="1" max="1" width="3.5703125" style="2" customWidth="1"/>
    <col min="2" max="2" width="24" style="2" customWidth="1"/>
    <col min="3" max="22" width="3.42578125" style="2" customWidth="1"/>
    <col min="23" max="23" width="11.5703125" style="2" customWidth="1"/>
    <col min="24" max="24" width="9.140625" style="2"/>
    <col min="25" max="32" width="3.7109375" style="2" customWidth="1"/>
    <col min="33" max="33" width="7.140625" style="2" customWidth="1"/>
    <col min="34" max="34" width="17.85546875" style="2" customWidth="1"/>
    <col min="35" max="16384" width="9.140625" style="2"/>
  </cols>
  <sheetData>
    <row r="1" spans="1:34" s="11" customFormat="1" ht="35.1" customHeight="1" thickBot="1" x14ac:dyDescent="0.6">
      <c r="A1" s="550" t="s">
        <v>198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</row>
    <row r="2" spans="1:34" ht="36.75" customHeight="1" thickBot="1" x14ac:dyDescent="0.55000000000000004">
      <c r="A2" s="284" t="s">
        <v>0</v>
      </c>
      <c r="B2" s="283"/>
      <c r="C2" s="562" t="s">
        <v>13</v>
      </c>
      <c r="D2" s="563"/>
      <c r="E2" s="563"/>
      <c r="F2" s="563"/>
      <c r="G2" s="563"/>
      <c r="H2" s="563"/>
      <c r="I2" s="563"/>
      <c r="J2" s="564"/>
      <c r="K2" s="562" t="s">
        <v>15</v>
      </c>
      <c r="L2" s="563"/>
      <c r="M2" s="563"/>
      <c r="N2" s="564"/>
      <c r="O2" s="570" t="s">
        <v>14</v>
      </c>
      <c r="P2" s="571"/>
      <c r="Q2" s="571"/>
      <c r="R2" s="572"/>
      <c r="S2" s="562" t="s">
        <v>15</v>
      </c>
      <c r="T2" s="563"/>
      <c r="U2" s="563"/>
      <c r="V2" s="564"/>
      <c r="W2" s="551" t="s">
        <v>48</v>
      </c>
      <c r="Y2" s="567" t="s">
        <v>64</v>
      </c>
      <c r="Z2" s="567"/>
      <c r="AA2" s="567"/>
      <c r="AB2" s="567"/>
      <c r="AC2" s="567"/>
      <c r="AD2" s="567"/>
      <c r="AE2" s="567"/>
      <c r="AF2" s="567"/>
      <c r="AH2" s="469" t="s">
        <v>72</v>
      </c>
    </row>
    <row r="3" spans="1:34" ht="30" customHeight="1" x14ac:dyDescent="0.5">
      <c r="A3" s="295" t="s">
        <v>2</v>
      </c>
      <c r="B3" s="286" t="s">
        <v>63</v>
      </c>
      <c r="C3" s="554">
        <v>1</v>
      </c>
      <c r="D3" s="556">
        <v>2</v>
      </c>
      <c r="E3" s="556">
        <v>3</v>
      </c>
      <c r="F3" s="556">
        <v>4</v>
      </c>
      <c r="G3" s="556">
        <v>5</v>
      </c>
      <c r="H3" s="556">
        <v>6</v>
      </c>
      <c r="I3" s="556">
        <v>7</v>
      </c>
      <c r="J3" s="560">
        <v>8</v>
      </c>
      <c r="K3" s="288" t="s">
        <v>65</v>
      </c>
      <c r="L3" s="289" t="s">
        <v>66</v>
      </c>
      <c r="M3" s="289" t="s">
        <v>67</v>
      </c>
      <c r="N3" s="290" t="s">
        <v>68</v>
      </c>
      <c r="O3" s="479">
        <v>1</v>
      </c>
      <c r="P3" s="480">
        <v>2</v>
      </c>
      <c r="Q3" s="478">
        <v>3</v>
      </c>
      <c r="R3" s="294" t="s">
        <v>1</v>
      </c>
      <c r="S3" s="576" t="s">
        <v>65</v>
      </c>
      <c r="T3" s="558" t="s">
        <v>66</v>
      </c>
      <c r="U3" s="558" t="s">
        <v>67</v>
      </c>
      <c r="V3" s="568" t="s">
        <v>68</v>
      </c>
      <c r="W3" s="552"/>
      <c r="Y3" s="296" t="s">
        <v>65</v>
      </c>
      <c r="Z3" s="297" t="s">
        <v>66</v>
      </c>
      <c r="AA3" s="297" t="s">
        <v>67</v>
      </c>
      <c r="AB3" s="298" t="s">
        <v>68</v>
      </c>
      <c r="AC3" s="296" t="s">
        <v>65</v>
      </c>
      <c r="AD3" s="297" t="s">
        <v>66</v>
      </c>
      <c r="AE3" s="297" t="s">
        <v>67</v>
      </c>
      <c r="AF3" s="298" t="s">
        <v>68</v>
      </c>
      <c r="AH3" s="565" t="s">
        <v>71</v>
      </c>
    </row>
    <row r="4" spans="1:34" ht="18" customHeight="1" thickBot="1" x14ac:dyDescent="0.55000000000000004">
      <c r="A4" s="299"/>
      <c r="B4" s="395"/>
      <c r="C4" s="555"/>
      <c r="D4" s="557"/>
      <c r="E4" s="557"/>
      <c r="F4" s="557"/>
      <c r="G4" s="557"/>
      <c r="H4" s="557"/>
      <c r="I4" s="557"/>
      <c r="J4" s="561"/>
      <c r="K4" s="302">
        <v>3</v>
      </c>
      <c r="L4" s="303">
        <v>2</v>
      </c>
      <c r="M4" s="303">
        <v>1</v>
      </c>
      <c r="N4" s="304">
        <v>0</v>
      </c>
      <c r="O4" s="305">
        <v>3</v>
      </c>
      <c r="P4" s="303">
        <v>3</v>
      </c>
      <c r="Q4" s="304">
        <v>3</v>
      </c>
      <c r="R4" s="307">
        <v>9</v>
      </c>
      <c r="S4" s="577"/>
      <c r="T4" s="559"/>
      <c r="U4" s="559"/>
      <c r="V4" s="569"/>
      <c r="W4" s="553"/>
      <c r="Y4" s="308">
        <v>3</v>
      </c>
      <c r="Z4" s="309">
        <v>2</v>
      </c>
      <c r="AA4" s="309">
        <v>1</v>
      </c>
      <c r="AB4" s="310">
        <v>0</v>
      </c>
      <c r="AC4" s="308">
        <v>3</v>
      </c>
      <c r="AD4" s="309">
        <v>2</v>
      </c>
      <c r="AE4" s="309">
        <v>1</v>
      </c>
      <c r="AF4" s="310">
        <v>0</v>
      </c>
      <c r="AH4" s="566"/>
    </row>
    <row r="5" spans="1:34" ht="18" customHeight="1" x14ac:dyDescent="0.5">
      <c r="A5" s="311">
        <v>1</v>
      </c>
      <c r="B5" s="312" t="str">
        <f>รวมคะแนน102!C7</f>
        <v>เด็กชาย สุริยัน  กล่ำธัญญา</v>
      </c>
      <c r="C5" s="313">
        <v>3</v>
      </c>
      <c r="D5" s="314">
        <v>3</v>
      </c>
      <c r="E5" s="314">
        <v>3</v>
      </c>
      <c r="F5" s="314">
        <v>3</v>
      </c>
      <c r="G5" s="314">
        <v>2</v>
      </c>
      <c r="H5" s="314">
        <v>2</v>
      </c>
      <c r="I5" s="314">
        <v>2</v>
      </c>
      <c r="J5" s="315">
        <v>2</v>
      </c>
      <c r="K5" s="316" t="str">
        <f t="shared" ref="K5:K39" si="0">IF(AB5&gt;0," ",IF(Y5&lt;AA5," ",IF(Z5&gt;Y5," ",IF(Y5&gt;=Z5,"/"," "))))</f>
        <v>/</v>
      </c>
      <c r="L5" s="317" t="str">
        <f>IF(AB5&gt;0," ",IF(Z5=Y5," ",IF(Z5&gt;=AA5,"/",IF(AA5&gt;Y5," ",IF(AA5&gt;Z5," ",IF(Y5=2," "))))))</f>
        <v xml:space="preserve"> </v>
      </c>
      <c r="M5" s="318" t="str">
        <f>IF(AB5&gt;0," ",IF(AA5&lt;Z5," ",IF(AA5&lt;Y5," ",IF(AA5&gt;Z5,"/",IF(AA5=Z5," ")))))</f>
        <v xml:space="preserve"> </v>
      </c>
      <c r="N5" s="319" t="str">
        <f t="shared" ref="N5:N39" si="1">IF(AB5&gt;0,"/"," ")</f>
        <v xml:space="preserve"> </v>
      </c>
      <c r="O5" s="320">
        <v>1</v>
      </c>
      <c r="P5" s="321">
        <v>1</v>
      </c>
      <c r="Q5" s="322">
        <v>3</v>
      </c>
      <c r="R5" s="323">
        <f>SUM(O5:Q5)</f>
        <v>5</v>
      </c>
      <c r="S5" s="291" t="str">
        <f>IF(R5&gt;=8,"/"," ")</f>
        <v xml:space="preserve"> </v>
      </c>
      <c r="T5" s="292" t="str">
        <f>IF(R5=7,"/",IF(R5=6,"/"," "))</f>
        <v xml:space="preserve"> </v>
      </c>
      <c r="U5" s="292" t="str">
        <f>IF(R5=5,"/",IF(R5=4,"/",IF(R5=3,"/"," ")))</f>
        <v>/</v>
      </c>
      <c r="V5" s="287" t="str">
        <f t="shared" ref="V5:V39" si="2">IF(R5&lt;3,"/"," ")</f>
        <v xml:space="preserve"> </v>
      </c>
      <c r="W5" s="325"/>
      <c r="Y5" s="326">
        <f t="shared" ref="Y5:Y23" si="3">COUNTIF(C5:J5,$Y$4)</f>
        <v>4</v>
      </c>
      <c r="Z5" s="327">
        <f t="shared" ref="Z5:Z23" si="4">COUNTIF(C5:J5,$Z$4)</f>
        <v>4</v>
      </c>
      <c r="AA5" s="327">
        <f t="shared" ref="AA5:AA23" si="5">COUNTIF(C5:J5,$AA$4)</f>
        <v>0</v>
      </c>
      <c r="AB5" s="328">
        <f t="shared" ref="AB5:AB23" si="6">COUNTIF(C5:J5,$AB$4)</f>
        <v>0</v>
      </c>
      <c r="AC5" s="326" t="str">
        <f>IF(AB5&gt;0," ",IF(Y5&lt;AA5," ",IF(Z5&gt;Y5," ",IF(Y5&gt;=Z5,"3"," "))))</f>
        <v>3</v>
      </c>
      <c r="AD5" s="327" t="str">
        <f>IF(AB5&gt;0," ",IF(Z5=Y5," ",IF(Z5&gt;=AA5,"2",IF(AA5&gt;Y5," ",IF(AA5&gt;Z5," ",IF(Y5=2," "))))))</f>
        <v xml:space="preserve"> </v>
      </c>
      <c r="AE5" s="327" t="str">
        <f>IF(AB5&gt;0," ",IF(AA5&lt;Z5," ",IF(AA5&lt;Y5," ",IF(AA5&gt;Z5,"1",IF(AA5=Z5," ")))))</f>
        <v xml:space="preserve"> </v>
      </c>
      <c r="AF5" s="328" t="str">
        <f>IF(AB5&gt;0,"0"," ")</f>
        <v xml:space="preserve"> </v>
      </c>
      <c r="AG5" s="139"/>
      <c r="AH5" s="329" t="str">
        <f>IF(R5&lt;3,"0",IF(R5&lt;6,"1",IF(R5&lt;8,2,3)))</f>
        <v>1</v>
      </c>
    </row>
    <row r="6" spans="1:34" ht="18" customHeight="1" x14ac:dyDescent="0.5">
      <c r="A6" s="330">
        <v>2</v>
      </c>
      <c r="B6" s="312" t="str">
        <f>รวมคะแนน102!C8</f>
        <v>เด็กหญิง จอมขวัญ  ส้มอั๋น</v>
      </c>
      <c r="C6" s="320">
        <v>3</v>
      </c>
      <c r="D6" s="321">
        <v>3</v>
      </c>
      <c r="E6" s="321">
        <v>3</v>
      </c>
      <c r="F6" s="321">
        <v>3</v>
      </c>
      <c r="G6" s="321">
        <v>1</v>
      </c>
      <c r="H6" s="321">
        <v>1</v>
      </c>
      <c r="I6" s="321">
        <v>1</v>
      </c>
      <c r="J6" s="322">
        <v>0</v>
      </c>
      <c r="K6" s="126" t="str">
        <f t="shared" si="0"/>
        <v xml:space="preserve"> </v>
      </c>
      <c r="L6" s="128" t="str">
        <f t="shared" ref="L6:L39" si="7">IF(AB6&gt;0," ",IF(Z6=Y6," ",IF(Z6&gt;=AA6,"/",IF(AA6&gt;Y6," ",IF(AA6&gt;Z6," ",IF(Y6=2," "))))))</f>
        <v xml:space="preserve"> </v>
      </c>
      <c r="M6" s="331" t="str">
        <f t="shared" ref="M6:M39" si="8">IF(AB6&gt;0," ",IF(AA6&lt;Z6," ",IF(AA6&lt;Y6," ",IF(AA6&gt;Z6,"/",IF(AA6=Z6," ")))))</f>
        <v xml:space="preserve"> </v>
      </c>
      <c r="N6" s="332" t="str">
        <f t="shared" si="1"/>
        <v>/</v>
      </c>
      <c r="O6" s="320">
        <v>2</v>
      </c>
      <c r="P6" s="321">
        <v>2</v>
      </c>
      <c r="Q6" s="322">
        <v>2</v>
      </c>
      <c r="R6" s="323">
        <f t="shared" ref="R6:R37" si="9">SUM(O6:Q6)</f>
        <v>6</v>
      </c>
      <c r="S6" s="333" t="str">
        <f t="shared" ref="S6:S39" si="10">IF(R6&gt;=8,"/"," ")</f>
        <v xml:space="preserve"> </v>
      </c>
      <c r="T6" s="334" t="str">
        <f t="shared" ref="T6:T39" si="11">IF(R6=7,"/",IF(R6=6,"/"," "))</f>
        <v>/</v>
      </c>
      <c r="U6" s="334" t="str">
        <f t="shared" ref="U6:U39" si="12">IF(R6=5,"/",IF(R6=4,"/",IF(R6=3,"/"," ")))</f>
        <v xml:space="preserve"> </v>
      </c>
      <c r="V6" s="470" t="str">
        <f t="shared" si="2"/>
        <v xml:space="preserve"> </v>
      </c>
      <c r="W6" s="335"/>
      <c r="Y6" s="336">
        <f t="shared" si="3"/>
        <v>4</v>
      </c>
      <c r="Z6" s="337">
        <f t="shared" si="4"/>
        <v>0</v>
      </c>
      <c r="AA6" s="337">
        <f t="shared" si="5"/>
        <v>3</v>
      </c>
      <c r="AB6" s="338">
        <f t="shared" si="6"/>
        <v>1</v>
      </c>
      <c r="AC6" s="336" t="str">
        <f t="shared" ref="AC6:AC34" si="13">IF(AB6&gt;0," ",IF(Y6&lt;AA6," ",IF(Z6&gt;Y6," ",IF(Y6&gt;=Z6,"3"," "))))</f>
        <v xml:space="preserve"> </v>
      </c>
      <c r="AD6" s="337" t="str">
        <f t="shared" ref="AD6:AD44" si="14">IF(AB6&gt;0," ",IF(Z6=Y6," ",IF(Z6&gt;=AA6,"2",IF(AA6&gt;Y6," ",IF(AA6&gt;Z6," ",IF(Y6=2," "))))))</f>
        <v xml:space="preserve"> </v>
      </c>
      <c r="AE6" s="337" t="str">
        <f t="shared" ref="AE6:AE43" si="15">IF(AB6&gt;0," ",IF(AA6&lt;Z6," ",IF(AA6&lt;Y6," ",IF(AA6&gt;Z6,"1",IF(AA6=Z6," ")))))</f>
        <v xml:space="preserve"> </v>
      </c>
      <c r="AF6" s="338" t="str">
        <f t="shared" ref="AF6:AF44" si="16">IF(AB6&gt;0,"0"," ")</f>
        <v>0</v>
      </c>
      <c r="AG6" s="139"/>
      <c r="AH6" s="339">
        <f t="shared" ref="AH6:AH45" si="17">IF(R6&lt;3,"0",IF(R6&lt;6,"1",IF(R6&lt;8,2,3)))</f>
        <v>2</v>
      </c>
    </row>
    <row r="7" spans="1:34" ht="18" customHeight="1" x14ac:dyDescent="0.5">
      <c r="A7" s="311">
        <v>3</v>
      </c>
      <c r="B7" s="312" t="str">
        <f>รวมคะแนน102!C9</f>
        <v>เด็กชาย ณัฐวุฒิ  บัวผัน</v>
      </c>
      <c r="C7" s="320">
        <v>2</v>
      </c>
      <c r="D7" s="321">
        <v>2</v>
      </c>
      <c r="E7" s="321">
        <v>2</v>
      </c>
      <c r="F7" s="321">
        <v>3</v>
      </c>
      <c r="G7" s="321">
        <v>3</v>
      </c>
      <c r="H7" s="321">
        <v>3</v>
      </c>
      <c r="I7" s="321">
        <v>1</v>
      </c>
      <c r="J7" s="322">
        <v>0</v>
      </c>
      <c r="K7" s="126" t="str">
        <f t="shared" si="0"/>
        <v xml:space="preserve"> </v>
      </c>
      <c r="L7" s="128" t="str">
        <f t="shared" si="7"/>
        <v xml:space="preserve"> </v>
      </c>
      <c r="M7" s="331" t="str">
        <f t="shared" si="8"/>
        <v xml:space="preserve"> </v>
      </c>
      <c r="N7" s="332" t="str">
        <f t="shared" si="1"/>
        <v>/</v>
      </c>
      <c r="O7" s="320">
        <v>1</v>
      </c>
      <c r="P7" s="321">
        <v>2</v>
      </c>
      <c r="Q7" s="322">
        <v>3</v>
      </c>
      <c r="R7" s="323">
        <f t="shared" si="9"/>
        <v>6</v>
      </c>
      <c r="S7" s="333" t="str">
        <f t="shared" si="10"/>
        <v xml:space="preserve"> </v>
      </c>
      <c r="T7" s="334" t="str">
        <f t="shared" si="11"/>
        <v>/</v>
      </c>
      <c r="U7" s="334" t="str">
        <f t="shared" si="12"/>
        <v xml:space="preserve"> </v>
      </c>
      <c r="V7" s="470" t="str">
        <f t="shared" si="2"/>
        <v xml:space="preserve"> </v>
      </c>
      <c r="W7" s="335"/>
      <c r="Y7" s="336">
        <f t="shared" si="3"/>
        <v>3</v>
      </c>
      <c r="Z7" s="337">
        <f t="shared" si="4"/>
        <v>3</v>
      </c>
      <c r="AA7" s="337">
        <f t="shared" si="5"/>
        <v>1</v>
      </c>
      <c r="AB7" s="338">
        <f t="shared" si="6"/>
        <v>1</v>
      </c>
      <c r="AC7" s="336" t="str">
        <f t="shared" si="13"/>
        <v xml:space="preserve"> </v>
      </c>
      <c r="AD7" s="337" t="str">
        <f t="shared" si="14"/>
        <v xml:space="preserve"> </v>
      </c>
      <c r="AE7" s="337" t="str">
        <f t="shared" si="15"/>
        <v xml:space="preserve"> </v>
      </c>
      <c r="AF7" s="338" t="str">
        <f t="shared" si="16"/>
        <v>0</v>
      </c>
      <c r="AG7" s="139"/>
      <c r="AH7" s="339">
        <f t="shared" si="17"/>
        <v>2</v>
      </c>
    </row>
    <row r="8" spans="1:34" ht="18" customHeight="1" x14ac:dyDescent="0.5">
      <c r="A8" s="330">
        <v>4</v>
      </c>
      <c r="B8" s="312" t="str">
        <f>รวมคะแนน102!C10</f>
        <v>เด็กชาย กิตติธัช  อัครศิลป์</v>
      </c>
      <c r="C8" s="342">
        <v>2</v>
      </c>
      <c r="D8" s="343">
        <v>2</v>
      </c>
      <c r="E8" s="343">
        <v>2</v>
      </c>
      <c r="F8" s="343">
        <v>1</v>
      </c>
      <c r="G8" s="343">
        <v>1</v>
      </c>
      <c r="H8" s="343">
        <v>1</v>
      </c>
      <c r="I8" s="343">
        <v>1</v>
      </c>
      <c r="J8" s="344">
        <v>1</v>
      </c>
      <c r="K8" s="126" t="str">
        <f t="shared" si="0"/>
        <v xml:space="preserve"> </v>
      </c>
      <c r="L8" s="128" t="str">
        <f t="shared" si="7"/>
        <v xml:space="preserve"> </v>
      </c>
      <c r="M8" s="331" t="str">
        <f t="shared" si="8"/>
        <v>/</v>
      </c>
      <c r="N8" s="332" t="str">
        <f t="shared" si="1"/>
        <v xml:space="preserve"> </v>
      </c>
      <c r="O8" s="342">
        <v>3</v>
      </c>
      <c r="P8" s="343">
        <v>3</v>
      </c>
      <c r="Q8" s="344">
        <v>2</v>
      </c>
      <c r="R8" s="345">
        <f t="shared" si="9"/>
        <v>8</v>
      </c>
      <c r="S8" s="333" t="str">
        <f t="shared" si="10"/>
        <v>/</v>
      </c>
      <c r="T8" s="334" t="str">
        <f t="shared" si="11"/>
        <v xml:space="preserve"> </v>
      </c>
      <c r="U8" s="334" t="str">
        <f t="shared" si="12"/>
        <v xml:space="preserve"> </v>
      </c>
      <c r="V8" s="470" t="str">
        <f t="shared" si="2"/>
        <v xml:space="preserve"> </v>
      </c>
      <c r="W8" s="346"/>
      <c r="Y8" s="336">
        <f t="shared" si="3"/>
        <v>0</v>
      </c>
      <c r="Z8" s="337">
        <f t="shared" si="4"/>
        <v>3</v>
      </c>
      <c r="AA8" s="337">
        <f t="shared" si="5"/>
        <v>5</v>
      </c>
      <c r="AB8" s="338">
        <f t="shared" si="6"/>
        <v>0</v>
      </c>
      <c r="AC8" s="336" t="str">
        <f t="shared" si="13"/>
        <v xml:space="preserve"> </v>
      </c>
      <c r="AD8" s="337" t="str">
        <f t="shared" si="14"/>
        <v xml:space="preserve"> </v>
      </c>
      <c r="AE8" s="337" t="str">
        <f t="shared" si="15"/>
        <v>1</v>
      </c>
      <c r="AF8" s="338" t="str">
        <f t="shared" si="16"/>
        <v xml:space="preserve"> </v>
      </c>
      <c r="AG8" s="139"/>
      <c r="AH8" s="339">
        <f t="shared" si="17"/>
        <v>3</v>
      </c>
    </row>
    <row r="9" spans="1:34" ht="18" customHeight="1" x14ac:dyDescent="0.5">
      <c r="A9" s="311">
        <v>5</v>
      </c>
      <c r="B9" s="312" t="str">
        <f>รวมคะแนน102!C11</f>
        <v>เด็กชาย วาที  บานแย้ม</v>
      </c>
      <c r="C9" s="320">
        <v>2</v>
      </c>
      <c r="D9" s="321">
        <v>2</v>
      </c>
      <c r="E9" s="321">
        <v>2</v>
      </c>
      <c r="F9" s="321">
        <v>2</v>
      </c>
      <c r="G9" s="321">
        <v>1</v>
      </c>
      <c r="H9" s="321">
        <v>1</v>
      </c>
      <c r="I9" s="321">
        <v>1</v>
      </c>
      <c r="J9" s="322">
        <v>1</v>
      </c>
      <c r="K9" s="126" t="str">
        <f t="shared" si="0"/>
        <v xml:space="preserve"> </v>
      </c>
      <c r="L9" s="128" t="str">
        <f t="shared" si="7"/>
        <v>/</v>
      </c>
      <c r="M9" s="331" t="str">
        <f t="shared" si="8"/>
        <v xml:space="preserve"> </v>
      </c>
      <c r="N9" s="332" t="str">
        <f t="shared" si="1"/>
        <v xml:space="preserve"> </v>
      </c>
      <c r="O9" s="320">
        <v>3</v>
      </c>
      <c r="P9" s="321">
        <v>2</v>
      </c>
      <c r="Q9" s="322">
        <v>2</v>
      </c>
      <c r="R9" s="323">
        <f t="shared" si="9"/>
        <v>7</v>
      </c>
      <c r="S9" s="333" t="str">
        <f t="shared" si="10"/>
        <v xml:space="preserve"> </v>
      </c>
      <c r="T9" s="334" t="str">
        <f t="shared" si="11"/>
        <v>/</v>
      </c>
      <c r="U9" s="334" t="str">
        <f t="shared" si="12"/>
        <v xml:space="preserve"> </v>
      </c>
      <c r="V9" s="470" t="str">
        <f t="shared" si="2"/>
        <v xml:space="preserve"> </v>
      </c>
      <c r="W9" s="335"/>
      <c r="Y9" s="336">
        <f t="shared" si="3"/>
        <v>0</v>
      </c>
      <c r="Z9" s="337">
        <f t="shared" si="4"/>
        <v>4</v>
      </c>
      <c r="AA9" s="337">
        <f t="shared" si="5"/>
        <v>4</v>
      </c>
      <c r="AB9" s="338">
        <f t="shared" si="6"/>
        <v>0</v>
      </c>
      <c r="AC9" s="336" t="str">
        <f t="shared" si="13"/>
        <v xml:space="preserve"> </v>
      </c>
      <c r="AD9" s="337" t="str">
        <f t="shared" si="14"/>
        <v>2</v>
      </c>
      <c r="AE9" s="337" t="str">
        <f t="shared" si="15"/>
        <v xml:space="preserve"> </v>
      </c>
      <c r="AF9" s="338" t="str">
        <f t="shared" si="16"/>
        <v xml:space="preserve"> </v>
      </c>
      <c r="AG9" s="139"/>
      <c r="AH9" s="339">
        <f t="shared" si="17"/>
        <v>2</v>
      </c>
    </row>
    <row r="10" spans="1:34" ht="18" customHeight="1" x14ac:dyDescent="0.5">
      <c r="A10" s="330">
        <v>6</v>
      </c>
      <c r="B10" s="312" t="str">
        <f>รวมคะแนน102!C12</f>
        <v>เด็กชาย ชนะชัย  ต่างใจ</v>
      </c>
      <c r="C10" s="313">
        <v>2</v>
      </c>
      <c r="D10" s="314">
        <v>2</v>
      </c>
      <c r="E10" s="314">
        <v>2</v>
      </c>
      <c r="F10" s="315">
        <v>2</v>
      </c>
      <c r="G10" s="348">
        <v>2</v>
      </c>
      <c r="H10" s="348">
        <v>1</v>
      </c>
      <c r="I10" s="348">
        <v>1</v>
      </c>
      <c r="J10" s="349">
        <v>1</v>
      </c>
      <c r="K10" s="126" t="str">
        <f t="shared" si="0"/>
        <v xml:space="preserve"> </v>
      </c>
      <c r="L10" s="128" t="str">
        <f t="shared" si="7"/>
        <v>/</v>
      </c>
      <c r="M10" s="331" t="str">
        <f t="shared" si="8"/>
        <v xml:space="preserve"> </v>
      </c>
      <c r="N10" s="332" t="str">
        <f t="shared" si="1"/>
        <v xml:space="preserve"> </v>
      </c>
      <c r="O10" s="320">
        <v>1</v>
      </c>
      <c r="P10" s="321">
        <v>1</v>
      </c>
      <c r="Q10" s="322">
        <v>0</v>
      </c>
      <c r="R10" s="323">
        <f t="shared" si="9"/>
        <v>2</v>
      </c>
      <c r="S10" s="333" t="str">
        <f t="shared" si="10"/>
        <v xml:space="preserve"> </v>
      </c>
      <c r="T10" s="334" t="str">
        <f t="shared" si="11"/>
        <v xml:space="preserve"> </v>
      </c>
      <c r="U10" s="334" t="str">
        <f t="shared" si="12"/>
        <v xml:space="preserve"> </v>
      </c>
      <c r="V10" s="470" t="str">
        <f t="shared" si="2"/>
        <v>/</v>
      </c>
      <c r="W10" s="335"/>
      <c r="Y10" s="336">
        <f t="shared" si="3"/>
        <v>0</v>
      </c>
      <c r="Z10" s="337">
        <f t="shared" si="4"/>
        <v>5</v>
      </c>
      <c r="AA10" s="337">
        <f t="shared" si="5"/>
        <v>3</v>
      </c>
      <c r="AB10" s="338">
        <f t="shared" si="6"/>
        <v>0</v>
      </c>
      <c r="AC10" s="336" t="str">
        <f t="shared" si="13"/>
        <v xml:space="preserve"> </v>
      </c>
      <c r="AD10" s="337" t="str">
        <f t="shared" si="14"/>
        <v>2</v>
      </c>
      <c r="AE10" s="337" t="str">
        <f t="shared" si="15"/>
        <v xml:space="preserve"> </v>
      </c>
      <c r="AF10" s="338" t="str">
        <f t="shared" si="16"/>
        <v xml:space="preserve"> </v>
      </c>
      <c r="AG10" s="139"/>
      <c r="AH10" s="339" t="str">
        <f t="shared" si="17"/>
        <v>0</v>
      </c>
    </row>
    <row r="11" spans="1:34" ht="18" customHeight="1" x14ac:dyDescent="0.5">
      <c r="A11" s="311">
        <v>7</v>
      </c>
      <c r="B11" s="312" t="str">
        <f>รวมคะแนน102!C13</f>
        <v>เด็กชาย ต่อบุญ  อัครทัตตะ</v>
      </c>
      <c r="C11" s="313">
        <v>2</v>
      </c>
      <c r="D11" s="314">
        <v>2</v>
      </c>
      <c r="E11" s="314">
        <v>2</v>
      </c>
      <c r="F11" s="315">
        <v>2</v>
      </c>
      <c r="G11" s="348">
        <v>2</v>
      </c>
      <c r="H11" s="348">
        <v>2</v>
      </c>
      <c r="I11" s="348">
        <v>1</v>
      </c>
      <c r="J11" s="349">
        <v>1</v>
      </c>
      <c r="K11" s="126" t="str">
        <f t="shared" si="0"/>
        <v xml:space="preserve"> </v>
      </c>
      <c r="L11" s="128" t="str">
        <f t="shared" si="7"/>
        <v>/</v>
      </c>
      <c r="M11" s="331" t="str">
        <f t="shared" si="8"/>
        <v xml:space="preserve"> </v>
      </c>
      <c r="N11" s="332" t="str">
        <f t="shared" si="1"/>
        <v xml:space="preserve"> </v>
      </c>
      <c r="O11" s="320">
        <v>1</v>
      </c>
      <c r="P11" s="321">
        <v>1</v>
      </c>
      <c r="Q11" s="322">
        <v>1</v>
      </c>
      <c r="R11" s="323">
        <f t="shared" si="9"/>
        <v>3</v>
      </c>
      <c r="S11" s="333" t="str">
        <f t="shared" si="10"/>
        <v xml:space="preserve"> </v>
      </c>
      <c r="T11" s="334" t="str">
        <f t="shared" si="11"/>
        <v xml:space="preserve"> </v>
      </c>
      <c r="U11" s="334" t="str">
        <f t="shared" si="12"/>
        <v>/</v>
      </c>
      <c r="V11" s="470" t="str">
        <f t="shared" si="2"/>
        <v xml:space="preserve"> </v>
      </c>
      <c r="W11" s="335"/>
      <c r="Y11" s="336">
        <f t="shared" si="3"/>
        <v>0</v>
      </c>
      <c r="Z11" s="337">
        <f t="shared" si="4"/>
        <v>6</v>
      </c>
      <c r="AA11" s="337">
        <f t="shared" si="5"/>
        <v>2</v>
      </c>
      <c r="AB11" s="338">
        <f t="shared" si="6"/>
        <v>0</v>
      </c>
      <c r="AC11" s="336" t="str">
        <f t="shared" si="13"/>
        <v xml:space="preserve"> </v>
      </c>
      <c r="AD11" s="337" t="str">
        <f t="shared" si="14"/>
        <v>2</v>
      </c>
      <c r="AE11" s="337" t="str">
        <f t="shared" si="15"/>
        <v xml:space="preserve"> </v>
      </c>
      <c r="AF11" s="338" t="str">
        <f t="shared" si="16"/>
        <v xml:space="preserve"> </v>
      </c>
      <c r="AG11" s="139"/>
      <c r="AH11" s="339" t="str">
        <f t="shared" si="17"/>
        <v>1</v>
      </c>
    </row>
    <row r="12" spans="1:34" ht="18" customHeight="1" x14ac:dyDescent="0.5">
      <c r="A12" s="330">
        <v>8</v>
      </c>
      <c r="B12" s="312" t="str">
        <f>รวมคะแนน102!C14</f>
        <v>เด็กหญิง ฟ้าทิพย์ฤทัย  ชัยยงค์</v>
      </c>
      <c r="C12" s="313">
        <v>2</v>
      </c>
      <c r="D12" s="314">
        <v>2</v>
      </c>
      <c r="E12" s="314">
        <v>2</v>
      </c>
      <c r="F12" s="315">
        <v>2</v>
      </c>
      <c r="G12" s="348">
        <v>2</v>
      </c>
      <c r="H12" s="348">
        <v>2</v>
      </c>
      <c r="I12" s="348">
        <v>2</v>
      </c>
      <c r="J12" s="349">
        <v>1</v>
      </c>
      <c r="K12" s="126" t="str">
        <f t="shared" si="0"/>
        <v xml:space="preserve"> </v>
      </c>
      <c r="L12" s="128" t="str">
        <f t="shared" si="7"/>
        <v>/</v>
      </c>
      <c r="M12" s="331" t="str">
        <f t="shared" si="8"/>
        <v xml:space="preserve"> </v>
      </c>
      <c r="N12" s="332" t="str">
        <f t="shared" si="1"/>
        <v xml:space="preserve"> </v>
      </c>
      <c r="O12" s="320">
        <v>1</v>
      </c>
      <c r="P12" s="321">
        <v>2</v>
      </c>
      <c r="Q12" s="322">
        <v>2</v>
      </c>
      <c r="R12" s="323">
        <f t="shared" si="9"/>
        <v>5</v>
      </c>
      <c r="S12" s="333" t="str">
        <f t="shared" si="10"/>
        <v xml:space="preserve"> </v>
      </c>
      <c r="T12" s="334" t="str">
        <f t="shared" si="11"/>
        <v xml:space="preserve"> </v>
      </c>
      <c r="U12" s="334" t="str">
        <f t="shared" si="12"/>
        <v>/</v>
      </c>
      <c r="V12" s="470" t="str">
        <f t="shared" si="2"/>
        <v xml:space="preserve"> </v>
      </c>
      <c r="W12" s="335"/>
      <c r="Y12" s="336">
        <f t="shared" si="3"/>
        <v>0</v>
      </c>
      <c r="Z12" s="337">
        <f t="shared" si="4"/>
        <v>7</v>
      </c>
      <c r="AA12" s="337">
        <f t="shared" si="5"/>
        <v>1</v>
      </c>
      <c r="AB12" s="338">
        <f t="shared" si="6"/>
        <v>0</v>
      </c>
      <c r="AC12" s="336" t="str">
        <f t="shared" si="13"/>
        <v xml:space="preserve"> </v>
      </c>
      <c r="AD12" s="337" t="str">
        <f t="shared" si="14"/>
        <v>2</v>
      </c>
      <c r="AE12" s="337" t="str">
        <f t="shared" si="15"/>
        <v xml:space="preserve"> </v>
      </c>
      <c r="AF12" s="338" t="str">
        <f t="shared" si="16"/>
        <v xml:space="preserve"> </v>
      </c>
      <c r="AG12" s="139"/>
      <c r="AH12" s="339" t="str">
        <f t="shared" si="17"/>
        <v>1</v>
      </c>
    </row>
    <row r="13" spans="1:34" ht="18" customHeight="1" x14ac:dyDescent="0.5">
      <c r="A13" s="311">
        <v>9</v>
      </c>
      <c r="B13" s="312" t="str">
        <f>รวมคะแนน102!C15</f>
        <v>เด็กหญิง พัชรี  อินทร์โพธิ์</v>
      </c>
      <c r="C13" s="313">
        <v>2</v>
      </c>
      <c r="D13" s="314">
        <v>2</v>
      </c>
      <c r="E13" s="314">
        <v>2</v>
      </c>
      <c r="F13" s="315">
        <v>2</v>
      </c>
      <c r="G13" s="348">
        <v>2</v>
      </c>
      <c r="H13" s="348">
        <v>2</v>
      </c>
      <c r="I13" s="348">
        <v>2</v>
      </c>
      <c r="J13" s="349">
        <v>2</v>
      </c>
      <c r="K13" s="126" t="str">
        <f t="shared" si="0"/>
        <v xml:space="preserve"> </v>
      </c>
      <c r="L13" s="128" t="str">
        <f t="shared" si="7"/>
        <v>/</v>
      </c>
      <c r="M13" s="331" t="str">
        <f t="shared" si="8"/>
        <v xml:space="preserve"> </v>
      </c>
      <c r="N13" s="332" t="str">
        <f t="shared" si="1"/>
        <v xml:space="preserve"> </v>
      </c>
      <c r="O13" s="320">
        <v>2</v>
      </c>
      <c r="P13" s="321">
        <v>2</v>
      </c>
      <c r="Q13" s="322">
        <v>3</v>
      </c>
      <c r="R13" s="323">
        <f t="shared" si="9"/>
        <v>7</v>
      </c>
      <c r="S13" s="333" t="str">
        <f t="shared" si="10"/>
        <v xml:space="preserve"> </v>
      </c>
      <c r="T13" s="334" t="str">
        <f t="shared" si="11"/>
        <v>/</v>
      </c>
      <c r="U13" s="334" t="str">
        <f t="shared" si="12"/>
        <v xml:space="preserve"> </v>
      </c>
      <c r="V13" s="470" t="str">
        <f t="shared" si="2"/>
        <v xml:space="preserve"> </v>
      </c>
      <c r="W13" s="335"/>
      <c r="Y13" s="336">
        <f t="shared" si="3"/>
        <v>0</v>
      </c>
      <c r="Z13" s="337">
        <f t="shared" si="4"/>
        <v>8</v>
      </c>
      <c r="AA13" s="337">
        <f t="shared" si="5"/>
        <v>0</v>
      </c>
      <c r="AB13" s="338">
        <f t="shared" si="6"/>
        <v>0</v>
      </c>
      <c r="AC13" s="336" t="str">
        <f t="shared" si="13"/>
        <v xml:space="preserve"> </v>
      </c>
      <c r="AD13" s="337" t="str">
        <f t="shared" si="14"/>
        <v>2</v>
      </c>
      <c r="AE13" s="337" t="str">
        <f t="shared" si="15"/>
        <v xml:space="preserve"> </v>
      </c>
      <c r="AF13" s="338" t="str">
        <f t="shared" si="16"/>
        <v xml:space="preserve"> </v>
      </c>
      <c r="AG13" s="139"/>
      <c r="AH13" s="339">
        <f t="shared" si="17"/>
        <v>2</v>
      </c>
    </row>
    <row r="14" spans="1:34" ht="18" customHeight="1" x14ac:dyDescent="0.5">
      <c r="A14" s="330">
        <v>10</v>
      </c>
      <c r="B14" s="312" t="str">
        <f>รวมคะแนน102!C16</f>
        <v>เด็กชาย อินทัช  พุทธบุตร</v>
      </c>
      <c r="C14" s="313">
        <v>1</v>
      </c>
      <c r="D14" s="314">
        <v>1</v>
      </c>
      <c r="E14" s="314">
        <v>2</v>
      </c>
      <c r="F14" s="314">
        <v>1</v>
      </c>
      <c r="G14" s="314">
        <v>1</v>
      </c>
      <c r="H14" s="314">
        <v>2</v>
      </c>
      <c r="I14" s="314">
        <v>1</v>
      </c>
      <c r="J14" s="315">
        <v>1</v>
      </c>
      <c r="K14" s="126" t="str">
        <f t="shared" si="0"/>
        <v xml:space="preserve"> </v>
      </c>
      <c r="L14" s="128" t="str">
        <f t="shared" si="7"/>
        <v xml:space="preserve"> </v>
      </c>
      <c r="M14" s="331" t="str">
        <f t="shared" si="8"/>
        <v>/</v>
      </c>
      <c r="N14" s="332" t="str">
        <f t="shared" si="1"/>
        <v xml:space="preserve"> </v>
      </c>
      <c r="O14" s="320"/>
      <c r="P14" s="321"/>
      <c r="Q14" s="322"/>
      <c r="R14" s="323">
        <f t="shared" si="9"/>
        <v>0</v>
      </c>
      <c r="S14" s="333" t="str">
        <f t="shared" si="10"/>
        <v xml:space="preserve"> </v>
      </c>
      <c r="T14" s="334" t="str">
        <f t="shared" si="11"/>
        <v xml:space="preserve"> </v>
      </c>
      <c r="U14" s="334" t="str">
        <f t="shared" si="12"/>
        <v xml:space="preserve"> </v>
      </c>
      <c r="V14" s="470" t="str">
        <f t="shared" si="2"/>
        <v>/</v>
      </c>
      <c r="W14" s="335"/>
      <c r="Y14" s="336">
        <f t="shared" si="3"/>
        <v>0</v>
      </c>
      <c r="Z14" s="337">
        <f t="shared" si="4"/>
        <v>2</v>
      </c>
      <c r="AA14" s="337">
        <f t="shared" si="5"/>
        <v>6</v>
      </c>
      <c r="AB14" s="338">
        <f t="shared" si="6"/>
        <v>0</v>
      </c>
      <c r="AC14" s="336" t="str">
        <f t="shared" si="13"/>
        <v xml:space="preserve"> </v>
      </c>
      <c r="AD14" s="337" t="str">
        <f t="shared" si="14"/>
        <v xml:space="preserve"> </v>
      </c>
      <c r="AE14" s="337" t="str">
        <f t="shared" si="15"/>
        <v>1</v>
      </c>
      <c r="AF14" s="338" t="str">
        <f t="shared" si="16"/>
        <v xml:space="preserve"> </v>
      </c>
      <c r="AG14" s="139"/>
      <c r="AH14" s="339" t="str">
        <f t="shared" si="17"/>
        <v>0</v>
      </c>
    </row>
    <row r="15" spans="1:34" ht="18" customHeight="1" x14ac:dyDescent="0.5">
      <c r="A15" s="311">
        <v>11</v>
      </c>
      <c r="B15" s="312" t="str">
        <f>รวมคะแนน102!C17</f>
        <v>เด็กชาย ทรงพล  กลิ่นชะเอม</v>
      </c>
      <c r="C15" s="320">
        <v>2</v>
      </c>
      <c r="D15" s="321">
        <v>3</v>
      </c>
      <c r="E15" s="321">
        <v>1</v>
      </c>
      <c r="F15" s="321">
        <v>1</v>
      </c>
      <c r="G15" s="321">
        <v>1</v>
      </c>
      <c r="H15" s="321">
        <v>1</v>
      </c>
      <c r="I15" s="321">
        <v>1</v>
      </c>
      <c r="J15" s="322">
        <v>1</v>
      </c>
      <c r="K15" s="126" t="str">
        <f t="shared" si="0"/>
        <v xml:space="preserve"> </v>
      </c>
      <c r="L15" s="128" t="str">
        <f t="shared" si="7"/>
        <v xml:space="preserve"> </v>
      </c>
      <c r="M15" s="331" t="str">
        <f t="shared" si="8"/>
        <v>/</v>
      </c>
      <c r="N15" s="332" t="str">
        <f t="shared" si="1"/>
        <v xml:space="preserve"> </v>
      </c>
      <c r="O15" s="320"/>
      <c r="P15" s="321"/>
      <c r="Q15" s="322"/>
      <c r="R15" s="323">
        <f t="shared" si="9"/>
        <v>0</v>
      </c>
      <c r="S15" s="333" t="str">
        <f t="shared" si="10"/>
        <v xml:space="preserve"> </v>
      </c>
      <c r="T15" s="334" t="str">
        <f t="shared" si="11"/>
        <v xml:space="preserve"> </v>
      </c>
      <c r="U15" s="334" t="str">
        <f t="shared" si="12"/>
        <v xml:space="preserve"> </v>
      </c>
      <c r="V15" s="470" t="str">
        <f t="shared" si="2"/>
        <v>/</v>
      </c>
      <c r="W15" s="335"/>
      <c r="Y15" s="336">
        <f t="shared" si="3"/>
        <v>1</v>
      </c>
      <c r="Z15" s="337">
        <f t="shared" si="4"/>
        <v>1</v>
      </c>
      <c r="AA15" s="337">
        <f t="shared" si="5"/>
        <v>6</v>
      </c>
      <c r="AB15" s="338">
        <f t="shared" si="6"/>
        <v>0</v>
      </c>
      <c r="AC15" s="336" t="str">
        <f t="shared" si="13"/>
        <v xml:space="preserve"> </v>
      </c>
      <c r="AD15" s="337" t="str">
        <f t="shared" si="14"/>
        <v xml:space="preserve"> </v>
      </c>
      <c r="AE15" s="337" t="str">
        <f t="shared" si="15"/>
        <v>1</v>
      </c>
      <c r="AF15" s="338" t="str">
        <f t="shared" si="16"/>
        <v xml:space="preserve"> </v>
      </c>
      <c r="AG15" s="139"/>
      <c r="AH15" s="339" t="str">
        <f t="shared" si="17"/>
        <v>0</v>
      </c>
    </row>
    <row r="16" spans="1:34" ht="18" customHeight="1" x14ac:dyDescent="0.5">
      <c r="A16" s="330">
        <v>12</v>
      </c>
      <c r="B16" s="312" t="str">
        <f>รวมคะแนน102!C18</f>
        <v>เด็กชาย อนัตย์  ศรีสิงห์</v>
      </c>
      <c r="C16" s="320">
        <v>2</v>
      </c>
      <c r="D16" s="321">
        <v>2</v>
      </c>
      <c r="E16" s="321">
        <v>1</v>
      </c>
      <c r="F16" s="321">
        <v>1</v>
      </c>
      <c r="G16" s="321">
        <v>1</v>
      </c>
      <c r="H16" s="321">
        <v>1</v>
      </c>
      <c r="I16" s="321">
        <v>1</v>
      </c>
      <c r="J16" s="322">
        <v>1</v>
      </c>
      <c r="K16" s="126" t="str">
        <f t="shared" si="0"/>
        <v xml:space="preserve"> </v>
      </c>
      <c r="L16" s="128" t="str">
        <f t="shared" si="7"/>
        <v xml:space="preserve"> </v>
      </c>
      <c r="M16" s="331" t="str">
        <f t="shared" si="8"/>
        <v>/</v>
      </c>
      <c r="N16" s="332" t="str">
        <f t="shared" si="1"/>
        <v xml:space="preserve"> </v>
      </c>
      <c r="O16" s="320"/>
      <c r="P16" s="321"/>
      <c r="Q16" s="322"/>
      <c r="R16" s="323">
        <f t="shared" si="9"/>
        <v>0</v>
      </c>
      <c r="S16" s="333" t="str">
        <f t="shared" si="10"/>
        <v xml:space="preserve"> </v>
      </c>
      <c r="T16" s="334" t="str">
        <f t="shared" si="11"/>
        <v xml:space="preserve"> </v>
      </c>
      <c r="U16" s="334" t="str">
        <f t="shared" si="12"/>
        <v xml:space="preserve"> </v>
      </c>
      <c r="V16" s="470" t="str">
        <f t="shared" si="2"/>
        <v>/</v>
      </c>
      <c r="W16" s="335"/>
      <c r="Y16" s="336">
        <f t="shared" si="3"/>
        <v>0</v>
      </c>
      <c r="Z16" s="337">
        <f t="shared" si="4"/>
        <v>2</v>
      </c>
      <c r="AA16" s="337">
        <f t="shared" si="5"/>
        <v>6</v>
      </c>
      <c r="AB16" s="338">
        <f t="shared" si="6"/>
        <v>0</v>
      </c>
      <c r="AC16" s="336" t="str">
        <f t="shared" si="13"/>
        <v xml:space="preserve"> </v>
      </c>
      <c r="AD16" s="337" t="str">
        <f t="shared" si="14"/>
        <v xml:space="preserve"> </v>
      </c>
      <c r="AE16" s="337" t="str">
        <f t="shared" si="15"/>
        <v>1</v>
      </c>
      <c r="AF16" s="338" t="str">
        <f t="shared" si="16"/>
        <v xml:space="preserve"> </v>
      </c>
      <c r="AG16" s="139"/>
      <c r="AH16" s="339" t="str">
        <f t="shared" si="17"/>
        <v>0</v>
      </c>
    </row>
    <row r="17" spans="1:34" ht="18" customHeight="1" x14ac:dyDescent="0.5">
      <c r="A17" s="311">
        <v>13</v>
      </c>
      <c r="B17" s="312" t="str">
        <f>รวมคะแนน102!C19</f>
        <v>เด็กชาย ธนบดินทร์  สุขประเสริฐ</v>
      </c>
      <c r="C17" s="320">
        <v>2</v>
      </c>
      <c r="D17" s="321">
        <v>2</v>
      </c>
      <c r="E17" s="321">
        <v>2</v>
      </c>
      <c r="F17" s="321">
        <v>1</v>
      </c>
      <c r="G17" s="321">
        <v>1</v>
      </c>
      <c r="H17" s="321">
        <v>1</v>
      </c>
      <c r="I17" s="321">
        <v>3</v>
      </c>
      <c r="J17" s="322">
        <v>3</v>
      </c>
      <c r="K17" s="126" t="str">
        <f t="shared" si="0"/>
        <v xml:space="preserve"> </v>
      </c>
      <c r="L17" s="128" t="str">
        <f t="shared" si="7"/>
        <v>/</v>
      </c>
      <c r="M17" s="331" t="str">
        <f t="shared" si="8"/>
        <v xml:space="preserve"> </v>
      </c>
      <c r="N17" s="332" t="str">
        <f t="shared" si="1"/>
        <v xml:space="preserve"> </v>
      </c>
      <c r="O17" s="320"/>
      <c r="P17" s="321"/>
      <c r="Q17" s="322"/>
      <c r="R17" s="323">
        <f t="shared" si="9"/>
        <v>0</v>
      </c>
      <c r="S17" s="333" t="str">
        <f t="shared" si="10"/>
        <v xml:space="preserve"> </v>
      </c>
      <c r="T17" s="334" t="str">
        <f t="shared" si="11"/>
        <v xml:space="preserve"> </v>
      </c>
      <c r="U17" s="334" t="str">
        <f t="shared" si="12"/>
        <v xml:space="preserve"> </v>
      </c>
      <c r="V17" s="470" t="str">
        <f t="shared" si="2"/>
        <v>/</v>
      </c>
      <c r="W17" s="335"/>
      <c r="Y17" s="336">
        <f t="shared" si="3"/>
        <v>2</v>
      </c>
      <c r="Z17" s="337">
        <f t="shared" si="4"/>
        <v>3</v>
      </c>
      <c r="AA17" s="337">
        <f t="shared" si="5"/>
        <v>3</v>
      </c>
      <c r="AB17" s="338">
        <f t="shared" si="6"/>
        <v>0</v>
      </c>
      <c r="AC17" s="336" t="str">
        <f t="shared" si="13"/>
        <v xml:space="preserve"> </v>
      </c>
      <c r="AD17" s="337" t="str">
        <f t="shared" si="14"/>
        <v>2</v>
      </c>
      <c r="AE17" s="337" t="str">
        <f t="shared" si="15"/>
        <v xml:space="preserve"> </v>
      </c>
      <c r="AF17" s="338" t="str">
        <f t="shared" si="16"/>
        <v xml:space="preserve"> </v>
      </c>
      <c r="AG17" s="139"/>
      <c r="AH17" s="339" t="str">
        <f t="shared" si="17"/>
        <v>0</v>
      </c>
    </row>
    <row r="18" spans="1:34" ht="18" customHeight="1" x14ac:dyDescent="0.5">
      <c r="A18" s="330">
        <v>14</v>
      </c>
      <c r="B18" s="312" t="str">
        <f>รวมคะแนน102!C20</f>
        <v>เด็กชาย บุรินทร์  ขุนนา</v>
      </c>
      <c r="C18" s="320">
        <v>2</v>
      </c>
      <c r="D18" s="321">
        <v>2</v>
      </c>
      <c r="E18" s="321">
        <v>2</v>
      </c>
      <c r="F18" s="321">
        <v>1</v>
      </c>
      <c r="G18" s="321">
        <v>1</v>
      </c>
      <c r="H18" s="321">
        <v>3</v>
      </c>
      <c r="I18" s="321">
        <v>3</v>
      </c>
      <c r="J18" s="322">
        <v>3</v>
      </c>
      <c r="K18" s="126" t="str">
        <f t="shared" si="0"/>
        <v>/</v>
      </c>
      <c r="L18" s="128" t="str">
        <f t="shared" si="7"/>
        <v xml:space="preserve"> </v>
      </c>
      <c r="M18" s="331" t="str">
        <f t="shared" si="8"/>
        <v xml:space="preserve"> </v>
      </c>
      <c r="N18" s="332" t="str">
        <f t="shared" si="1"/>
        <v xml:space="preserve"> </v>
      </c>
      <c r="O18" s="320"/>
      <c r="P18" s="321"/>
      <c r="Q18" s="322"/>
      <c r="R18" s="323">
        <f t="shared" si="9"/>
        <v>0</v>
      </c>
      <c r="S18" s="333" t="str">
        <f t="shared" si="10"/>
        <v xml:space="preserve"> </v>
      </c>
      <c r="T18" s="334" t="str">
        <f t="shared" si="11"/>
        <v xml:space="preserve"> </v>
      </c>
      <c r="U18" s="334" t="str">
        <f t="shared" si="12"/>
        <v xml:space="preserve"> </v>
      </c>
      <c r="V18" s="470" t="str">
        <f t="shared" si="2"/>
        <v>/</v>
      </c>
      <c r="W18" s="335"/>
      <c r="Y18" s="336">
        <f t="shared" si="3"/>
        <v>3</v>
      </c>
      <c r="Z18" s="337">
        <f t="shared" si="4"/>
        <v>3</v>
      </c>
      <c r="AA18" s="337">
        <f t="shared" si="5"/>
        <v>2</v>
      </c>
      <c r="AB18" s="338">
        <f t="shared" si="6"/>
        <v>0</v>
      </c>
      <c r="AC18" s="336" t="str">
        <f t="shared" si="13"/>
        <v>3</v>
      </c>
      <c r="AD18" s="337" t="str">
        <f t="shared" si="14"/>
        <v xml:space="preserve"> </v>
      </c>
      <c r="AE18" s="337" t="str">
        <f t="shared" si="15"/>
        <v xml:space="preserve"> </v>
      </c>
      <c r="AF18" s="338" t="str">
        <f t="shared" si="16"/>
        <v xml:space="preserve"> </v>
      </c>
      <c r="AG18" s="139"/>
      <c r="AH18" s="339" t="str">
        <f t="shared" si="17"/>
        <v>0</v>
      </c>
    </row>
    <row r="19" spans="1:34" ht="18" customHeight="1" x14ac:dyDescent="0.5">
      <c r="A19" s="311">
        <v>15</v>
      </c>
      <c r="B19" s="312" t="str">
        <f>รวมคะแนน102!C21</f>
        <v>เด็กหญิง ปัญญารัตน์  นามกระโทก</v>
      </c>
      <c r="C19" s="320">
        <v>1</v>
      </c>
      <c r="D19" s="321">
        <v>1</v>
      </c>
      <c r="E19" s="321">
        <v>1</v>
      </c>
      <c r="F19" s="321">
        <v>1</v>
      </c>
      <c r="G19" s="321">
        <v>1</v>
      </c>
      <c r="H19" s="321">
        <v>3</v>
      </c>
      <c r="I19" s="321">
        <v>3</v>
      </c>
      <c r="J19" s="322">
        <v>3</v>
      </c>
      <c r="K19" s="126" t="str">
        <f t="shared" si="0"/>
        <v xml:space="preserve"> </v>
      </c>
      <c r="L19" s="128" t="str">
        <f t="shared" si="7"/>
        <v xml:space="preserve"> </v>
      </c>
      <c r="M19" s="331" t="str">
        <f t="shared" si="8"/>
        <v>/</v>
      </c>
      <c r="N19" s="332" t="str">
        <f t="shared" si="1"/>
        <v xml:space="preserve"> </v>
      </c>
      <c r="O19" s="320"/>
      <c r="P19" s="321"/>
      <c r="Q19" s="322"/>
      <c r="R19" s="323">
        <f t="shared" si="9"/>
        <v>0</v>
      </c>
      <c r="S19" s="333" t="str">
        <f t="shared" si="10"/>
        <v xml:space="preserve"> </v>
      </c>
      <c r="T19" s="334" t="str">
        <f t="shared" si="11"/>
        <v xml:space="preserve"> </v>
      </c>
      <c r="U19" s="334" t="str">
        <f t="shared" si="12"/>
        <v xml:space="preserve"> </v>
      </c>
      <c r="V19" s="470" t="str">
        <f t="shared" si="2"/>
        <v>/</v>
      </c>
      <c r="W19" s="335"/>
      <c r="Y19" s="336">
        <f t="shared" si="3"/>
        <v>3</v>
      </c>
      <c r="Z19" s="337">
        <f t="shared" si="4"/>
        <v>0</v>
      </c>
      <c r="AA19" s="337">
        <f t="shared" si="5"/>
        <v>5</v>
      </c>
      <c r="AB19" s="338">
        <f t="shared" si="6"/>
        <v>0</v>
      </c>
      <c r="AC19" s="336" t="str">
        <f t="shared" si="13"/>
        <v xml:space="preserve"> </v>
      </c>
      <c r="AD19" s="337" t="str">
        <f t="shared" si="14"/>
        <v xml:space="preserve"> </v>
      </c>
      <c r="AE19" s="337" t="str">
        <f t="shared" si="15"/>
        <v>1</v>
      </c>
      <c r="AF19" s="338" t="str">
        <f t="shared" si="16"/>
        <v xml:space="preserve"> </v>
      </c>
      <c r="AG19" s="139"/>
      <c r="AH19" s="339" t="str">
        <f t="shared" si="17"/>
        <v>0</v>
      </c>
    </row>
    <row r="20" spans="1:34" ht="18" customHeight="1" x14ac:dyDescent="0.5">
      <c r="A20" s="330">
        <v>16</v>
      </c>
      <c r="B20" s="312" t="str">
        <f>รวมคะแนน102!C22</f>
        <v>เด็กหญิง ปอ  เพ็งกระจ่าง</v>
      </c>
      <c r="C20" s="320">
        <v>2</v>
      </c>
      <c r="D20" s="321">
        <v>2</v>
      </c>
      <c r="E20" s="321">
        <v>2</v>
      </c>
      <c r="F20" s="321">
        <v>1</v>
      </c>
      <c r="G20" s="321">
        <v>1</v>
      </c>
      <c r="H20" s="321">
        <v>2</v>
      </c>
      <c r="I20" s="321">
        <v>1</v>
      </c>
      <c r="J20" s="322">
        <v>2</v>
      </c>
      <c r="K20" s="126" t="str">
        <f t="shared" si="0"/>
        <v xml:space="preserve"> </v>
      </c>
      <c r="L20" s="128" t="str">
        <f t="shared" si="7"/>
        <v>/</v>
      </c>
      <c r="M20" s="331" t="str">
        <f t="shared" si="8"/>
        <v xml:space="preserve"> </v>
      </c>
      <c r="N20" s="332" t="str">
        <f t="shared" si="1"/>
        <v xml:space="preserve"> </v>
      </c>
      <c r="O20" s="320"/>
      <c r="P20" s="321"/>
      <c r="Q20" s="322"/>
      <c r="R20" s="323">
        <f t="shared" si="9"/>
        <v>0</v>
      </c>
      <c r="S20" s="333" t="str">
        <f t="shared" si="10"/>
        <v xml:space="preserve"> </v>
      </c>
      <c r="T20" s="334" t="str">
        <f t="shared" si="11"/>
        <v xml:space="preserve"> </v>
      </c>
      <c r="U20" s="334" t="str">
        <f t="shared" si="12"/>
        <v xml:space="preserve"> </v>
      </c>
      <c r="V20" s="470" t="str">
        <f t="shared" si="2"/>
        <v>/</v>
      </c>
      <c r="W20" s="335"/>
      <c r="Y20" s="336">
        <f t="shared" si="3"/>
        <v>0</v>
      </c>
      <c r="Z20" s="337">
        <f t="shared" si="4"/>
        <v>5</v>
      </c>
      <c r="AA20" s="337">
        <f t="shared" si="5"/>
        <v>3</v>
      </c>
      <c r="AB20" s="338">
        <f t="shared" si="6"/>
        <v>0</v>
      </c>
      <c r="AC20" s="336" t="str">
        <f t="shared" si="13"/>
        <v xml:space="preserve"> </v>
      </c>
      <c r="AD20" s="337" t="str">
        <f t="shared" si="14"/>
        <v>2</v>
      </c>
      <c r="AE20" s="337" t="str">
        <f t="shared" si="15"/>
        <v xml:space="preserve"> </v>
      </c>
      <c r="AF20" s="338" t="str">
        <f t="shared" si="16"/>
        <v xml:space="preserve"> </v>
      </c>
      <c r="AG20" s="139"/>
      <c r="AH20" s="339" t="str">
        <f t="shared" si="17"/>
        <v>0</v>
      </c>
    </row>
    <row r="21" spans="1:34" ht="18" customHeight="1" x14ac:dyDescent="0.5">
      <c r="A21" s="311">
        <v>17</v>
      </c>
      <c r="B21" s="312" t="str">
        <f>รวมคะแนน102!C23</f>
        <v>เด็กหญิง ชุติมณฑน์  กังทอง</v>
      </c>
      <c r="C21" s="320">
        <v>1</v>
      </c>
      <c r="D21" s="321">
        <v>1</v>
      </c>
      <c r="E21" s="321">
        <v>1</v>
      </c>
      <c r="F21" s="321">
        <v>1</v>
      </c>
      <c r="G21" s="321">
        <v>1</v>
      </c>
      <c r="H21" s="321">
        <v>1</v>
      </c>
      <c r="I21" s="321">
        <v>1</v>
      </c>
      <c r="J21" s="322">
        <v>0</v>
      </c>
      <c r="K21" s="126" t="str">
        <f t="shared" si="0"/>
        <v xml:space="preserve"> </v>
      </c>
      <c r="L21" s="128" t="str">
        <f t="shared" si="7"/>
        <v xml:space="preserve"> </v>
      </c>
      <c r="M21" s="331" t="str">
        <f t="shared" si="8"/>
        <v xml:space="preserve"> </v>
      </c>
      <c r="N21" s="332" t="str">
        <f t="shared" si="1"/>
        <v>/</v>
      </c>
      <c r="O21" s="320"/>
      <c r="P21" s="321"/>
      <c r="Q21" s="322"/>
      <c r="R21" s="323">
        <f t="shared" si="9"/>
        <v>0</v>
      </c>
      <c r="S21" s="333" t="str">
        <f t="shared" si="10"/>
        <v xml:space="preserve"> </v>
      </c>
      <c r="T21" s="334" t="str">
        <f t="shared" si="11"/>
        <v xml:space="preserve"> </v>
      </c>
      <c r="U21" s="334" t="str">
        <f t="shared" si="12"/>
        <v xml:space="preserve"> </v>
      </c>
      <c r="V21" s="470" t="str">
        <f t="shared" si="2"/>
        <v>/</v>
      </c>
      <c r="W21" s="335"/>
      <c r="Y21" s="336">
        <f t="shared" si="3"/>
        <v>0</v>
      </c>
      <c r="Z21" s="337">
        <f t="shared" si="4"/>
        <v>0</v>
      </c>
      <c r="AA21" s="337">
        <f t="shared" si="5"/>
        <v>7</v>
      </c>
      <c r="AB21" s="338">
        <f t="shared" si="6"/>
        <v>1</v>
      </c>
      <c r="AC21" s="336" t="str">
        <f t="shared" si="13"/>
        <v xml:space="preserve"> </v>
      </c>
      <c r="AD21" s="337" t="str">
        <f t="shared" si="14"/>
        <v xml:space="preserve"> </v>
      </c>
      <c r="AE21" s="337" t="str">
        <f t="shared" si="15"/>
        <v xml:space="preserve"> </v>
      </c>
      <c r="AF21" s="338" t="str">
        <f t="shared" si="16"/>
        <v>0</v>
      </c>
      <c r="AG21" s="139"/>
      <c r="AH21" s="339" t="str">
        <f t="shared" si="17"/>
        <v>0</v>
      </c>
    </row>
    <row r="22" spans="1:34" ht="18" customHeight="1" x14ac:dyDescent="0.5">
      <c r="A22" s="330">
        <v>18</v>
      </c>
      <c r="B22" s="312" t="str">
        <f>รวมคะแนน102!C24</f>
        <v>เด็กหญิง พลอยพร  อินแป้น</v>
      </c>
      <c r="C22" s="320">
        <v>1</v>
      </c>
      <c r="D22" s="321">
        <v>1</v>
      </c>
      <c r="E22" s="321">
        <v>1</v>
      </c>
      <c r="F22" s="321">
        <v>1</v>
      </c>
      <c r="G22" s="321">
        <v>1</v>
      </c>
      <c r="H22" s="321">
        <v>1</v>
      </c>
      <c r="I22" s="321">
        <v>1</v>
      </c>
      <c r="J22" s="322">
        <v>0</v>
      </c>
      <c r="K22" s="126" t="str">
        <f t="shared" si="0"/>
        <v xml:space="preserve"> </v>
      </c>
      <c r="L22" s="128" t="str">
        <f t="shared" si="7"/>
        <v xml:space="preserve"> </v>
      </c>
      <c r="M22" s="331" t="str">
        <f t="shared" si="8"/>
        <v xml:space="preserve"> </v>
      </c>
      <c r="N22" s="332" t="str">
        <f t="shared" si="1"/>
        <v>/</v>
      </c>
      <c r="O22" s="320"/>
      <c r="P22" s="321"/>
      <c r="Q22" s="322"/>
      <c r="R22" s="323">
        <f t="shared" si="9"/>
        <v>0</v>
      </c>
      <c r="S22" s="333" t="str">
        <f t="shared" si="10"/>
        <v xml:space="preserve"> </v>
      </c>
      <c r="T22" s="334" t="str">
        <f t="shared" si="11"/>
        <v xml:space="preserve"> </v>
      </c>
      <c r="U22" s="334" t="str">
        <f t="shared" si="12"/>
        <v xml:space="preserve"> </v>
      </c>
      <c r="V22" s="470" t="str">
        <f t="shared" si="2"/>
        <v>/</v>
      </c>
      <c r="W22" s="335"/>
      <c r="Y22" s="336">
        <f t="shared" si="3"/>
        <v>0</v>
      </c>
      <c r="Z22" s="337">
        <f t="shared" si="4"/>
        <v>0</v>
      </c>
      <c r="AA22" s="337">
        <f t="shared" si="5"/>
        <v>7</v>
      </c>
      <c r="AB22" s="338">
        <f t="shared" si="6"/>
        <v>1</v>
      </c>
      <c r="AC22" s="336" t="str">
        <f t="shared" si="13"/>
        <v xml:space="preserve"> </v>
      </c>
      <c r="AD22" s="337" t="str">
        <f t="shared" si="14"/>
        <v xml:space="preserve"> </v>
      </c>
      <c r="AE22" s="337" t="str">
        <f t="shared" si="15"/>
        <v xml:space="preserve"> </v>
      </c>
      <c r="AF22" s="338" t="str">
        <f t="shared" si="16"/>
        <v>0</v>
      </c>
      <c r="AG22" s="139"/>
      <c r="AH22" s="339" t="str">
        <f t="shared" si="17"/>
        <v>0</v>
      </c>
    </row>
    <row r="23" spans="1:34" ht="18" customHeight="1" x14ac:dyDescent="0.5">
      <c r="A23" s="311">
        <v>19</v>
      </c>
      <c r="B23" s="312" t="str">
        <f>รวมคะแนน102!C25</f>
        <v>เด็กหญิง ชาลินี  ชาลีกุล</v>
      </c>
      <c r="C23" s="320">
        <v>3</v>
      </c>
      <c r="D23" s="321">
        <v>3</v>
      </c>
      <c r="E23" s="321">
        <v>2</v>
      </c>
      <c r="F23" s="321">
        <v>2</v>
      </c>
      <c r="G23" s="321">
        <v>2</v>
      </c>
      <c r="H23" s="321">
        <v>1</v>
      </c>
      <c r="I23" s="321">
        <v>1</v>
      </c>
      <c r="J23" s="322">
        <v>1</v>
      </c>
      <c r="K23" s="126" t="str">
        <f t="shared" si="0"/>
        <v xml:space="preserve"> </v>
      </c>
      <c r="L23" s="128" t="str">
        <f t="shared" si="7"/>
        <v>/</v>
      </c>
      <c r="M23" s="331" t="str">
        <f t="shared" si="8"/>
        <v xml:space="preserve"> </v>
      </c>
      <c r="N23" s="332" t="str">
        <f t="shared" si="1"/>
        <v xml:space="preserve"> </v>
      </c>
      <c r="O23" s="320"/>
      <c r="P23" s="321"/>
      <c r="Q23" s="322"/>
      <c r="R23" s="323">
        <f t="shared" si="9"/>
        <v>0</v>
      </c>
      <c r="S23" s="333" t="str">
        <f t="shared" si="10"/>
        <v xml:space="preserve"> </v>
      </c>
      <c r="T23" s="334" t="str">
        <f t="shared" si="11"/>
        <v xml:space="preserve"> </v>
      </c>
      <c r="U23" s="334" t="str">
        <f t="shared" si="12"/>
        <v xml:space="preserve"> </v>
      </c>
      <c r="V23" s="470" t="str">
        <f t="shared" si="2"/>
        <v>/</v>
      </c>
      <c r="W23" s="335"/>
      <c r="Y23" s="336">
        <f t="shared" si="3"/>
        <v>2</v>
      </c>
      <c r="Z23" s="337">
        <f t="shared" si="4"/>
        <v>3</v>
      </c>
      <c r="AA23" s="337">
        <f t="shared" si="5"/>
        <v>3</v>
      </c>
      <c r="AB23" s="338">
        <f t="shared" si="6"/>
        <v>0</v>
      </c>
      <c r="AC23" s="336" t="str">
        <f t="shared" si="13"/>
        <v xml:space="preserve"> </v>
      </c>
      <c r="AD23" s="337" t="str">
        <f t="shared" si="14"/>
        <v>2</v>
      </c>
      <c r="AE23" s="337" t="str">
        <f t="shared" si="15"/>
        <v xml:space="preserve"> </v>
      </c>
      <c r="AF23" s="338" t="str">
        <f t="shared" si="16"/>
        <v xml:space="preserve"> </v>
      </c>
      <c r="AG23" s="139"/>
      <c r="AH23" s="339" t="str">
        <f t="shared" si="17"/>
        <v>0</v>
      </c>
    </row>
    <row r="24" spans="1:34" ht="18" customHeight="1" x14ac:dyDescent="0.5">
      <c r="A24" s="330">
        <v>20</v>
      </c>
      <c r="B24" s="312" t="str">
        <f>รวมคะแนน102!C26</f>
        <v>เด็กหญิง ปัญจพร  เจริญใหญ่</v>
      </c>
      <c r="C24" s="320">
        <v>2</v>
      </c>
      <c r="D24" s="321">
        <v>2</v>
      </c>
      <c r="E24" s="321">
        <v>2</v>
      </c>
      <c r="F24" s="321">
        <v>2</v>
      </c>
      <c r="G24" s="321">
        <v>3</v>
      </c>
      <c r="H24" s="321">
        <v>3</v>
      </c>
      <c r="I24" s="321">
        <v>3</v>
      </c>
      <c r="J24" s="322">
        <v>3</v>
      </c>
      <c r="K24" s="126" t="str">
        <f t="shared" si="0"/>
        <v>/</v>
      </c>
      <c r="L24" s="128" t="str">
        <f t="shared" si="7"/>
        <v xml:space="preserve"> </v>
      </c>
      <c r="M24" s="331" t="str">
        <f t="shared" si="8"/>
        <v xml:space="preserve"> </v>
      </c>
      <c r="N24" s="332" t="str">
        <f t="shared" si="1"/>
        <v xml:space="preserve"> </v>
      </c>
      <c r="O24" s="320"/>
      <c r="P24" s="321"/>
      <c r="Q24" s="322"/>
      <c r="R24" s="323">
        <f t="shared" si="9"/>
        <v>0</v>
      </c>
      <c r="S24" s="333" t="str">
        <f t="shared" si="10"/>
        <v xml:space="preserve"> </v>
      </c>
      <c r="T24" s="334" t="str">
        <f t="shared" si="11"/>
        <v xml:space="preserve"> </v>
      </c>
      <c r="U24" s="334" t="str">
        <f t="shared" si="12"/>
        <v xml:space="preserve"> </v>
      </c>
      <c r="V24" s="470" t="str">
        <f t="shared" si="2"/>
        <v>/</v>
      </c>
      <c r="W24" s="335"/>
      <c r="Y24" s="336">
        <f>COUNTIF(C27:J27,$Y$4)</f>
        <v>4</v>
      </c>
      <c r="Z24" s="337">
        <f>COUNTIF(C27:J27,$Z$4)</f>
        <v>4</v>
      </c>
      <c r="AA24" s="337">
        <f>COUNTIF(C27:J27,$AA$4)</f>
        <v>0</v>
      </c>
      <c r="AB24" s="338">
        <f>COUNTIF(C27:J27,$AB$4)</f>
        <v>0</v>
      </c>
      <c r="AC24" s="336" t="str">
        <f t="shared" si="13"/>
        <v>3</v>
      </c>
      <c r="AD24" s="337" t="str">
        <f t="shared" si="14"/>
        <v xml:space="preserve"> </v>
      </c>
      <c r="AE24" s="337" t="str">
        <f t="shared" si="15"/>
        <v xml:space="preserve"> </v>
      </c>
      <c r="AF24" s="338" t="str">
        <f t="shared" si="16"/>
        <v xml:space="preserve"> </v>
      </c>
      <c r="AG24" s="139"/>
      <c r="AH24" s="339" t="str">
        <f t="shared" si="17"/>
        <v>0</v>
      </c>
    </row>
    <row r="25" spans="1:34" ht="18" customHeight="1" x14ac:dyDescent="0.5">
      <c r="A25" s="311">
        <v>21</v>
      </c>
      <c r="B25" s="312" t="str">
        <f>รวมคะแนน102!C27</f>
        <v>เด็กชาย ธีรวุฒิ  ทรวดทรง</v>
      </c>
      <c r="C25" s="320">
        <v>2</v>
      </c>
      <c r="D25" s="321">
        <v>2</v>
      </c>
      <c r="E25" s="321">
        <v>3</v>
      </c>
      <c r="F25" s="321">
        <v>3</v>
      </c>
      <c r="G25" s="321">
        <v>1</v>
      </c>
      <c r="H25" s="321">
        <v>1</v>
      </c>
      <c r="I25" s="321">
        <v>3</v>
      </c>
      <c r="J25" s="322">
        <v>2</v>
      </c>
      <c r="K25" s="126" t="str">
        <f t="shared" si="0"/>
        <v>/</v>
      </c>
      <c r="L25" s="128" t="str">
        <f t="shared" si="7"/>
        <v xml:space="preserve"> </v>
      </c>
      <c r="M25" s="331" t="str">
        <f t="shared" si="8"/>
        <v xml:space="preserve"> </v>
      </c>
      <c r="N25" s="332" t="str">
        <f t="shared" si="1"/>
        <v xml:space="preserve"> </v>
      </c>
      <c r="O25" s="320"/>
      <c r="P25" s="321"/>
      <c r="Q25" s="322"/>
      <c r="R25" s="323">
        <f t="shared" si="9"/>
        <v>0</v>
      </c>
      <c r="S25" s="333" t="str">
        <f t="shared" si="10"/>
        <v xml:space="preserve"> </v>
      </c>
      <c r="T25" s="334" t="str">
        <f t="shared" si="11"/>
        <v xml:space="preserve"> </v>
      </c>
      <c r="U25" s="334" t="str">
        <f t="shared" si="12"/>
        <v xml:space="preserve"> </v>
      </c>
      <c r="V25" s="470" t="str">
        <f t="shared" si="2"/>
        <v>/</v>
      </c>
      <c r="W25" s="335"/>
      <c r="Y25" s="336">
        <f t="shared" ref="Y25:Y35" si="18">COUNTIF(C25:J25,$Y$4)</f>
        <v>3</v>
      </c>
      <c r="Z25" s="337">
        <f t="shared" ref="Z25:Z35" si="19">COUNTIF(C25:J25,$Z$4)</f>
        <v>3</v>
      </c>
      <c r="AA25" s="337">
        <f t="shared" ref="AA25:AA35" si="20">COUNTIF(C25:J25,$AA$4)</f>
        <v>2</v>
      </c>
      <c r="AB25" s="338">
        <f t="shared" ref="AB25:AB35" si="21">COUNTIF(C25:J25,$AB$4)</f>
        <v>0</v>
      </c>
      <c r="AC25" s="336" t="str">
        <f t="shared" si="13"/>
        <v>3</v>
      </c>
      <c r="AD25" s="337" t="str">
        <f t="shared" si="14"/>
        <v xml:space="preserve"> </v>
      </c>
      <c r="AE25" s="337" t="str">
        <f t="shared" si="15"/>
        <v xml:space="preserve"> </v>
      </c>
      <c r="AF25" s="338" t="str">
        <f t="shared" si="16"/>
        <v xml:space="preserve"> </v>
      </c>
      <c r="AG25" s="139"/>
      <c r="AH25" s="339" t="str">
        <f t="shared" si="17"/>
        <v>0</v>
      </c>
    </row>
    <row r="26" spans="1:34" ht="18" customHeight="1" x14ac:dyDescent="0.5">
      <c r="A26" s="330">
        <v>22</v>
      </c>
      <c r="B26" s="312" t="str">
        <f>รวมคะแนน102!C28</f>
        <v>เด็กชาย ภากร  วงศ์สุข</v>
      </c>
      <c r="C26" s="320">
        <v>3</v>
      </c>
      <c r="D26" s="321">
        <v>3</v>
      </c>
      <c r="E26" s="321">
        <v>3</v>
      </c>
      <c r="F26" s="321">
        <v>1</v>
      </c>
      <c r="G26" s="321">
        <v>1</v>
      </c>
      <c r="H26" s="321">
        <v>1</v>
      </c>
      <c r="I26" s="321">
        <v>1</v>
      </c>
      <c r="J26" s="322">
        <v>1</v>
      </c>
      <c r="K26" s="126" t="str">
        <f t="shared" si="0"/>
        <v xml:space="preserve"> </v>
      </c>
      <c r="L26" s="128" t="str">
        <f t="shared" si="7"/>
        <v xml:space="preserve"> </v>
      </c>
      <c r="M26" s="331" t="str">
        <f t="shared" si="8"/>
        <v>/</v>
      </c>
      <c r="N26" s="332" t="str">
        <f t="shared" si="1"/>
        <v xml:space="preserve"> </v>
      </c>
      <c r="O26" s="320"/>
      <c r="P26" s="321"/>
      <c r="Q26" s="322"/>
      <c r="R26" s="323">
        <f t="shared" si="9"/>
        <v>0</v>
      </c>
      <c r="S26" s="333" t="str">
        <f t="shared" si="10"/>
        <v xml:space="preserve"> </v>
      </c>
      <c r="T26" s="334" t="str">
        <f t="shared" si="11"/>
        <v xml:space="preserve"> </v>
      </c>
      <c r="U26" s="334" t="str">
        <f t="shared" si="12"/>
        <v xml:space="preserve"> </v>
      </c>
      <c r="V26" s="470" t="str">
        <f t="shared" si="2"/>
        <v>/</v>
      </c>
      <c r="W26" s="335"/>
      <c r="Y26" s="336">
        <f t="shared" si="18"/>
        <v>3</v>
      </c>
      <c r="Z26" s="337">
        <f t="shared" si="19"/>
        <v>0</v>
      </c>
      <c r="AA26" s="337">
        <f t="shared" si="20"/>
        <v>5</v>
      </c>
      <c r="AB26" s="338">
        <f t="shared" si="21"/>
        <v>0</v>
      </c>
      <c r="AC26" s="336" t="str">
        <f t="shared" si="13"/>
        <v xml:space="preserve"> </v>
      </c>
      <c r="AD26" s="337" t="str">
        <f t="shared" si="14"/>
        <v xml:space="preserve"> </v>
      </c>
      <c r="AE26" s="337" t="str">
        <f t="shared" si="15"/>
        <v>1</v>
      </c>
      <c r="AF26" s="338" t="str">
        <f t="shared" si="16"/>
        <v xml:space="preserve"> </v>
      </c>
      <c r="AG26" s="139"/>
      <c r="AH26" s="339" t="str">
        <f t="shared" si="17"/>
        <v>0</v>
      </c>
    </row>
    <row r="27" spans="1:34" ht="18" customHeight="1" x14ac:dyDescent="0.5">
      <c r="A27" s="311">
        <v>23</v>
      </c>
      <c r="B27" s="312" t="str">
        <f>รวมคะแนน102!C29</f>
        <v>เด็กชาย สุทธิพงศ์  ทรัพย์สกุล</v>
      </c>
      <c r="C27" s="320">
        <v>2</v>
      </c>
      <c r="D27" s="321">
        <v>2</v>
      </c>
      <c r="E27" s="321">
        <v>2</v>
      </c>
      <c r="F27" s="321">
        <v>2</v>
      </c>
      <c r="G27" s="321">
        <v>3</v>
      </c>
      <c r="H27" s="321">
        <v>3</v>
      </c>
      <c r="I27" s="321">
        <v>3</v>
      </c>
      <c r="J27" s="322">
        <v>3</v>
      </c>
      <c r="K27" s="126" t="str">
        <f t="shared" si="0"/>
        <v>/</v>
      </c>
      <c r="L27" s="128" t="str">
        <f t="shared" si="7"/>
        <v xml:space="preserve"> </v>
      </c>
      <c r="M27" s="331" t="str">
        <f t="shared" si="8"/>
        <v xml:space="preserve"> </v>
      </c>
      <c r="N27" s="332" t="str">
        <f t="shared" si="1"/>
        <v xml:space="preserve"> </v>
      </c>
      <c r="O27" s="320"/>
      <c r="P27" s="321"/>
      <c r="Q27" s="322"/>
      <c r="R27" s="323">
        <f t="shared" si="9"/>
        <v>0</v>
      </c>
      <c r="S27" s="333" t="str">
        <f t="shared" si="10"/>
        <v xml:space="preserve"> </v>
      </c>
      <c r="T27" s="334" t="str">
        <f t="shared" si="11"/>
        <v xml:space="preserve"> </v>
      </c>
      <c r="U27" s="334" t="str">
        <f t="shared" si="12"/>
        <v xml:space="preserve"> </v>
      </c>
      <c r="V27" s="470" t="str">
        <f t="shared" si="2"/>
        <v>/</v>
      </c>
      <c r="W27" s="335"/>
      <c r="Y27" s="336">
        <f t="shared" si="18"/>
        <v>4</v>
      </c>
      <c r="Z27" s="337">
        <f t="shared" si="19"/>
        <v>4</v>
      </c>
      <c r="AA27" s="337">
        <f t="shared" si="20"/>
        <v>0</v>
      </c>
      <c r="AB27" s="338">
        <f t="shared" si="21"/>
        <v>0</v>
      </c>
      <c r="AC27" s="336" t="str">
        <f t="shared" si="13"/>
        <v>3</v>
      </c>
      <c r="AD27" s="337" t="str">
        <f t="shared" si="14"/>
        <v xml:space="preserve"> </v>
      </c>
      <c r="AE27" s="337" t="str">
        <f t="shared" si="15"/>
        <v xml:space="preserve"> </v>
      </c>
      <c r="AF27" s="338" t="str">
        <f t="shared" si="16"/>
        <v xml:space="preserve"> </v>
      </c>
      <c r="AG27" s="139"/>
      <c r="AH27" s="339" t="str">
        <f t="shared" si="17"/>
        <v>0</v>
      </c>
    </row>
    <row r="28" spans="1:34" ht="18" customHeight="1" x14ac:dyDescent="0.5">
      <c r="A28" s="330">
        <v>24</v>
      </c>
      <c r="B28" s="312" t="str">
        <f>รวมคะแนน102!C30</f>
        <v>เด็กชาย ศิรภัทร  แสงศรี</v>
      </c>
      <c r="C28" s="320">
        <v>2</v>
      </c>
      <c r="D28" s="321">
        <v>2</v>
      </c>
      <c r="E28" s="321">
        <v>1</v>
      </c>
      <c r="F28" s="321">
        <v>1</v>
      </c>
      <c r="G28" s="321">
        <v>3</v>
      </c>
      <c r="H28" s="321">
        <v>3</v>
      </c>
      <c r="I28" s="321">
        <v>3</v>
      </c>
      <c r="J28" s="322">
        <v>3</v>
      </c>
      <c r="K28" s="126" t="str">
        <f t="shared" si="0"/>
        <v>/</v>
      </c>
      <c r="L28" s="128" t="str">
        <f t="shared" si="7"/>
        <v>/</v>
      </c>
      <c r="M28" s="331" t="str">
        <f t="shared" si="8"/>
        <v xml:space="preserve"> </v>
      </c>
      <c r="N28" s="332" t="str">
        <f t="shared" si="1"/>
        <v xml:space="preserve"> </v>
      </c>
      <c r="O28" s="320"/>
      <c r="P28" s="321"/>
      <c r="Q28" s="322"/>
      <c r="R28" s="323">
        <f t="shared" si="9"/>
        <v>0</v>
      </c>
      <c r="S28" s="333" t="str">
        <f t="shared" si="10"/>
        <v xml:space="preserve"> </v>
      </c>
      <c r="T28" s="334" t="str">
        <f t="shared" si="11"/>
        <v xml:space="preserve"> </v>
      </c>
      <c r="U28" s="334" t="str">
        <f t="shared" si="12"/>
        <v xml:space="preserve"> </v>
      </c>
      <c r="V28" s="470" t="str">
        <f t="shared" si="2"/>
        <v>/</v>
      </c>
      <c r="W28" s="335"/>
      <c r="Y28" s="336">
        <f t="shared" si="18"/>
        <v>4</v>
      </c>
      <c r="Z28" s="337">
        <f t="shared" si="19"/>
        <v>2</v>
      </c>
      <c r="AA28" s="337">
        <f t="shared" si="20"/>
        <v>2</v>
      </c>
      <c r="AB28" s="338">
        <f t="shared" si="21"/>
        <v>0</v>
      </c>
      <c r="AC28" s="336"/>
      <c r="AD28" s="337" t="str">
        <f t="shared" si="14"/>
        <v>2</v>
      </c>
      <c r="AE28" s="337" t="str">
        <f t="shared" si="15"/>
        <v xml:space="preserve"> </v>
      </c>
      <c r="AF28" s="338" t="str">
        <f t="shared" si="16"/>
        <v xml:space="preserve"> </v>
      </c>
      <c r="AG28" s="139"/>
      <c r="AH28" s="339" t="str">
        <f t="shared" si="17"/>
        <v>0</v>
      </c>
    </row>
    <row r="29" spans="1:34" ht="18" customHeight="1" x14ac:dyDescent="0.5">
      <c r="A29" s="311">
        <v>25</v>
      </c>
      <c r="B29" s="312" t="str">
        <f>รวมคะแนน102!C31</f>
        <v>เด็กหญิง ศุภสุตา  ท้วมจันทร์</v>
      </c>
      <c r="C29" s="320">
        <v>2</v>
      </c>
      <c r="D29" s="321">
        <v>2</v>
      </c>
      <c r="E29" s="321">
        <v>2</v>
      </c>
      <c r="F29" s="321">
        <v>2</v>
      </c>
      <c r="G29" s="321">
        <v>3</v>
      </c>
      <c r="H29" s="321">
        <v>1</v>
      </c>
      <c r="I29" s="321">
        <v>1</v>
      </c>
      <c r="J29" s="322">
        <v>1</v>
      </c>
      <c r="K29" s="126" t="str">
        <f t="shared" si="0"/>
        <v xml:space="preserve"> </v>
      </c>
      <c r="L29" s="128" t="str">
        <f t="shared" si="7"/>
        <v>/</v>
      </c>
      <c r="M29" s="331" t="str">
        <f t="shared" si="8"/>
        <v xml:space="preserve"> </v>
      </c>
      <c r="N29" s="332" t="str">
        <f t="shared" si="1"/>
        <v xml:space="preserve"> </v>
      </c>
      <c r="O29" s="320"/>
      <c r="P29" s="321"/>
      <c r="Q29" s="322"/>
      <c r="R29" s="323">
        <f t="shared" si="9"/>
        <v>0</v>
      </c>
      <c r="S29" s="333" t="str">
        <f t="shared" si="10"/>
        <v xml:space="preserve"> </v>
      </c>
      <c r="T29" s="334" t="str">
        <f t="shared" si="11"/>
        <v xml:space="preserve"> </v>
      </c>
      <c r="U29" s="334" t="str">
        <f t="shared" si="12"/>
        <v xml:space="preserve"> </v>
      </c>
      <c r="V29" s="470" t="str">
        <f t="shared" si="2"/>
        <v>/</v>
      </c>
      <c r="W29" s="335"/>
      <c r="Y29" s="336">
        <f t="shared" si="18"/>
        <v>1</v>
      </c>
      <c r="Z29" s="337">
        <f t="shared" si="19"/>
        <v>4</v>
      </c>
      <c r="AA29" s="337">
        <f t="shared" si="20"/>
        <v>3</v>
      </c>
      <c r="AB29" s="338">
        <f t="shared" si="21"/>
        <v>0</v>
      </c>
      <c r="AC29" s="336" t="str">
        <f t="shared" si="13"/>
        <v xml:space="preserve"> </v>
      </c>
      <c r="AD29" s="337" t="str">
        <f t="shared" si="14"/>
        <v>2</v>
      </c>
      <c r="AE29" s="337" t="str">
        <f t="shared" si="15"/>
        <v xml:space="preserve"> </v>
      </c>
      <c r="AF29" s="338" t="str">
        <f t="shared" si="16"/>
        <v xml:space="preserve"> </v>
      </c>
      <c r="AG29" s="139"/>
      <c r="AH29" s="339" t="str">
        <f t="shared" si="17"/>
        <v>0</v>
      </c>
    </row>
    <row r="30" spans="1:34" ht="18" customHeight="1" x14ac:dyDescent="0.5">
      <c r="A30" s="330">
        <v>26</v>
      </c>
      <c r="B30" s="312" t="str">
        <f>รวมคะแนน102!C32</f>
        <v>เด็กหญิง พบพร  เต้าสุวรรณ</v>
      </c>
      <c r="C30" s="320">
        <v>2</v>
      </c>
      <c r="D30" s="321">
        <v>2</v>
      </c>
      <c r="E30" s="321">
        <v>2</v>
      </c>
      <c r="F30" s="321">
        <v>3</v>
      </c>
      <c r="G30" s="321">
        <v>3</v>
      </c>
      <c r="H30" s="321">
        <v>3</v>
      </c>
      <c r="I30" s="321">
        <v>1</v>
      </c>
      <c r="J30" s="322">
        <v>1</v>
      </c>
      <c r="K30" s="126" t="str">
        <f t="shared" si="0"/>
        <v>/</v>
      </c>
      <c r="L30" s="128" t="str">
        <f t="shared" si="7"/>
        <v xml:space="preserve"> </v>
      </c>
      <c r="M30" s="331" t="str">
        <f t="shared" si="8"/>
        <v xml:space="preserve"> </v>
      </c>
      <c r="N30" s="332" t="str">
        <f t="shared" si="1"/>
        <v xml:space="preserve"> </v>
      </c>
      <c r="O30" s="320"/>
      <c r="P30" s="321"/>
      <c r="Q30" s="322"/>
      <c r="R30" s="323">
        <f t="shared" si="9"/>
        <v>0</v>
      </c>
      <c r="S30" s="333" t="str">
        <f t="shared" si="10"/>
        <v xml:space="preserve"> </v>
      </c>
      <c r="T30" s="334" t="str">
        <f t="shared" si="11"/>
        <v xml:space="preserve"> </v>
      </c>
      <c r="U30" s="334" t="str">
        <f t="shared" si="12"/>
        <v xml:space="preserve"> </v>
      </c>
      <c r="V30" s="470" t="str">
        <f t="shared" si="2"/>
        <v>/</v>
      </c>
      <c r="W30" s="335"/>
      <c r="Y30" s="336">
        <f t="shared" si="18"/>
        <v>3</v>
      </c>
      <c r="Z30" s="337">
        <f t="shared" si="19"/>
        <v>3</v>
      </c>
      <c r="AA30" s="337">
        <f t="shared" si="20"/>
        <v>2</v>
      </c>
      <c r="AB30" s="338">
        <f t="shared" si="21"/>
        <v>0</v>
      </c>
      <c r="AC30" s="336" t="str">
        <f t="shared" si="13"/>
        <v>3</v>
      </c>
      <c r="AD30" s="337" t="str">
        <f t="shared" si="14"/>
        <v xml:space="preserve"> </v>
      </c>
      <c r="AE30" s="337" t="str">
        <f t="shared" si="15"/>
        <v xml:space="preserve"> </v>
      </c>
      <c r="AF30" s="338" t="str">
        <f t="shared" si="16"/>
        <v xml:space="preserve"> </v>
      </c>
      <c r="AG30" s="139"/>
      <c r="AH30" s="339" t="str">
        <f t="shared" si="17"/>
        <v>0</v>
      </c>
    </row>
    <row r="31" spans="1:34" ht="18" customHeight="1" x14ac:dyDescent="0.5">
      <c r="A31" s="311">
        <v>27</v>
      </c>
      <c r="B31" s="312" t="str">
        <f>รวมคะแนน102!C33</f>
        <v>เด็กหญิง อรวรา  จำปีถาวร</v>
      </c>
      <c r="C31" s="320">
        <v>1</v>
      </c>
      <c r="D31" s="321">
        <v>1</v>
      </c>
      <c r="E31" s="321">
        <v>1</v>
      </c>
      <c r="F31" s="321">
        <v>1</v>
      </c>
      <c r="G31" s="321">
        <v>2</v>
      </c>
      <c r="H31" s="321">
        <v>2</v>
      </c>
      <c r="I31" s="321">
        <v>2</v>
      </c>
      <c r="J31" s="322">
        <v>2</v>
      </c>
      <c r="K31" s="126" t="str">
        <f t="shared" si="0"/>
        <v xml:space="preserve"> </v>
      </c>
      <c r="L31" s="128" t="str">
        <f t="shared" si="7"/>
        <v>/</v>
      </c>
      <c r="M31" s="331" t="str">
        <f t="shared" si="8"/>
        <v xml:space="preserve"> </v>
      </c>
      <c r="N31" s="332" t="str">
        <f t="shared" si="1"/>
        <v xml:space="preserve"> </v>
      </c>
      <c r="O31" s="320"/>
      <c r="P31" s="321"/>
      <c r="Q31" s="322"/>
      <c r="R31" s="323">
        <f t="shared" si="9"/>
        <v>0</v>
      </c>
      <c r="S31" s="333" t="str">
        <f t="shared" si="10"/>
        <v xml:space="preserve"> </v>
      </c>
      <c r="T31" s="334" t="str">
        <f t="shared" si="11"/>
        <v xml:space="preserve"> </v>
      </c>
      <c r="U31" s="334" t="str">
        <f t="shared" si="12"/>
        <v xml:space="preserve"> </v>
      </c>
      <c r="V31" s="470" t="str">
        <f t="shared" si="2"/>
        <v>/</v>
      </c>
      <c r="W31" s="335"/>
      <c r="Y31" s="336">
        <f t="shared" si="18"/>
        <v>0</v>
      </c>
      <c r="Z31" s="337">
        <f t="shared" si="19"/>
        <v>4</v>
      </c>
      <c r="AA31" s="337">
        <f t="shared" si="20"/>
        <v>4</v>
      </c>
      <c r="AB31" s="338">
        <f t="shared" si="21"/>
        <v>0</v>
      </c>
      <c r="AC31" s="336" t="str">
        <f t="shared" si="13"/>
        <v xml:space="preserve"> </v>
      </c>
      <c r="AD31" s="337" t="str">
        <f t="shared" si="14"/>
        <v>2</v>
      </c>
      <c r="AE31" s="337" t="str">
        <f t="shared" si="15"/>
        <v xml:space="preserve"> </v>
      </c>
      <c r="AF31" s="338" t="str">
        <f t="shared" si="16"/>
        <v xml:space="preserve"> </v>
      </c>
      <c r="AG31" s="139"/>
      <c r="AH31" s="339" t="str">
        <f t="shared" si="17"/>
        <v>0</v>
      </c>
    </row>
    <row r="32" spans="1:34" ht="18" customHeight="1" x14ac:dyDescent="0.5">
      <c r="A32" s="330">
        <v>28</v>
      </c>
      <c r="B32" s="312" t="str">
        <f>รวมคะแนน102!C34</f>
        <v>เด็กหญิง ศิรินภา  จันทร์ภู่</v>
      </c>
      <c r="C32" s="320">
        <v>3</v>
      </c>
      <c r="D32" s="321">
        <v>3</v>
      </c>
      <c r="E32" s="321">
        <v>3</v>
      </c>
      <c r="F32" s="321">
        <v>3</v>
      </c>
      <c r="G32" s="321">
        <v>3</v>
      </c>
      <c r="H32" s="321">
        <v>2</v>
      </c>
      <c r="I32" s="321">
        <v>2</v>
      </c>
      <c r="J32" s="322">
        <v>2</v>
      </c>
      <c r="K32" s="126" t="str">
        <f t="shared" si="0"/>
        <v>/</v>
      </c>
      <c r="L32" s="128" t="str">
        <f t="shared" si="7"/>
        <v>/</v>
      </c>
      <c r="M32" s="331" t="str">
        <f t="shared" si="8"/>
        <v xml:space="preserve"> </v>
      </c>
      <c r="N32" s="332" t="str">
        <f t="shared" si="1"/>
        <v xml:space="preserve"> </v>
      </c>
      <c r="O32" s="320"/>
      <c r="P32" s="321"/>
      <c r="Q32" s="322"/>
      <c r="R32" s="323">
        <f t="shared" si="9"/>
        <v>0</v>
      </c>
      <c r="S32" s="333" t="str">
        <f t="shared" si="10"/>
        <v xml:space="preserve"> </v>
      </c>
      <c r="T32" s="334" t="str">
        <f t="shared" si="11"/>
        <v xml:space="preserve"> </v>
      </c>
      <c r="U32" s="334" t="str">
        <f t="shared" si="12"/>
        <v xml:space="preserve"> </v>
      </c>
      <c r="V32" s="470" t="str">
        <f t="shared" si="2"/>
        <v>/</v>
      </c>
      <c r="W32" s="335"/>
      <c r="Y32" s="336">
        <f t="shared" si="18"/>
        <v>5</v>
      </c>
      <c r="Z32" s="337">
        <f t="shared" si="19"/>
        <v>3</v>
      </c>
      <c r="AA32" s="337">
        <f t="shared" si="20"/>
        <v>0</v>
      </c>
      <c r="AB32" s="338">
        <f t="shared" si="21"/>
        <v>0</v>
      </c>
      <c r="AC32" s="336" t="str">
        <f t="shared" si="13"/>
        <v>3</v>
      </c>
      <c r="AD32" s="337"/>
      <c r="AE32" s="337" t="str">
        <f t="shared" si="15"/>
        <v xml:space="preserve"> </v>
      </c>
      <c r="AF32" s="338" t="str">
        <f t="shared" si="16"/>
        <v xml:space="preserve"> </v>
      </c>
      <c r="AG32" s="139"/>
      <c r="AH32" s="339" t="str">
        <f t="shared" si="17"/>
        <v>0</v>
      </c>
    </row>
    <row r="33" spans="1:34" ht="18" customHeight="1" x14ac:dyDescent="0.5">
      <c r="A33" s="311">
        <v>29</v>
      </c>
      <c r="B33" s="312" t="str">
        <f>รวมคะแนน102!C35</f>
        <v>เด็กหญิง อินธิรา  ปรีชุม</v>
      </c>
      <c r="C33" s="320">
        <v>2</v>
      </c>
      <c r="D33" s="321">
        <v>2</v>
      </c>
      <c r="E33" s="321">
        <v>1</v>
      </c>
      <c r="F33" s="321">
        <v>1</v>
      </c>
      <c r="G33" s="321">
        <v>3</v>
      </c>
      <c r="H33" s="321">
        <v>3</v>
      </c>
      <c r="I33" s="321">
        <v>1</v>
      </c>
      <c r="J33" s="322">
        <v>3</v>
      </c>
      <c r="K33" s="126" t="str">
        <f t="shared" si="0"/>
        <v>/</v>
      </c>
      <c r="L33" s="128" t="str">
        <f t="shared" si="7"/>
        <v xml:space="preserve"> </v>
      </c>
      <c r="M33" s="331" t="str">
        <f t="shared" si="8"/>
        <v>/</v>
      </c>
      <c r="N33" s="332" t="str">
        <f t="shared" si="1"/>
        <v xml:space="preserve"> </v>
      </c>
      <c r="O33" s="320"/>
      <c r="P33" s="321"/>
      <c r="Q33" s="322"/>
      <c r="R33" s="323">
        <f t="shared" si="9"/>
        <v>0</v>
      </c>
      <c r="S33" s="333" t="str">
        <f t="shared" si="10"/>
        <v xml:space="preserve"> </v>
      </c>
      <c r="T33" s="334" t="str">
        <f t="shared" si="11"/>
        <v xml:space="preserve"> </v>
      </c>
      <c r="U33" s="334" t="str">
        <f t="shared" si="12"/>
        <v xml:space="preserve"> </v>
      </c>
      <c r="V33" s="470" t="str">
        <f t="shared" si="2"/>
        <v>/</v>
      </c>
      <c r="W33" s="335"/>
      <c r="Y33" s="336">
        <f t="shared" si="18"/>
        <v>3</v>
      </c>
      <c r="Z33" s="337">
        <f t="shared" si="19"/>
        <v>2</v>
      </c>
      <c r="AA33" s="337">
        <f t="shared" si="20"/>
        <v>3</v>
      </c>
      <c r="AB33" s="338">
        <f t="shared" si="21"/>
        <v>0</v>
      </c>
      <c r="AC33" s="336" t="str">
        <f t="shared" si="13"/>
        <v>3</v>
      </c>
      <c r="AD33" s="337" t="str">
        <f t="shared" si="14"/>
        <v xml:space="preserve"> </v>
      </c>
      <c r="AE33" s="337"/>
      <c r="AF33" s="338" t="str">
        <f t="shared" si="16"/>
        <v xml:space="preserve"> </v>
      </c>
      <c r="AG33" s="139"/>
      <c r="AH33" s="339" t="str">
        <f t="shared" si="17"/>
        <v>0</v>
      </c>
    </row>
    <row r="34" spans="1:34" ht="18" customHeight="1" x14ac:dyDescent="0.5">
      <c r="A34" s="330">
        <v>30</v>
      </c>
      <c r="B34" s="312" t="str">
        <f>รวมคะแนน102!C36</f>
        <v>เด็กชาย ธันวา  สิงห์เกื้อ</v>
      </c>
      <c r="C34" s="320">
        <v>2</v>
      </c>
      <c r="D34" s="321">
        <v>1</v>
      </c>
      <c r="E34" s="321">
        <v>1</v>
      </c>
      <c r="F34" s="321">
        <v>1</v>
      </c>
      <c r="G34" s="321">
        <v>1</v>
      </c>
      <c r="H34" s="321">
        <v>2</v>
      </c>
      <c r="I34" s="321">
        <v>2</v>
      </c>
      <c r="J34" s="322">
        <v>2</v>
      </c>
      <c r="K34" s="126" t="str">
        <f t="shared" si="0"/>
        <v xml:space="preserve"> </v>
      </c>
      <c r="L34" s="128" t="str">
        <f t="shared" si="7"/>
        <v>/</v>
      </c>
      <c r="M34" s="331" t="str">
        <f t="shared" si="8"/>
        <v xml:space="preserve"> </v>
      </c>
      <c r="N34" s="332" t="str">
        <f t="shared" si="1"/>
        <v xml:space="preserve"> </v>
      </c>
      <c r="O34" s="320"/>
      <c r="P34" s="321"/>
      <c r="Q34" s="322"/>
      <c r="R34" s="323">
        <f t="shared" si="9"/>
        <v>0</v>
      </c>
      <c r="S34" s="333" t="str">
        <f t="shared" si="10"/>
        <v xml:space="preserve"> </v>
      </c>
      <c r="T34" s="334" t="str">
        <f t="shared" si="11"/>
        <v xml:space="preserve"> </v>
      </c>
      <c r="U34" s="334" t="str">
        <f t="shared" si="12"/>
        <v xml:space="preserve"> </v>
      </c>
      <c r="V34" s="470" t="str">
        <f t="shared" si="2"/>
        <v>/</v>
      </c>
      <c r="W34" s="335"/>
      <c r="Y34" s="336">
        <f t="shared" si="18"/>
        <v>0</v>
      </c>
      <c r="Z34" s="337">
        <f t="shared" si="19"/>
        <v>4</v>
      </c>
      <c r="AA34" s="337">
        <f t="shared" si="20"/>
        <v>4</v>
      </c>
      <c r="AB34" s="338">
        <f t="shared" si="21"/>
        <v>0</v>
      </c>
      <c r="AC34" s="336" t="str">
        <f t="shared" si="13"/>
        <v xml:space="preserve"> </v>
      </c>
      <c r="AD34" s="337" t="str">
        <f t="shared" si="14"/>
        <v>2</v>
      </c>
      <c r="AE34" s="337" t="str">
        <f t="shared" si="15"/>
        <v xml:space="preserve"> </v>
      </c>
      <c r="AF34" s="338" t="str">
        <f t="shared" si="16"/>
        <v xml:space="preserve"> </v>
      </c>
      <c r="AG34" s="139"/>
      <c r="AH34" s="339" t="str">
        <f t="shared" si="17"/>
        <v>0</v>
      </c>
    </row>
    <row r="35" spans="1:34" ht="18" customHeight="1" x14ac:dyDescent="0.5">
      <c r="A35" s="311">
        <v>31</v>
      </c>
      <c r="B35" s="312" t="str">
        <f>รวมคะแนน102!C37</f>
        <v>เด็กหญิง ณัฐกานต์  ปัญญาใส</v>
      </c>
      <c r="C35" s="320">
        <v>1</v>
      </c>
      <c r="D35" s="321">
        <v>1</v>
      </c>
      <c r="E35" s="321">
        <v>1</v>
      </c>
      <c r="F35" s="321">
        <v>1</v>
      </c>
      <c r="G35" s="321">
        <v>1</v>
      </c>
      <c r="H35" s="321">
        <v>1</v>
      </c>
      <c r="I35" s="321">
        <v>1</v>
      </c>
      <c r="J35" s="322">
        <v>2</v>
      </c>
      <c r="K35" s="126" t="str">
        <f t="shared" si="0"/>
        <v xml:space="preserve"> </v>
      </c>
      <c r="L35" s="128" t="str">
        <f t="shared" si="7"/>
        <v xml:space="preserve"> </v>
      </c>
      <c r="M35" s="331" t="str">
        <f t="shared" si="8"/>
        <v>/</v>
      </c>
      <c r="N35" s="332" t="str">
        <f t="shared" si="1"/>
        <v xml:space="preserve"> </v>
      </c>
      <c r="O35" s="320"/>
      <c r="P35" s="321"/>
      <c r="Q35" s="322"/>
      <c r="R35" s="323">
        <f t="shared" si="9"/>
        <v>0</v>
      </c>
      <c r="S35" s="333" t="str">
        <f t="shared" si="10"/>
        <v xml:space="preserve"> </v>
      </c>
      <c r="T35" s="334" t="str">
        <f t="shared" si="11"/>
        <v xml:space="preserve"> </v>
      </c>
      <c r="U35" s="334" t="str">
        <f t="shared" si="12"/>
        <v xml:space="preserve"> </v>
      </c>
      <c r="V35" s="470" t="str">
        <f t="shared" si="2"/>
        <v>/</v>
      </c>
      <c r="W35" s="335"/>
      <c r="Y35" s="336">
        <f t="shared" si="18"/>
        <v>0</v>
      </c>
      <c r="Z35" s="337">
        <f t="shared" si="19"/>
        <v>1</v>
      </c>
      <c r="AA35" s="337">
        <f t="shared" si="20"/>
        <v>7</v>
      </c>
      <c r="AB35" s="338">
        <f t="shared" si="21"/>
        <v>0</v>
      </c>
      <c r="AC35" s="336" t="str">
        <f t="shared" ref="AC35:AC41" si="22">IF(AB35&gt;0," ",IF(Y35&lt;AA35," ",IF(Z35&gt;Y35," ",IF(Y35&gt;=Z35,"3"," "))))</f>
        <v xml:space="preserve"> </v>
      </c>
      <c r="AD35" s="337" t="str">
        <f t="shared" ref="AD35:AD41" si="23">IF(AB35&gt;0," ",IF(Z35=Y35," ",IF(Z35&gt;=AA35,"2",IF(AA35&gt;Y35," ",IF(AA35&gt;Z35," ",IF(Y35=2," "))))))</f>
        <v xml:space="preserve"> </v>
      </c>
      <c r="AE35" s="337"/>
      <c r="AF35" s="338" t="str">
        <f t="shared" ref="AF35:AF41" si="24">IF(AB35&gt;0,"0"," ")</f>
        <v xml:space="preserve"> </v>
      </c>
      <c r="AG35" s="139"/>
      <c r="AH35" s="339" t="str">
        <f t="shared" si="17"/>
        <v>0</v>
      </c>
    </row>
    <row r="36" spans="1:34" ht="18" customHeight="1" x14ac:dyDescent="0.5">
      <c r="A36" s="330">
        <v>32</v>
      </c>
      <c r="B36" s="312" t="str">
        <f>รวมคะแนน102!C38</f>
        <v>เด็กชาย อานนท์  ก้อนผา</v>
      </c>
      <c r="C36" s="126">
        <v>2</v>
      </c>
      <c r="D36" s="128">
        <v>2</v>
      </c>
      <c r="E36" s="128">
        <v>2</v>
      </c>
      <c r="F36" s="128">
        <v>2</v>
      </c>
      <c r="G36" s="128">
        <v>2</v>
      </c>
      <c r="H36" s="128">
        <v>2</v>
      </c>
      <c r="I36" s="128">
        <v>2</v>
      </c>
      <c r="J36" s="350">
        <v>1</v>
      </c>
      <c r="K36" s="126" t="str">
        <f t="shared" si="0"/>
        <v xml:space="preserve"> </v>
      </c>
      <c r="L36" s="128" t="str">
        <f t="shared" si="7"/>
        <v>/</v>
      </c>
      <c r="M36" s="331" t="str">
        <f t="shared" si="8"/>
        <v xml:space="preserve"> </v>
      </c>
      <c r="N36" s="332" t="str">
        <f t="shared" si="1"/>
        <v xml:space="preserve"> </v>
      </c>
      <c r="O36" s="126"/>
      <c r="P36" s="128"/>
      <c r="Q36" s="350"/>
      <c r="R36" s="351">
        <f t="shared" si="9"/>
        <v>0</v>
      </c>
      <c r="S36" s="333" t="str">
        <f t="shared" si="10"/>
        <v xml:space="preserve"> </v>
      </c>
      <c r="T36" s="334" t="str">
        <f t="shared" si="11"/>
        <v xml:space="preserve"> </v>
      </c>
      <c r="U36" s="334" t="str">
        <f t="shared" si="12"/>
        <v xml:space="preserve"> </v>
      </c>
      <c r="V36" s="470" t="str">
        <f t="shared" si="2"/>
        <v>/</v>
      </c>
      <c r="W36" s="335"/>
      <c r="Y36" s="336">
        <f t="shared" ref="Y36:Y45" si="25">COUNTIF(C36:J36,$Y$4)</f>
        <v>0</v>
      </c>
      <c r="Z36" s="337">
        <f t="shared" ref="Z36:Z45" si="26">COUNTIF(C36:J36,$Z$4)</f>
        <v>7</v>
      </c>
      <c r="AA36" s="337">
        <f t="shared" ref="AA36:AA45" si="27">COUNTIF(C36:J36,$AA$4)</f>
        <v>1</v>
      </c>
      <c r="AB36" s="338">
        <f t="shared" ref="AB36:AB45" si="28">COUNTIF(C36:J36,$AB$4)</f>
        <v>0</v>
      </c>
      <c r="AC36" s="336" t="str">
        <f t="shared" si="22"/>
        <v xml:space="preserve"> </v>
      </c>
      <c r="AD36" s="337" t="str">
        <f t="shared" si="23"/>
        <v>2</v>
      </c>
      <c r="AE36" s="337" t="str">
        <f t="shared" ref="AE36" si="29">IF(AB36&gt;0," ",IF(AA36&lt;Z36," ",IF(AA36&lt;Y36," ",IF(AA36&gt;Z36,"1",IF(AA36=Z36," ")))))</f>
        <v xml:space="preserve"> </v>
      </c>
      <c r="AF36" s="338" t="str">
        <f t="shared" si="24"/>
        <v xml:space="preserve"> </v>
      </c>
      <c r="AG36" s="139"/>
      <c r="AH36" s="339" t="str">
        <f t="shared" si="17"/>
        <v>0</v>
      </c>
    </row>
    <row r="37" spans="1:34" ht="18" customHeight="1" x14ac:dyDescent="0.5">
      <c r="A37" s="330">
        <v>33</v>
      </c>
      <c r="B37" s="312" t="str">
        <f>รวมคะแนน102!C39</f>
        <v>เด็กชาย อภิเดช  มาศศักดา</v>
      </c>
      <c r="C37" s="126">
        <v>2</v>
      </c>
      <c r="D37" s="128">
        <v>2</v>
      </c>
      <c r="E37" s="128">
        <v>2</v>
      </c>
      <c r="F37" s="128">
        <v>3</v>
      </c>
      <c r="G37" s="128">
        <v>3</v>
      </c>
      <c r="H37" s="128">
        <v>1</v>
      </c>
      <c r="I37" s="128">
        <v>1</v>
      </c>
      <c r="J37" s="350">
        <v>0</v>
      </c>
      <c r="K37" s="126" t="str">
        <f t="shared" si="0"/>
        <v xml:space="preserve"> </v>
      </c>
      <c r="L37" s="128" t="str">
        <f t="shared" si="7"/>
        <v xml:space="preserve"> </v>
      </c>
      <c r="M37" s="331" t="str">
        <f t="shared" si="8"/>
        <v xml:space="preserve"> </v>
      </c>
      <c r="N37" s="332" t="str">
        <f t="shared" si="1"/>
        <v>/</v>
      </c>
      <c r="O37" s="126"/>
      <c r="P37" s="128"/>
      <c r="Q37" s="350"/>
      <c r="R37" s="351">
        <f t="shared" si="9"/>
        <v>0</v>
      </c>
      <c r="S37" s="333" t="str">
        <f t="shared" si="10"/>
        <v xml:space="preserve"> </v>
      </c>
      <c r="T37" s="334" t="str">
        <f t="shared" si="11"/>
        <v xml:space="preserve"> </v>
      </c>
      <c r="U37" s="334" t="str">
        <f t="shared" si="12"/>
        <v xml:space="preserve"> </v>
      </c>
      <c r="V37" s="470" t="str">
        <f t="shared" si="2"/>
        <v>/</v>
      </c>
      <c r="W37" s="335"/>
      <c r="Y37" s="336">
        <f t="shared" si="25"/>
        <v>2</v>
      </c>
      <c r="Z37" s="337">
        <f t="shared" si="26"/>
        <v>3</v>
      </c>
      <c r="AA37" s="337">
        <f t="shared" si="27"/>
        <v>2</v>
      </c>
      <c r="AB37" s="338">
        <f t="shared" si="28"/>
        <v>1</v>
      </c>
      <c r="AC37" s="336" t="str">
        <f t="shared" si="22"/>
        <v xml:space="preserve"> </v>
      </c>
      <c r="AD37" s="337" t="str">
        <f t="shared" si="23"/>
        <v xml:space="preserve"> </v>
      </c>
      <c r="AE37" s="337"/>
      <c r="AF37" s="338" t="str">
        <f t="shared" si="24"/>
        <v>0</v>
      </c>
      <c r="AG37" s="139"/>
      <c r="AH37" s="339" t="str">
        <f t="shared" si="17"/>
        <v>0</v>
      </c>
    </row>
    <row r="38" spans="1:34" ht="18" customHeight="1" x14ac:dyDescent="0.5">
      <c r="A38" s="330">
        <v>34</v>
      </c>
      <c r="B38" s="312" t="str">
        <f>รวมคะแนน102!C40</f>
        <v>เด็กชาย พงศกร   มาศศักดา</v>
      </c>
      <c r="C38" s="126">
        <v>2</v>
      </c>
      <c r="D38" s="128">
        <v>2</v>
      </c>
      <c r="E38" s="128">
        <v>2</v>
      </c>
      <c r="F38" s="128">
        <v>3</v>
      </c>
      <c r="G38" s="128">
        <v>3</v>
      </c>
      <c r="H38" s="128">
        <v>3</v>
      </c>
      <c r="I38" s="128">
        <v>3</v>
      </c>
      <c r="J38" s="350">
        <v>1</v>
      </c>
      <c r="K38" s="126" t="str">
        <f t="shared" si="0"/>
        <v>/</v>
      </c>
      <c r="L38" s="128" t="str">
        <f t="shared" si="7"/>
        <v>/</v>
      </c>
      <c r="M38" s="331" t="str">
        <f t="shared" si="8"/>
        <v xml:space="preserve"> </v>
      </c>
      <c r="N38" s="332" t="str">
        <f t="shared" si="1"/>
        <v xml:space="preserve"> </v>
      </c>
      <c r="O38" s="126"/>
      <c r="P38" s="128"/>
      <c r="Q38" s="350"/>
      <c r="R38" s="351">
        <f>SUM(O38:Q38)</f>
        <v>0</v>
      </c>
      <c r="S38" s="333" t="str">
        <f t="shared" si="10"/>
        <v xml:space="preserve"> </v>
      </c>
      <c r="T38" s="334" t="str">
        <f t="shared" si="11"/>
        <v xml:space="preserve"> </v>
      </c>
      <c r="U38" s="334" t="str">
        <f t="shared" si="12"/>
        <v xml:space="preserve"> </v>
      </c>
      <c r="V38" s="470" t="str">
        <f t="shared" si="2"/>
        <v>/</v>
      </c>
      <c r="W38" s="335"/>
      <c r="Y38" s="336">
        <f t="shared" si="25"/>
        <v>4</v>
      </c>
      <c r="Z38" s="337">
        <f t="shared" si="26"/>
        <v>3</v>
      </c>
      <c r="AA38" s="337">
        <f t="shared" si="27"/>
        <v>1</v>
      </c>
      <c r="AB38" s="338">
        <f t="shared" si="28"/>
        <v>0</v>
      </c>
      <c r="AC38" s="336" t="str">
        <f t="shared" si="22"/>
        <v>3</v>
      </c>
      <c r="AD38" s="337" t="str">
        <f t="shared" si="23"/>
        <v>2</v>
      </c>
      <c r="AE38" s="337" t="str">
        <f t="shared" ref="AE38" si="30">IF(AB38&gt;0," ",IF(AA38&lt;Z38," ",IF(AA38&lt;Y38," ",IF(AA38&gt;Z38,"1",IF(AA38=Z38," ")))))</f>
        <v xml:space="preserve"> </v>
      </c>
      <c r="AF38" s="338" t="str">
        <f t="shared" si="24"/>
        <v xml:space="preserve"> </v>
      </c>
      <c r="AG38" s="139"/>
      <c r="AH38" s="339" t="str">
        <f t="shared" si="17"/>
        <v>0</v>
      </c>
    </row>
    <row r="39" spans="1:34" ht="18" customHeight="1" x14ac:dyDescent="0.5">
      <c r="A39" s="330">
        <v>35</v>
      </c>
      <c r="B39" s="312" t="str">
        <f>รวมคะแนน102!C41</f>
        <v>เด็กหญิง จิติมา  ธีระศักดิ์กุลชัย</v>
      </c>
      <c r="C39" s="126">
        <v>1</v>
      </c>
      <c r="D39" s="128">
        <v>2</v>
      </c>
      <c r="E39" s="128">
        <v>2</v>
      </c>
      <c r="F39" s="128">
        <v>2</v>
      </c>
      <c r="G39" s="128">
        <v>2</v>
      </c>
      <c r="H39" s="128">
        <v>1</v>
      </c>
      <c r="I39" s="128">
        <v>2</v>
      </c>
      <c r="J39" s="350">
        <v>1</v>
      </c>
      <c r="K39" s="126" t="str">
        <f t="shared" si="0"/>
        <v xml:space="preserve"> </v>
      </c>
      <c r="L39" s="128" t="str">
        <f t="shared" si="7"/>
        <v>/</v>
      </c>
      <c r="M39" s="331" t="str">
        <f t="shared" si="8"/>
        <v xml:space="preserve"> </v>
      </c>
      <c r="N39" s="332" t="str">
        <f t="shared" si="1"/>
        <v xml:space="preserve"> </v>
      </c>
      <c r="O39" s="126"/>
      <c r="P39" s="128"/>
      <c r="Q39" s="350"/>
      <c r="R39" s="351">
        <f>SUM(O39:Q39)</f>
        <v>0</v>
      </c>
      <c r="S39" s="333" t="str">
        <f t="shared" si="10"/>
        <v xml:space="preserve"> </v>
      </c>
      <c r="T39" s="334" t="str">
        <f t="shared" si="11"/>
        <v xml:space="preserve"> </v>
      </c>
      <c r="U39" s="334" t="str">
        <f t="shared" si="12"/>
        <v xml:space="preserve"> </v>
      </c>
      <c r="V39" s="470" t="str">
        <f t="shared" si="2"/>
        <v>/</v>
      </c>
      <c r="W39" s="335"/>
      <c r="Y39" s="336">
        <f t="shared" si="25"/>
        <v>0</v>
      </c>
      <c r="Z39" s="337">
        <f t="shared" si="26"/>
        <v>5</v>
      </c>
      <c r="AA39" s="337">
        <f t="shared" si="27"/>
        <v>3</v>
      </c>
      <c r="AB39" s="338">
        <f t="shared" si="28"/>
        <v>0</v>
      </c>
      <c r="AC39" s="336" t="str">
        <f t="shared" si="22"/>
        <v xml:space="preserve"> </v>
      </c>
      <c r="AD39" s="337" t="str">
        <f t="shared" si="23"/>
        <v>2</v>
      </c>
      <c r="AE39" s="337"/>
      <c r="AF39" s="338" t="str">
        <f t="shared" si="24"/>
        <v xml:space="preserve"> </v>
      </c>
      <c r="AG39" s="139"/>
      <c r="AH39" s="339" t="str">
        <f t="shared" si="17"/>
        <v>0</v>
      </c>
    </row>
    <row r="40" spans="1:34" ht="18" customHeight="1" x14ac:dyDescent="0.5">
      <c r="A40" s="330">
        <v>36</v>
      </c>
      <c r="B40" s="312" t="str">
        <f>รวมคะแนน102!C42</f>
        <v>เด็กชาย วงศธร  แหล่งสุข</v>
      </c>
      <c r="C40" s="126">
        <v>1</v>
      </c>
      <c r="D40" s="128">
        <v>2</v>
      </c>
      <c r="E40" s="128">
        <v>2</v>
      </c>
      <c r="F40" s="128">
        <v>2</v>
      </c>
      <c r="G40" s="128">
        <v>1</v>
      </c>
      <c r="H40" s="128">
        <v>1</v>
      </c>
      <c r="I40" s="128">
        <v>2</v>
      </c>
      <c r="J40" s="350">
        <v>1</v>
      </c>
      <c r="K40" s="126" t="str">
        <f t="shared" ref="K40:K45" si="31">IF(AB40&gt;0," ",IF(Y40&lt;AA40," ",IF(Z40&gt;Y40," ",IF(Y40&gt;=Z40,"/"," "))))</f>
        <v xml:space="preserve"> </v>
      </c>
      <c r="L40" s="128" t="str">
        <f t="shared" ref="L40:L45" si="32">IF(AB40&gt;0," ",IF(Z40=Y40," ",IF(Z40&gt;=AA40,"/",IF(AA40&gt;Y40," ",IF(AA40&gt;Z40," ",IF(Y40=2," "))))))</f>
        <v>/</v>
      </c>
      <c r="M40" s="331" t="str">
        <f t="shared" ref="M40:M45" si="33">IF(AB40&gt;0," ",IF(AA40&lt;Z40," ",IF(AA40&lt;Y40," ",IF(AA40&gt;Z40,"/",IF(AA40=Z40," ")))))</f>
        <v xml:space="preserve"> </v>
      </c>
      <c r="N40" s="332" t="str">
        <f t="shared" ref="N40:N45" si="34">IF(AB40&gt;0,"/"," ")</f>
        <v xml:space="preserve"> </v>
      </c>
      <c r="O40" s="126">
        <v>3</v>
      </c>
      <c r="P40" s="128">
        <v>2</v>
      </c>
      <c r="Q40" s="350">
        <v>2</v>
      </c>
      <c r="R40" s="351">
        <f t="shared" ref="R40:R45" si="35">SUM(O40:Q40)</f>
        <v>7</v>
      </c>
      <c r="S40" s="333" t="str">
        <f t="shared" ref="S40:S45" si="36">IF(R40&gt;=8,"/"," ")</f>
        <v xml:space="preserve"> </v>
      </c>
      <c r="T40" s="334" t="str">
        <f t="shared" ref="T40:T45" si="37">IF(R40=7,"/",IF(R40=6,"/"," "))</f>
        <v>/</v>
      </c>
      <c r="U40" s="334" t="str">
        <f t="shared" ref="U40:U45" si="38">IF(R40=5,"/",IF(R40=4,"/",IF(R40=3,"/"," ")))</f>
        <v xml:space="preserve"> </v>
      </c>
      <c r="V40" s="470" t="str">
        <f t="shared" ref="V40:V45" si="39">IF(R40&lt;3,"/"," ")</f>
        <v xml:space="preserve"> </v>
      </c>
      <c r="W40" s="335"/>
      <c r="Y40" s="336">
        <f t="shared" si="25"/>
        <v>0</v>
      </c>
      <c r="Z40" s="337">
        <f t="shared" si="26"/>
        <v>4</v>
      </c>
      <c r="AA40" s="337">
        <f t="shared" si="27"/>
        <v>4</v>
      </c>
      <c r="AB40" s="338">
        <f t="shared" si="28"/>
        <v>0</v>
      </c>
      <c r="AC40" s="336" t="str">
        <f t="shared" si="22"/>
        <v xml:space="preserve"> </v>
      </c>
      <c r="AD40" s="337" t="str">
        <f t="shared" si="23"/>
        <v>2</v>
      </c>
      <c r="AE40" s="337"/>
      <c r="AF40" s="338" t="str">
        <f t="shared" si="24"/>
        <v xml:space="preserve"> </v>
      </c>
      <c r="AG40" s="140"/>
      <c r="AH40" s="339">
        <f t="shared" si="17"/>
        <v>2</v>
      </c>
    </row>
    <row r="41" spans="1:34" ht="18" customHeight="1" x14ac:dyDescent="0.5">
      <c r="A41" s="330">
        <v>37</v>
      </c>
      <c r="B41" s="312" t="str">
        <f>รวมคะแนน102!C43</f>
        <v>เด็กหญิง อริสา  แก้วสีสม</v>
      </c>
      <c r="C41" s="126">
        <v>1</v>
      </c>
      <c r="D41" s="128">
        <v>2</v>
      </c>
      <c r="E41" s="128">
        <v>2</v>
      </c>
      <c r="F41" s="128">
        <v>3</v>
      </c>
      <c r="G41" s="128">
        <v>1</v>
      </c>
      <c r="H41" s="128">
        <v>1</v>
      </c>
      <c r="I41" s="128">
        <v>2</v>
      </c>
      <c r="J41" s="350">
        <v>1</v>
      </c>
      <c r="K41" s="126" t="str">
        <f t="shared" si="31"/>
        <v xml:space="preserve"> </v>
      </c>
      <c r="L41" s="128" t="str">
        <f t="shared" si="32"/>
        <v xml:space="preserve"> </v>
      </c>
      <c r="M41" s="331" t="str">
        <f t="shared" si="33"/>
        <v>/</v>
      </c>
      <c r="N41" s="332" t="str">
        <f t="shared" si="34"/>
        <v xml:space="preserve"> </v>
      </c>
      <c r="O41" s="126">
        <v>3</v>
      </c>
      <c r="P41" s="128">
        <v>3</v>
      </c>
      <c r="Q41" s="350">
        <v>3</v>
      </c>
      <c r="R41" s="351">
        <f t="shared" si="35"/>
        <v>9</v>
      </c>
      <c r="S41" s="333" t="str">
        <f t="shared" si="36"/>
        <v>/</v>
      </c>
      <c r="T41" s="334" t="str">
        <f t="shared" si="37"/>
        <v xml:space="preserve"> </v>
      </c>
      <c r="U41" s="334" t="str">
        <f t="shared" si="38"/>
        <v xml:space="preserve"> </v>
      </c>
      <c r="V41" s="470" t="str">
        <f t="shared" si="39"/>
        <v xml:space="preserve"> </v>
      </c>
      <c r="W41" s="335"/>
      <c r="Y41" s="336">
        <f t="shared" si="25"/>
        <v>1</v>
      </c>
      <c r="Z41" s="337">
        <f t="shared" si="26"/>
        <v>3</v>
      </c>
      <c r="AA41" s="337">
        <f t="shared" si="27"/>
        <v>4</v>
      </c>
      <c r="AB41" s="338">
        <f t="shared" si="28"/>
        <v>0</v>
      </c>
      <c r="AC41" s="336" t="str">
        <f t="shared" si="22"/>
        <v xml:space="preserve"> </v>
      </c>
      <c r="AD41" s="337" t="str">
        <f t="shared" si="23"/>
        <v xml:space="preserve"> </v>
      </c>
      <c r="AE41" s="337" t="str">
        <f t="shared" ref="AE41" si="40">IF(AB41&gt;0," ",IF(AA41&lt;Z41," ",IF(AA41&lt;Y41," ",IF(AA41&gt;Z41,"1",IF(AA41=Z41," ")))))</f>
        <v>1</v>
      </c>
      <c r="AF41" s="338" t="str">
        <f t="shared" si="24"/>
        <v xml:space="preserve"> </v>
      </c>
      <c r="AG41" s="140"/>
      <c r="AH41" s="339">
        <f t="shared" si="17"/>
        <v>3</v>
      </c>
    </row>
    <row r="42" spans="1:34" ht="18" customHeight="1" x14ac:dyDescent="0.5">
      <c r="A42" s="330">
        <v>38</v>
      </c>
      <c r="B42" s="312" t="str">
        <f>รวมคะแนน102!C44</f>
        <v>เด็กหญิง กุลรัตน์  แย้มสวน</v>
      </c>
      <c r="C42" s="126">
        <v>1</v>
      </c>
      <c r="D42" s="128">
        <v>2</v>
      </c>
      <c r="E42" s="128">
        <v>2</v>
      </c>
      <c r="F42" s="128">
        <v>2</v>
      </c>
      <c r="G42" s="128">
        <v>2</v>
      </c>
      <c r="H42" s="128">
        <v>2</v>
      </c>
      <c r="I42" s="128">
        <v>2</v>
      </c>
      <c r="J42" s="350">
        <v>2</v>
      </c>
      <c r="K42" s="126" t="str">
        <f t="shared" si="31"/>
        <v xml:space="preserve"> </v>
      </c>
      <c r="L42" s="128" t="str">
        <f t="shared" si="32"/>
        <v>/</v>
      </c>
      <c r="M42" s="331" t="str">
        <f t="shared" si="33"/>
        <v xml:space="preserve"> </v>
      </c>
      <c r="N42" s="332" t="str">
        <f t="shared" si="34"/>
        <v xml:space="preserve"> </v>
      </c>
      <c r="O42" s="126"/>
      <c r="P42" s="128"/>
      <c r="Q42" s="350"/>
      <c r="R42" s="351">
        <f t="shared" si="35"/>
        <v>0</v>
      </c>
      <c r="S42" s="333" t="str">
        <f t="shared" si="36"/>
        <v xml:space="preserve"> </v>
      </c>
      <c r="T42" s="334" t="str">
        <f t="shared" si="37"/>
        <v xml:space="preserve"> </v>
      </c>
      <c r="U42" s="334" t="str">
        <f t="shared" si="38"/>
        <v xml:space="preserve"> </v>
      </c>
      <c r="V42" s="470" t="str">
        <f t="shared" si="39"/>
        <v>/</v>
      </c>
      <c r="W42" s="335"/>
      <c r="Y42" s="336">
        <f t="shared" si="25"/>
        <v>0</v>
      </c>
      <c r="Z42" s="337">
        <f t="shared" si="26"/>
        <v>7</v>
      </c>
      <c r="AA42" s="337">
        <f t="shared" si="27"/>
        <v>1</v>
      </c>
      <c r="AB42" s="338">
        <f t="shared" si="28"/>
        <v>0</v>
      </c>
      <c r="AC42" s="336" t="str">
        <f t="shared" ref="AC42" si="41">IF(AB42&gt;0," ",IF(Y42&lt;AA42," ",IF(Z42&gt;Y42," ",IF(Y42&gt;=Z42,"3"," "))))</f>
        <v xml:space="preserve"> </v>
      </c>
      <c r="AD42" s="337" t="str">
        <f t="shared" ref="AD42" si="42">IF(AB42&gt;0," ",IF(Z42=Y42," ",IF(Z42&gt;=AA42,"2",IF(AA42&gt;Y42," ",IF(AA42&gt;Z42," ",IF(Y42=2," "))))))</f>
        <v>2</v>
      </c>
      <c r="AE42" s="337"/>
      <c r="AF42" s="338" t="str">
        <f t="shared" ref="AF42" si="43">IF(AB42&gt;0,"0"," ")</f>
        <v xml:space="preserve"> </v>
      </c>
      <c r="AG42" s="140"/>
      <c r="AH42" s="339" t="str">
        <f t="shared" si="17"/>
        <v>0</v>
      </c>
    </row>
    <row r="43" spans="1:34" ht="18" customHeight="1" x14ac:dyDescent="0.5">
      <c r="A43" s="330">
        <v>39</v>
      </c>
      <c r="B43" s="312" t="str">
        <f>รวมคะแนน102!C45</f>
        <v>เด็กหญิง กมลลักษณ์  มาสงค์</v>
      </c>
      <c r="C43" s="126">
        <v>1</v>
      </c>
      <c r="D43" s="128">
        <v>2</v>
      </c>
      <c r="E43" s="128">
        <v>2</v>
      </c>
      <c r="F43" s="128">
        <v>2</v>
      </c>
      <c r="G43" s="128">
        <v>2</v>
      </c>
      <c r="H43" s="128">
        <v>2</v>
      </c>
      <c r="I43" s="128">
        <v>2</v>
      </c>
      <c r="J43" s="350">
        <v>1</v>
      </c>
      <c r="K43" s="126" t="str">
        <f t="shared" si="31"/>
        <v xml:space="preserve"> </v>
      </c>
      <c r="L43" s="128" t="str">
        <f t="shared" si="32"/>
        <v>/</v>
      </c>
      <c r="M43" s="331" t="str">
        <f t="shared" si="33"/>
        <v xml:space="preserve"> </v>
      </c>
      <c r="N43" s="332" t="str">
        <f t="shared" si="34"/>
        <v xml:space="preserve"> </v>
      </c>
      <c r="O43" s="126"/>
      <c r="P43" s="128"/>
      <c r="Q43" s="350"/>
      <c r="R43" s="351">
        <f t="shared" si="35"/>
        <v>0</v>
      </c>
      <c r="S43" s="333" t="str">
        <f t="shared" si="36"/>
        <v xml:space="preserve"> </v>
      </c>
      <c r="T43" s="334" t="str">
        <f t="shared" si="37"/>
        <v xml:space="preserve"> </v>
      </c>
      <c r="U43" s="334" t="str">
        <f t="shared" si="38"/>
        <v xml:space="preserve"> </v>
      </c>
      <c r="V43" s="470" t="str">
        <f t="shared" si="39"/>
        <v>/</v>
      </c>
      <c r="W43" s="335"/>
      <c r="Y43" s="336">
        <f t="shared" si="25"/>
        <v>0</v>
      </c>
      <c r="Z43" s="337">
        <f t="shared" si="26"/>
        <v>6</v>
      </c>
      <c r="AA43" s="337">
        <f t="shared" si="27"/>
        <v>2</v>
      </c>
      <c r="AB43" s="338">
        <f t="shared" si="28"/>
        <v>0</v>
      </c>
      <c r="AC43" s="336"/>
      <c r="AD43" s="337" t="str">
        <f t="shared" si="14"/>
        <v>2</v>
      </c>
      <c r="AE43" s="337" t="str">
        <f t="shared" si="15"/>
        <v xml:space="preserve"> </v>
      </c>
      <c r="AF43" s="338" t="str">
        <f t="shared" si="16"/>
        <v xml:space="preserve"> </v>
      </c>
      <c r="AG43" s="140"/>
      <c r="AH43" s="339" t="str">
        <f t="shared" si="17"/>
        <v>0</v>
      </c>
    </row>
    <row r="44" spans="1:34" ht="18" customHeight="1" x14ac:dyDescent="0.5">
      <c r="A44" s="330">
        <v>40</v>
      </c>
      <c r="B44" s="312" t="str">
        <f>รวมคะแนน102!C46</f>
        <v>เด็กชาย เตชะสิทธิ์  ทับทวี</v>
      </c>
      <c r="C44" s="126">
        <v>1</v>
      </c>
      <c r="D44" s="128">
        <v>2</v>
      </c>
      <c r="E44" s="128">
        <v>1</v>
      </c>
      <c r="F44" s="128">
        <v>2</v>
      </c>
      <c r="G44" s="128">
        <v>0</v>
      </c>
      <c r="H44" s="128">
        <v>1</v>
      </c>
      <c r="I44" s="128">
        <v>1</v>
      </c>
      <c r="J44" s="350">
        <v>0</v>
      </c>
      <c r="K44" s="126" t="str">
        <f t="shared" si="31"/>
        <v xml:space="preserve"> </v>
      </c>
      <c r="L44" s="128" t="str">
        <f t="shared" si="32"/>
        <v xml:space="preserve"> </v>
      </c>
      <c r="M44" s="331" t="str">
        <f t="shared" si="33"/>
        <v xml:space="preserve"> </v>
      </c>
      <c r="N44" s="332" t="str">
        <f t="shared" si="34"/>
        <v>/</v>
      </c>
      <c r="O44" s="126"/>
      <c r="P44" s="128"/>
      <c r="Q44" s="350"/>
      <c r="R44" s="351">
        <f t="shared" si="35"/>
        <v>0</v>
      </c>
      <c r="S44" s="333" t="str">
        <f t="shared" si="36"/>
        <v xml:space="preserve"> </v>
      </c>
      <c r="T44" s="334" t="str">
        <f t="shared" si="37"/>
        <v xml:space="preserve"> </v>
      </c>
      <c r="U44" s="334" t="str">
        <f t="shared" si="38"/>
        <v xml:space="preserve"> </v>
      </c>
      <c r="V44" s="470" t="str">
        <f t="shared" si="39"/>
        <v>/</v>
      </c>
      <c r="W44" s="335"/>
      <c r="Y44" s="336">
        <f t="shared" si="25"/>
        <v>0</v>
      </c>
      <c r="Z44" s="337">
        <f t="shared" si="26"/>
        <v>2</v>
      </c>
      <c r="AA44" s="337">
        <f t="shared" si="27"/>
        <v>4</v>
      </c>
      <c r="AB44" s="338">
        <f t="shared" si="28"/>
        <v>2</v>
      </c>
      <c r="AC44" s="336" t="str">
        <f t="shared" ref="AC44" si="44">IF(AB44&gt;0," ",IF(Y44&lt;AA44," ",IF(Z44&gt;Y44," ",IF(Y44&gt;=Z44,"3"," "))))</f>
        <v xml:space="preserve"> </v>
      </c>
      <c r="AD44" s="337" t="str">
        <f t="shared" si="14"/>
        <v xml:space="preserve"> </v>
      </c>
      <c r="AE44" s="337"/>
      <c r="AF44" s="338" t="str">
        <f t="shared" si="16"/>
        <v>0</v>
      </c>
      <c r="AG44" s="140"/>
      <c r="AH44" s="339" t="str">
        <f t="shared" si="17"/>
        <v>0</v>
      </c>
    </row>
    <row r="45" spans="1:34" s="140" customFormat="1" ht="18" customHeight="1" thickBot="1" x14ac:dyDescent="0.55000000000000004">
      <c r="A45" s="354">
        <v>41</v>
      </c>
      <c r="B45" s="355" t="str">
        <f>รวมคะแนน102!C47</f>
        <v>เด็กหญิง วราภรณ์  เกษมราช</v>
      </c>
      <c r="C45" s="356">
        <v>2</v>
      </c>
      <c r="D45" s="357">
        <v>2</v>
      </c>
      <c r="E45" s="357">
        <v>2</v>
      </c>
      <c r="F45" s="357">
        <v>2</v>
      </c>
      <c r="G45" s="357">
        <v>2</v>
      </c>
      <c r="H45" s="357">
        <v>2</v>
      </c>
      <c r="I45" s="357">
        <v>2</v>
      </c>
      <c r="J45" s="394">
        <v>1</v>
      </c>
      <c r="K45" s="356" t="str">
        <f t="shared" si="31"/>
        <v xml:space="preserve"> </v>
      </c>
      <c r="L45" s="357" t="str">
        <f t="shared" si="32"/>
        <v>/</v>
      </c>
      <c r="M45" s="471" t="str">
        <f t="shared" si="33"/>
        <v xml:space="preserve"> </v>
      </c>
      <c r="N45" s="359" t="str">
        <f t="shared" si="34"/>
        <v xml:space="preserve"> </v>
      </c>
      <c r="O45" s="356"/>
      <c r="P45" s="357"/>
      <c r="Q45" s="301"/>
      <c r="R45" s="360">
        <f t="shared" si="35"/>
        <v>0</v>
      </c>
      <c r="S45" s="305" t="str">
        <f t="shared" si="36"/>
        <v xml:space="preserve"> </v>
      </c>
      <c r="T45" s="303" t="str">
        <f t="shared" si="37"/>
        <v xml:space="preserve"> </v>
      </c>
      <c r="U45" s="303" t="str">
        <f t="shared" si="38"/>
        <v xml:space="preserve"> </v>
      </c>
      <c r="V45" s="301" t="str">
        <f t="shared" si="39"/>
        <v>/</v>
      </c>
      <c r="W45" s="472"/>
      <c r="Y45" s="336">
        <f t="shared" si="25"/>
        <v>0</v>
      </c>
      <c r="Z45" s="337">
        <f t="shared" si="26"/>
        <v>7</v>
      </c>
      <c r="AA45" s="337">
        <f t="shared" si="27"/>
        <v>1</v>
      </c>
      <c r="AB45" s="338">
        <f t="shared" si="28"/>
        <v>0</v>
      </c>
      <c r="AC45" s="336"/>
      <c r="AD45" s="337" t="str">
        <f t="shared" ref="AD45" si="45">IF(AB45&gt;0," ",IF(Z45=Y45," ",IF(Z45&gt;=AA45,"2",IF(AA45&gt;Y45," ",IF(AA45&gt;Z45," ",IF(Y45=2," "))))))</f>
        <v>2</v>
      </c>
      <c r="AE45" s="337" t="str">
        <f t="shared" ref="AE45" si="46">IF(AB45&gt;0," ",IF(AA45&lt;Z45," ",IF(AA45&lt;Y45," ",IF(AA45&gt;Z45,"1",IF(AA45=Z45," ")))))</f>
        <v xml:space="preserve"> </v>
      </c>
      <c r="AF45" s="338" t="str">
        <f t="shared" ref="AF45" si="47">IF(AB45&gt;0,"0"," ")</f>
        <v xml:space="preserve"> </v>
      </c>
      <c r="AH45" s="339" t="str">
        <f t="shared" si="17"/>
        <v>0</v>
      </c>
    </row>
    <row r="46" spans="1:34" s="140" customFormat="1" ht="5.25" customHeight="1" x14ac:dyDescent="0.5">
      <c r="A46" s="367"/>
      <c r="B46" s="368"/>
      <c r="C46" s="369"/>
      <c r="D46" s="369"/>
      <c r="E46" s="369"/>
      <c r="F46" s="369"/>
      <c r="G46" s="369"/>
      <c r="H46" s="369"/>
      <c r="I46" s="369"/>
      <c r="J46" s="369"/>
      <c r="K46" s="370"/>
      <c r="L46" s="370"/>
      <c r="M46" s="369"/>
      <c r="N46" s="369"/>
      <c r="O46" s="369"/>
      <c r="P46" s="369"/>
      <c r="Q46" s="370"/>
      <c r="R46" s="370"/>
      <c r="S46" s="369"/>
    </row>
    <row r="47" spans="1:34" s="140" customFormat="1" ht="5.25" customHeight="1" x14ac:dyDescent="0.5">
      <c r="A47" s="367"/>
      <c r="B47" s="368"/>
      <c r="C47" s="369"/>
      <c r="D47" s="369"/>
      <c r="E47" s="369"/>
      <c r="F47" s="369"/>
      <c r="G47" s="369"/>
      <c r="H47" s="369"/>
      <c r="I47" s="369"/>
      <c r="J47" s="369"/>
      <c r="K47" s="370"/>
      <c r="L47" s="370"/>
      <c r="M47" s="369"/>
      <c r="N47" s="369"/>
      <c r="O47" s="369"/>
      <c r="P47" s="369"/>
      <c r="Q47" s="370"/>
      <c r="R47" s="370"/>
      <c r="S47" s="369"/>
    </row>
    <row r="48" spans="1:34" s="140" customFormat="1" ht="5.25" customHeight="1" x14ac:dyDescent="0.5">
      <c r="A48" s="367"/>
      <c r="B48" s="368"/>
      <c r="C48" s="369"/>
      <c r="D48" s="369"/>
      <c r="E48" s="369"/>
      <c r="F48" s="369"/>
      <c r="G48" s="369"/>
      <c r="H48" s="369"/>
      <c r="I48" s="369"/>
      <c r="J48" s="369"/>
      <c r="K48" s="370"/>
      <c r="L48" s="370"/>
      <c r="M48" s="369"/>
      <c r="N48" s="369"/>
      <c r="O48" s="369"/>
      <c r="P48" s="369"/>
      <c r="Q48" s="370"/>
      <c r="R48" s="370"/>
      <c r="S48" s="369"/>
    </row>
    <row r="49" spans="1:19" s="140" customFormat="1" ht="20.100000000000001" customHeight="1" thickBot="1" x14ac:dyDescent="0.55000000000000004">
      <c r="A49" s="367"/>
      <c r="B49" s="368"/>
      <c r="C49" s="369"/>
      <c r="D49" s="369"/>
      <c r="E49" s="369"/>
    </row>
    <row r="50" spans="1:19" s="140" customFormat="1" ht="20.100000000000001" customHeight="1" thickBot="1" x14ac:dyDescent="0.55000000000000004">
      <c r="A50" s="367"/>
      <c r="B50" s="368"/>
      <c r="C50" s="369"/>
      <c r="D50" s="369"/>
      <c r="E50" s="369"/>
      <c r="F50" s="573" t="s">
        <v>64</v>
      </c>
      <c r="G50" s="574"/>
      <c r="H50" s="574"/>
      <c r="I50" s="574"/>
      <c r="J50" s="574"/>
      <c r="K50" s="574"/>
      <c r="L50" s="575"/>
      <c r="M50" s="573" t="s">
        <v>72</v>
      </c>
      <c r="N50" s="574"/>
      <c r="O50" s="574"/>
      <c r="P50" s="574"/>
      <c r="Q50" s="574"/>
      <c r="R50" s="574"/>
      <c r="S50" s="575"/>
    </row>
    <row r="51" spans="1:19" ht="20.100000000000001" customHeight="1" x14ac:dyDescent="0.55000000000000004">
      <c r="B51" s="162"/>
      <c r="C51" s="162"/>
      <c r="E51" s="162"/>
      <c r="F51" s="372" t="s">
        <v>31</v>
      </c>
      <c r="G51" s="373"/>
      <c r="H51" s="321">
        <v>0</v>
      </c>
      <c r="I51" s="374" t="s">
        <v>29</v>
      </c>
      <c r="J51" s="374"/>
      <c r="K51" s="375">
        <f>COUNTIF($AF$5:$AF$45,"0")</f>
        <v>6</v>
      </c>
      <c r="L51" s="376" t="s">
        <v>30</v>
      </c>
      <c r="M51" s="377" t="s">
        <v>31</v>
      </c>
      <c r="N51" s="374"/>
      <c r="O51" s="321">
        <v>0</v>
      </c>
      <c r="P51" s="374" t="s">
        <v>29</v>
      </c>
      <c r="Q51" s="374"/>
      <c r="R51" s="375">
        <f>COUNTIF($AH$5:$AH$45,"0")</f>
        <v>31</v>
      </c>
      <c r="S51" s="376" t="s">
        <v>30</v>
      </c>
    </row>
    <row r="52" spans="1:19" ht="20.100000000000001" customHeight="1" x14ac:dyDescent="0.55000000000000004">
      <c r="B52" s="162"/>
      <c r="C52" s="162"/>
      <c r="E52" s="162"/>
      <c r="F52" s="378" t="s">
        <v>31</v>
      </c>
      <c r="G52" s="379"/>
      <c r="H52" s="128">
        <v>1</v>
      </c>
      <c r="I52" s="380" t="s">
        <v>29</v>
      </c>
      <c r="J52" s="380"/>
      <c r="K52" s="334">
        <f>COUNTIF($AE$5:$AE$45,"1")</f>
        <v>7</v>
      </c>
      <c r="L52" s="332" t="s">
        <v>30</v>
      </c>
      <c r="M52" s="381" t="s">
        <v>31</v>
      </c>
      <c r="N52" s="380"/>
      <c r="O52" s="128">
        <v>1</v>
      </c>
      <c r="P52" s="380" t="s">
        <v>29</v>
      </c>
      <c r="Q52" s="380"/>
      <c r="R52" s="334">
        <f>COUNTIF($AH$5:$AH$45,"1")</f>
        <v>3</v>
      </c>
      <c r="S52" s="332" t="s">
        <v>30</v>
      </c>
    </row>
    <row r="53" spans="1:19" ht="20.100000000000001" customHeight="1" x14ac:dyDescent="0.55000000000000004">
      <c r="B53" s="162"/>
      <c r="C53" s="162"/>
      <c r="E53" s="162"/>
      <c r="F53" s="378" t="s">
        <v>31</v>
      </c>
      <c r="G53" s="382"/>
      <c r="H53" s="128">
        <v>2</v>
      </c>
      <c r="I53" s="380" t="s">
        <v>29</v>
      </c>
      <c r="J53" s="380"/>
      <c r="K53" s="334">
        <f>COUNTIF($AD$5:$AD$45,"2")</f>
        <v>19</v>
      </c>
      <c r="L53" s="332" t="s">
        <v>30</v>
      </c>
      <c r="M53" s="381" t="s">
        <v>31</v>
      </c>
      <c r="N53" s="380"/>
      <c r="O53" s="128">
        <v>2</v>
      </c>
      <c r="P53" s="380" t="s">
        <v>29</v>
      </c>
      <c r="Q53" s="380"/>
      <c r="R53" s="334">
        <f>COUNTIF($AH$5:$AH$45,"2")</f>
        <v>5</v>
      </c>
      <c r="S53" s="332" t="s">
        <v>30</v>
      </c>
    </row>
    <row r="54" spans="1:19" ht="20.100000000000001" customHeight="1" thickBot="1" x14ac:dyDescent="0.6">
      <c r="B54" s="162"/>
      <c r="C54" s="162"/>
      <c r="E54" s="162"/>
      <c r="F54" s="383" t="s">
        <v>31</v>
      </c>
      <c r="G54" s="155"/>
      <c r="H54" s="384">
        <v>3</v>
      </c>
      <c r="I54" s="385" t="s">
        <v>29</v>
      </c>
      <c r="J54" s="385"/>
      <c r="K54" s="386">
        <f>COUNTIF($AC$5:$AC$45,"3")</f>
        <v>9</v>
      </c>
      <c r="L54" s="387" t="s">
        <v>30</v>
      </c>
      <c r="M54" s="388" t="s">
        <v>31</v>
      </c>
      <c r="N54" s="389"/>
      <c r="O54" s="357">
        <v>3</v>
      </c>
      <c r="P54" s="389" t="s">
        <v>29</v>
      </c>
      <c r="Q54" s="389"/>
      <c r="R54" s="303">
        <f>COUNTIF($AH$5:$AH$45,"3")</f>
        <v>2</v>
      </c>
      <c r="S54" s="359" t="s">
        <v>30</v>
      </c>
    </row>
    <row r="55" spans="1:19" ht="17.100000000000001" customHeight="1" x14ac:dyDescent="0.55000000000000004">
      <c r="B55" s="162"/>
      <c r="C55" s="162"/>
      <c r="D55" s="162"/>
      <c r="E55" s="162"/>
      <c r="F55" s="140"/>
      <c r="G55" s="140"/>
      <c r="H55" s="140"/>
      <c r="I55" s="140"/>
      <c r="J55" s="140"/>
      <c r="K55" s="140">
        <f>SUM(K51:K54)</f>
        <v>41</v>
      </c>
      <c r="L55" s="140"/>
      <c r="M55" s="140"/>
      <c r="N55" s="140"/>
      <c r="O55" s="140"/>
      <c r="P55" s="140"/>
      <c r="Q55" s="140"/>
      <c r="R55" s="140">
        <f>SUM(R51:R54)</f>
        <v>41</v>
      </c>
      <c r="S55" s="140"/>
    </row>
    <row r="56" spans="1:19" ht="17.100000000000001" customHeight="1" x14ac:dyDescent="0.55000000000000004"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</row>
    <row r="57" spans="1:19" ht="17.100000000000001" customHeight="1" x14ac:dyDescent="0.55000000000000004"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</row>
    <row r="58" spans="1:19" ht="17.100000000000001" customHeight="1" x14ac:dyDescent="0.55000000000000004"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</row>
    <row r="59" spans="1:19" ht="17.100000000000001" customHeight="1" x14ac:dyDescent="0.55000000000000004"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</row>
    <row r="60" spans="1:19" ht="17.100000000000001" customHeight="1" x14ac:dyDescent="0.55000000000000004"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</row>
    <row r="61" spans="1:19" ht="17.100000000000001" customHeight="1" x14ac:dyDescent="0.55000000000000004"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</row>
    <row r="62" spans="1:19" ht="24" x14ac:dyDescent="0.55000000000000004"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</row>
    <row r="63" spans="1:19" ht="24" x14ac:dyDescent="0.55000000000000004"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</row>
    <row r="64" spans="1:19" ht="24" x14ac:dyDescent="0.55000000000000004"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</row>
    <row r="65" spans="2:19" ht="24" x14ac:dyDescent="0.55000000000000004"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</row>
    <row r="66" spans="2:19" ht="24" x14ac:dyDescent="0.55000000000000004"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</row>
    <row r="67" spans="2:19" ht="24" x14ac:dyDescent="0.55000000000000004"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</row>
    <row r="68" spans="2:19" ht="24" x14ac:dyDescent="0.55000000000000004"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</row>
    <row r="69" spans="2:19" ht="24" x14ac:dyDescent="0.55000000000000004"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</row>
    <row r="70" spans="2:19" ht="24" x14ac:dyDescent="0.55000000000000004"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</row>
    <row r="71" spans="2:19" ht="24" x14ac:dyDescent="0.55000000000000004"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</row>
    <row r="72" spans="2:19" ht="24" x14ac:dyDescent="0.55000000000000004"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</row>
    <row r="73" spans="2:19" ht="24" x14ac:dyDescent="0.55000000000000004"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</row>
    <row r="74" spans="2:19" ht="24" x14ac:dyDescent="0.55000000000000004"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</row>
    <row r="75" spans="2:19" ht="24" x14ac:dyDescent="0.55000000000000004"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</row>
    <row r="76" spans="2:19" ht="24" x14ac:dyDescent="0.55000000000000004"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</row>
    <row r="77" spans="2:19" ht="24" x14ac:dyDescent="0.55000000000000004"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</row>
    <row r="78" spans="2:19" ht="24" x14ac:dyDescent="0.55000000000000004"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</row>
    <row r="79" spans="2:19" ht="24" x14ac:dyDescent="0.55000000000000004"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</row>
    <row r="80" spans="2:19" ht="24" x14ac:dyDescent="0.55000000000000004"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</row>
    <row r="81" spans="2:19" ht="24" x14ac:dyDescent="0.55000000000000004"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</row>
    <row r="82" spans="2:19" ht="24" x14ac:dyDescent="0.55000000000000004"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</row>
    <row r="83" spans="2:19" ht="24" x14ac:dyDescent="0.55000000000000004"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</row>
    <row r="84" spans="2:19" ht="24" x14ac:dyDescent="0.55000000000000004"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</row>
    <row r="85" spans="2:19" ht="24" x14ac:dyDescent="0.55000000000000004"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</row>
    <row r="86" spans="2:19" ht="24" x14ac:dyDescent="0.55000000000000004"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</row>
    <row r="87" spans="2:19" ht="24" x14ac:dyDescent="0.55000000000000004"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</row>
    <row r="88" spans="2:19" ht="24" x14ac:dyDescent="0.55000000000000004"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</row>
    <row r="89" spans="2:19" ht="24" x14ac:dyDescent="0.55000000000000004"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</row>
    <row r="90" spans="2:19" ht="24" x14ac:dyDescent="0.55000000000000004"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</row>
    <row r="91" spans="2:19" ht="24" x14ac:dyDescent="0.55000000000000004"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</row>
    <row r="92" spans="2:19" ht="24" x14ac:dyDescent="0.55000000000000004"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</row>
    <row r="93" spans="2:19" ht="24" x14ac:dyDescent="0.55000000000000004"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</row>
    <row r="94" spans="2:19" ht="24" x14ac:dyDescent="0.55000000000000004">
      <c r="B94" s="162"/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</row>
    <row r="95" spans="2:19" ht="24" x14ac:dyDescent="0.55000000000000004"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</row>
    <row r="96" spans="2:19" ht="24" x14ac:dyDescent="0.55000000000000004"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</row>
    <row r="97" spans="2:19" ht="24" x14ac:dyDescent="0.55000000000000004"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</row>
    <row r="98" spans="2:19" ht="24" x14ac:dyDescent="0.55000000000000004"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</row>
    <row r="99" spans="2:19" ht="24" x14ac:dyDescent="0.55000000000000004"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</row>
    <row r="100" spans="2:19" ht="24" x14ac:dyDescent="0.55000000000000004"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</row>
    <row r="101" spans="2:19" ht="24" x14ac:dyDescent="0.55000000000000004"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</row>
    <row r="102" spans="2:19" ht="24" x14ac:dyDescent="0.55000000000000004"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</row>
  </sheetData>
  <mergeCells count="22">
    <mergeCell ref="A1:W1"/>
    <mergeCell ref="Y2:AF2"/>
    <mergeCell ref="S3:S4"/>
    <mergeCell ref="C2:J2"/>
    <mergeCell ref="K2:N2"/>
    <mergeCell ref="O2:R2"/>
    <mergeCell ref="S2:V2"/>
    <mergeCell ref="T3:T4"/>
    <mergeCell ref="C3:C4"/>
    <mergeCell ref="D3:D4"/>
    <mergeCell ref="E3:E4"/>
    <mergeCell ref="F3:F4"/>
    <mergeCell ref="AH3:AH4"/>
    <mergeCell ref="F50:L50"/>
    <mergeCell ref="M50:S50"/>
    <mergeCell ref="W2:W4"/>
    <mergeCell ref="G3:G4"/>
    <mergeCell ref="H3:H4"/>
    <mergeCell ref="I3:I4"/>
    <mergeCell ref="J3:J4"/>
    <mergeCell ref="U3:U4"/>
    <mergeCell ref="V3:V4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95" orientation="portrait" r:id="rId1"/>
  <headerFooter alignWithMargins="0"/>
  <rowBreaks count="1" manualBreakCount="1">
    <brk id="45" max="33" man="1"/>
  </rowBreaks>
  <colBreaks count="1" manualBreakCount="1">
    <brk id="23" max="57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S92"/>
  <sheetViews>
    <sheetView showGridLines="0" view="pageBreakPreview" topLeftCell="A13" zoomScaleNormal="93" zoomScaleSheetLayoutView="100" workbookViewId="0">
      <selection activeCell="B5" sqref="B5:R5"/>
    </sheetView>
  </sheetViews>
  <sheetFormatPr defaultRowHeight="21.75" x14ac:dyDescent="0.5"/>
  <cols>
    <col min="1" max="1" width="5.7109375" style="2" customWidth="1"/>
    <col min="2" max="3" width="10.28515625" style="2" customWidth="1"/>
    <col min="4" max="8" width="5.7109375" style="2" customWidth="1"/>
    <col min="9" max="9" width="5.7109375" style="3" customWidth="1"/>
    <col min="10" max="15" width="5.7109375" style="2" customWidth="1"/>
    <col min="16" max="18" width="5.28515625" style="2" customWidth="1"/>
    <col min="19" max="16384" width="9.140625" style="2"/>
  </cols>
  <sheetData>
    <row r="1" spans="1:18" ht="24.95" customHeight="1" x14ac:dyDescent="0.55000000000000004">
      <c r="C1" s="2" t="s">
        <v>16</v>
      </c>
      <c r="I1" s="2"/>
      <c r="J1" s="3"/>
      <c r="Q1" s="110" t="s">
        <v>69</v>
      </c>
    </row>
    <row r="2" spans="1:18" ht="24.95" customHeight="1" x14ac:dyDescent="0.5"/>
    <row r="3" spans="1:18" ht="24.95" customHeight="1" x14ac:dyDescent="0.5"/>
    <row r="4" spans="1:18" ht="24.95" customHeight="1" x14ac:dyDescent="0.55000000000000004"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8" ht="26.45" customHeight="1" x14ac:dyDescent="0.6">
      <c r="A5" s="112"/>
      <c r="B5" s="488" t="s">
        <v>74</v>
      </c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</row>
    <row r="6" spans="1:18" ht="26.45" customHeight="1" x14ac:dyDescent="0.6">
      <c r="A6" s="112"/>
      <c r="B6" s="504" t="s">
        <v>194</v>
      </c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</row>
    <row r="7" spans="1:18" ht="26.45" customHeight="1" x14ac:dyDescent="0.6">
      <c r="A7" s="112"/>
      <c r="B7" s="505" t="s">
        <v>195</v>
      </c>
      <c r="C7" s="505"/>
      <c r="D7" s="505"/>
      <c r="E7" s="505"/>
      <c r="F7" s="505"/>
      <c r="J7" s="494" t="s">
        <v>39</v>
      </c>
      <c r="K7" s="494"/>
      <c r="L7" s="489" t="s">
        <v>38</v>
      </c>
      <c r="M7" s="489"/>
      <c r="N7" s="489"/>
      <c r="O7" s="489"/>
      <c r="P7" s="112"/>
      <c r="Q7" s="112"/>
    </row>
    <row r="8" spans="1:18" ht="26.45" customHeight="1" x14ac:dyDescent="0.6">
      <c r="A8" s="112"/>
      <c r="B8" s="112" t="s">
        <v>205</v>
      </c>
      <c r="C8" s="112"/>
      <c r="D8" s="112"/>
      <c r="E8" s="112"/>
      <c r="F8" s="112"/>
      <c r="G8" s="112"/>
      <c r="H8" s="112"/>
      <c r="I8" s="113"/>
      <c r="J8" s="112"/>
      <c r="K8" s="112"/>
      <c r="L8" s="112"/>
      <c r="M8" s="112"/>
      <c r="N8" s="112"/>
      <c r="O8" s="112"/>
    </row>
    <row r="9" spans="1:18" ht="26.45" customHeight="1" x14ac:dyDescent="0.6">
      <c r="A9" s="112"/>
      <c r="B9" s="112" t="s">
        <v>56</v>
      </c>
      <c r="C9" s="112"/>
      <c r="D9" s="112"/>
      <c r="E9" s="112"/>
      <c r="F9" s="112"/>
      <c r="G9" s="112"/>
      <c r="H9" s="112"/>
      <c r="I9" s="113"/>
      <c r="J9" s="112"/>
      <c r="K9" s="112"/>
      <c r="L9" s="112"/>
      <c r="M9" s="112"/>
      <c r="N9" s="112"/>
      <c r="O9" s="112"/>
    </row>
    <row r="10" spans="1:18" ht="26.45" customHeight="1" x14ac:dyDescent="0.6">
      <c r="A10" s="112"/>
      <c r="B10" s="489" t="s">
        <v>62</v>
      </c>
      <c r="C10" s="489"/>
      <c r="D10" s="489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9"/>
      <c r="P10" s="489"/>
      <c r="Q10" s="489"/>
      <c r="R10" s="489"/>
    </row>
    <row r="11" spans="1:18" ht="26.45" customHeight="1" x14ac:dyDescent="0.6">
      <c r="A11" s="112"/>
      <c r="B11" s="112" t="s">
        <v>58</v>
      </c>
      <c r="C11" s="112"/>
      <c r="D11" s="112"/>
      <c r="E11" s="112"/>
      <c r="F11" s="112"/>
      <c r="G11" s="112"/>
      <c r="H11" s="112"/>
      <c r="I11" s="113"/>
      <c r="J11" s="112"/>
      <c r="K11" s="112"/>
      <c r="L11" s="112"/>
      <c r="M11" s="112"/>
      <c r="N11" s="112"/>
    </row>
    <row r="12" spans="1:18" ht="26.45" customHeight="1" x14ac:dyDescent="0.6">
      <c r="A12" s="112"/>
      <c r="B12" s="489" t="s">
        <v>57</v>
      </c>
      <c r="C12" s="489"/>
      <c r="D12" s="489"/>
      <c r="E12" s="489"/>
      <c r="F12" s="489"/>
      <c r="G12" s="489"/>
      <c r="H12" s="489"/>
      <c r="I12" s="489"/>
      <c r="J12" s="489"/>
      <c r="K12" s="489"/>
      <c r="L12" s="489"/>
      <c r="M12" s="489"/>
      <c r="N12" s="489"/>
      <c r="O12" s="489"/>
      <c r="P12" s="489"/>
      <c r="Q12" s="489"/>
      <c r="R12" s="489"/>
    </row>
    <row r="13" spans="1:18" ht="26.45" customHeight="1" x14ac:dyDescent="0.6">
      <c r="A13" s="112"/>
      <c r="B13" s="489" t="s">
        <v>75</v>
      </c>
      <c r="C13" s="489"/>
      <c r="D13" s="489"/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89"/>
      <c r="R13" s="489"/>
    </row>
    <row r="14" spans="1:18" ht="26.45" customHeight="1" thickBot="1" x14ac:dyDescent="0.65">
      <c r="A14" s="112"/>
      <c r="B14" s="114" t="s">
        <v>17</v>
      </c>
      <c r="C14" s="112"/>
      <c r="D14" s="112"/>
      <c r="E14" s="112"/>
      <c r="F14" s="112"/>
      <c r="G14" s="112"/>
      <c r="H14" s="112"/>
      <c r="I14" s="113"/>
      <c r="J14" s="112"/>
      <c r="K14" s="112"/>
      <c r="L14" s="112"/>
      <c r="M14" s="112"/>
      <c r="N14" s="112"/>
      <c r="O14" s="112"/>
      <c r="P14" s="112"/>
      <c r="Q14" s="112"/>
    </row>
    <row r="15" spans="1:18" ht="26.45" customHeight="1" x14ac:dyDescent="0.6">
      <c r="A15" s="112"/>
      <c r="B15" s="482" t="s">
        <v>18</v>
      </c>
      <c r="C15" s="578"/>
      <c r="D15" s="621" t="s">
        <v>46</v>
      </c>
      <c r="E15" s="622"/>
      <c r="F15" s="622"/>
      <c r="G15" s="622"/>
      <c r="H15" s="622"/>
      <c r="I15" s="622"/>
      <c r="J15" s="622"/>
      <c r="K15" s="623"/>
      <c r="L15" s="169" t="s">
        <v>47</v>
      </c>
      <c r="M15" s="398"/>
      <c r="N15" s="398"/>
      <c r="O15" s="420"/>
      <c r="P15" s="581" t="s">
        <v>48</v>
      </c>
      <c r="Q15" s="582"/>
      <c r="R15" s="583"/>
    </row>
    <row r="16" spans="1:18" ht="26.45" customHeight="1" x14ac:dyDescent="0.6">
      <c r="A16" s="112"/>
      <c r="B16" s="579"/>
      <c r="C16" s="580"/>
      <c r="D16" s="390">
        <v>4</v>
      </c>
      <c r="E16" s="390">
        <v>3.5</v>
      </c>
      <c r="F16" s="390">
        <v>3</v>
      </c>
      <c r="G16" s="390">
        <v>2.5</v>
      </c>
      <c r="H16" s="390">
        <v>2</v>
      </c>
      <c r="I16" s="390">
        <v>1.5</v>
      </c>
      <c r="J16" s="477">
        <v>1</v>
      </c>
      <c r="K16" s="390">
        <v>0</v>
      </c>
      <c r="L16" s="390" t="s">
        <v>19</v>
      </c>
      <c r="M16" s="390" t="s">
        <v>20</v>
      </c>
      <c r="N16" s="390" t="s">
        <v>21</v>
      </c>
      <c r="O16" s="390" t="s">
        <v>22</v>
      </c>
      <c r="P16" s="590"/>
      <c r="Q16" s="591"/>
      <c r="R16" s="592"/>
    </row>
    <row r="17" spans="1:18" ht="26.45" customHeight="1" x14ac:dyDescent="0.6">
      <c r="A17" s="112"/>
      <c r="B17" s="508">
        <f>SUM(D17:O17)</f>
        <v>40</v>
      </c>
      <c r="C17" s="509"/>
      <c r="D17" s="122">
        <f>รวมคะแนน103!Z55</f>
        <v>2</v>
      </c>
      <c r="E17" s="122">
        <f>รวมคะแนน103!Z54</f>
        <v>1</v>
      </c>
      <c r="F17" s="122">
        <f>รวมคะแนน103!Z53</f>
        <v>1</v>
      </c>
      <c r="G17" s="122">
        <f>รวมคะแนน103!Z52</f>
        <v>0</v>
      </c>
      <c r="H17" s="122">
        <f>รวมคะแนน103!Z51</f>
        <v>1</v>
      </c>
      <c r="I17" s="122">
        <f>รวมคะแนน103!Z50</f>
        <v>0</v>
      </c>
      <c r="J17" s="121">
        <f>รวมคะแนน103!Z49</f>
        <v>0</v>
      </c>
      <c r="K17" s="122">
        <v>34</v>
      </c>
      <c r="L17" s="122">
        <f>รวมคะแนน103!Z56</f>
        <v>1</v>
      </c>
      <c r="M17" s="122">
        <f>รวมคะแนน103!Z57</f>
        <v>0</v>
      </c>
      <c r="N17" s="122">
        <f>รวมคะแนน103!Z58</f>
        <v>0</v>
      </c>
      <c r="O17" s="122">
        <f>รวมคะแนน103!Z59</f>
        <v>0</v>
      </c>
      <c r="P17" s="593"/>
      <c r="Q17" s="525"/>
      <c r="R17" s="594"/>
    </row>
    <row r="18" spans="1:18" ht="26.45" customHeight="1" x14ac:dyDescent="0.6">
      <c r="A18" s="112"/>
      <c r="B18" s="586" t="s">
        <v>70</v>
      </c>
      <c r="C18" s="587"/>
      <c r="D18" s="391">
        <f t="shared" ref="D18:M18" si="0">(100/$B17)*D17</f>
        <v>5</v>
      </c>
      <c r="E18" s="391">
        <f t="shared" si="0"/>
        <v>2.5</v>
      </c>
      <c r="F18" s="391">
        <f t="shared" si="0"/>
        <v>2.5</v>
      </c>
      <c r="G18" s="391">
        <f t="shared" si="0"/>
        <v>0</v>
      </c>
      <c r="H18" s="391">
        <f t="shared" si="0"/>
        <v>2.5</v>
      </c>
      <c r="I18" s="391">
        <f>(100/$B17)*I17</f>
        <v>0</v>
      </c>
      <c r="J18" s="393">
        <f t="shared" si="0"/>
        <v>0</v>
      </c>
      <c r="K18" s="391">
        <f t="shared" si="0"/>
        <v>85</v>
      </c>
      <c r="L18" s="391">
        <f t="shared" si="0"/>
        <v>2.5</v>
      </c>
      <c r="M18" s="391">
        <f t="shared" si="0"/>
        <v>0</v>
      </c>
      <c r="N18" s="391">
        <f>(100/$B17)*N17</f>
        <v>0</v>
      </c>
      <c r="O18" s="391">
        <f>(100/$B17)*O17</f>
        <v>0</v>
      </c>
      <c r="P18" s="595"/>
      <c r="Q18" s="596"/>
      <c r="R18" s="597"/>
    </row>
    <row r="19" spans="1:18" ht="26.45" customHeight="1" x14ac:dyDescent="0.6">
      <c r="A19" s="112"/>
      <c r="B19" s="584" t="s">
        <v>23</v>
      </c>
      <c r="C19" s="516"/>
      <c r="D19" s="516"/>
      <c r="E19" s="516"/>
      <c r="F19" s="516"/>
      <c r="G19" s="585"/>
      <c r="H19" s="515" t="s">
        <v>27</v>
      </c>
      <c r="I19" s="516"/>
      <c r="J19" s="516"/>
      <c r="K19" s="516"/>
      <c r="L19" s="516"/>
      <c r="M19" s="516"/>
      <c r="N19" s="516"/>
      <c r="O19" s="585"/>
      <c r="P19" s="595" t="s">
        <v>48</v>
      </c>
      <c r="Q19" s="596"/>
      <c r="R19" s="597"/>
    </row>
    <row r="20" spans="1:18" ht="26.45" customHeight="1" x14ac:dyDescent="0.6">
      <c r="A20" s="112"/>
      <c r="B20" s="126" t="s">
        <v>73</v>
      </c>
      <c r="C20" s="128" t="s">
        <v>24</v>
      </c>
      <c r="D20" s="502" t="s">
        <v>25</v>
      </c>
      <c r="E20" s="503"/>
      <c r="F20" s="502" t="s">
        <v>26</v>
      </c>
      <c r="G20" s="503"/>
      <c r="H20" s="502" t="s">
        <v>73</v>
      </c>
      <c r="I20" s="503"/>
      <c r="J20" s="502" t="s">
        <v>24</v>
      </c>
      <c r="K20" s="503"/>
      <c r="L20" s="502" t="s">
        <v>25</v>
      </c>
      <c r="M20" s="503"/>
      <c r="N20" s="502" t="s">
        <v>26</v>
      </c>
      <c r="O20" s="503"/>
      <c r="P20" s="602"/>
      <c r="Q20" s="603"/>
      <c r="R20" s="604"/>
    </row>
    <row r="21" spans="1:18" ht="26.45" customHeight="1" thickBot="1" x14ac:dyDescent="0.65">
      <c r="A21" s="112"/>
      <c r="B21" s="129">
        <f>คุณลักษณะ103!K54</f>
        <v>9</v>
      </c>
      <c r="C21" s="130">
        <f>คุณลักษณะ103!K53</f>
        <v>13</v>
      </c>
      <c r="D21" s="500">
        <f>คุณลักษณะ103!K52</f>
        <v>9</v>
      </c>
      <c r="E21" s="501"/>
      <c r="F21" s="500">
        <f>คุณลักษณะ103!K51</f>
        <v>6</v>
      </c>
      <c r="G21" s="501"/>
      <c r="H21" s="498">
        <f>คุณลักษณะ103!R54</f>
        <v>2</v>
      </c>
      <c r="I21" s="499"/>
      <c r="J21" s="498">
        <f>คุณลักษณะ103!R53</f>
        <v>3</v>
      </c>
      <c r="K21" s="499"/>
      <c r="L21" s="498">
        <f>คุณลักษณะ103!R52</f>
        <v>2</v>
      </c>
      <c r="M21" s="499"/>
      <c r="N21" s="498">
        <f>คุณลักษณะ103!R51</f>
        <v>30</v>
      </c>
      <c r="O21" s="499"/>
      <c r="P21" s="605"/>
      <c r="Q21" s="606"/>
      <c r="R21" s="607"/>
    </row>
    <row r="22" spans="1:18" ht="27.95" customHeight="1" x14ac:dyDescent="0.6">
      <c r="A22" s="112"/>
      <c r="B22" s="134" t="s">
        <v>53</v>
      </c>
      <c r="C22" s="136"/>
      <c r="D22" s="136"/>
      <c r="E22" s="136"/>
      <c r="F22" s="136"/>
      <c r="G22" s="136"/>
      <c r="H22" s="136"/>
      <c r="I22" s="137"/>
      <c r="J22" s="136"/>
      <c r="K22" s="136"/>
      <c r="L22" s="136"/>
      <c r="M22" s="136"/>
      <c r="N22" s="136"/>
      <c r="O22" s="136"/>
      <c r="P22" s="136"/>
      <c r="Q22" s="136"/>
      <c r="R22" s="138"/>
    </row>
    <row r="23" spans="1:18" ht="26.45" customHeight="1" x14ac:dyDescent="0.6">
      <c r="A23" s="112"/>
      <c r="B23" s="139"/>
      <c r="C23" s="140"/>
      <c r="D23" s="141" t="s">
        <v>51</v>
      </c>
      <c r="E23" s="141"/>
      <c r="F23" s="141"/>
      <c r="G23" s="141"/>
      <c r="H23" s="141"/>
      <c r="I23" s="142"/>
      <c r="J23" s="141"/>
      <c r="K23" s="141"/>
      <c r="L23" s="141"/>
      <c r="M23" s="141"/>
      <c r="N23" s="141"/>
      <c r="O23" s="141"/>
      <c r="P23" s="141"/>
      <c r="Q23" s="141"/>
      <c r="R23" s="143"/>
    </row>
    <row r="24" spans="1:18" ht="26.45" customHeight="1" x14ac:dyDescent="0.6">
      <c r="A24" s="112"/>
      <c r="B24" s="139"/>
      <c r="C24" s="140"/>
      <c r="D24" s="141" t="s">
        <v>52</v>
      </c>
      <c r="E24" s="141"/>
      <c r="F24" s="141"/>
      <c r="G24" s="141"/>
      <c r="H24" s="141"/>
      <c r="I24" s="142"/>
      <c r="J24" s="141"/>
      <c r="K24" s="141"/>
      <c r="L24" s="141"/>
      <c r="M24" s="141"/>
      <c r="N24" s="141"/>
      <c r="O24" s="141"/>
      <c r="P24" s="141"/>
      <c r="Q24" s="141"/>
      <c r="R24" s="143"/>
    </row>
    <row r="25" spans="1:18" ht="26.45" customHeight="1" x14ac:dyDescent="0.6">
      <c r="A25" s="112"/>
      <c r="B25" s="139"/>
      <c r="C25" s="140"/>
      <c r="D25" s="141" t="s">
        <v>50</v>
      </c>
      <c r="E25" s="141"/>
      <c r="F25" s="141"/>
      <c r="G25" s="141"/>
      <c r="H25" s="141"/>
      <c r="I25" s="142"/>
      <c r="J25" s="141"/>
      <c r="K25" s="141"/>
      <c r="L25" s="141"/>
      <c r="M25" s="141"/>
      <c r="N25" s="141"/>
      <c r="O25" s="141"/>
      <c r="P25" s="141"/>
      <c r="Q25" s="141"/>
      <c r="R25" s="143"/>
    </row>
    <row r="26" spans="1:18" ht="26.45" customHeight="1" x14ac:dyDescent="0.6">
      <c r="A26" s="112"/>
      <c r="B26" s="139"/>
      <c r="C26" s="140"/>
      <c r="D26" s="141" t="s">
        <v>49</v>
      </c>
      <c r="E26" s="141"/>
      <c r="F26" s="141"/>
      <c r="G26" s="141"/>
      <c r="H26" s="141"/>
      <c r="I26" s="142"/>
      <c r="J26" s="141"/>
      <c r="K26" s="141"/>
      <c r="L26" s="141"/>
      <c r="M26" s="141"/>
      <c r="N26" s="141"/>
      <c r="O26" s="141"/>
      <c r="P26" s="141"/>
      <c r="Q26" s="141"/>
      <c r="R26" s="143"/>
    </row>
    <row r="27" spans="1:18" ht="27.95" customHeight="1" x14ac:dyDescent="0.6">
      <c r="A27" s="112"/>
      <c r="B27" s="144" t="s">
        <v>54</v>
      </c>
      <c r="C27" s="145"/>
      <c r="D27" s="145"/>
      <c r="E27" s="141"/>
      <c r="F27" s="141"/>
      <c r="G27" s="141"/>
      <c r="H27" s="141"/>
      <c r="I27" s="142"/>
      <c r="J27" s="141"/>
      <c r="K27" s="141"/>
      <c r="L27" s="141"/>
      <c r="M27" s="141"/>
      <c r="N27" s="141"/>
      <c r="O27" s="141"/>
      <c r="P27" s="141"/>
      <c r="Q27" s="141"/>
      <c r="R27" s="143"/>
    </row>
    <row r="28" spans="1:18" ht="30" customHeight="1" thickBot="1" x14ac:dyDescent="0.65">
      <c r="A28" s="112"/>
      <c r="B28" s="146"/>
      <c r="C28" s="147"/>
      <c r="D28" s="132" t="s">
        <v>55</v>
      </c>
      <c r="E28" s="147"/>
      <c r="F28" s="148"/>
      <c r="G28" s="148"/>
      <c r="H28" s="148"/>
      <c r="I28" s="149"/>
      <c r="J28" s="149"/>
      <c r="K28" s="149"/>
      <c r="L28" s="149"/>
      <c r="M28" s="148"/>
      <c r="N28" s="148"/>
      <c r="O28" s="148"/>
      <c r="P28" s="148"/>
      <c r="Q28" s="148"/>
      <c r="R28" s="150"/>
    </row>
    <row r="29" spans="1:18" ht="30" customHeight="1" x14ac:dyDescent="0.6">
      <c r="A29" s="112"/>
      <c r="B29" s="482" t="s">
        <v>77</v>
      </c>
      <c r="C29" s="483"/>
      <c r="D29" s="483"/>
      <c r="E29" s="483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4"/>
    </row>
    <row r="30" spans="1:18" s="3" customFormat="1" ht="9.9499999999999993" customHeight="1" x14ac:dyDescent="0.6">
      <c r="A30" s="113"/>
      <c r="B30" s="139"/>
      <c r="C30" s="140"/>
      <c r="D30" s="140"/>
      <c r="E30" s="140"/>
      <c r="F30" s="140"/>
      <c r="G30" s="140"/>
      <c r="H30" s="140"/>
      <c r="I30" s="151"/>
      <c r="J30" s="140"/>
      <c r="K30" s="140"/>
      <c r="L30" s="140"/>
      <c r="M30" s="141"/>
      <c r="N30" s="141"/>
      <c r="O30" s="141"/>
      <c r="P30" s="141"/>
      <c r="Q30" s="141"/>
      <c r="R30" s="143"/>
    </row>
    <row r="31" spans="1:18" s="3" customFormat="1" ht="30" customHeight="1" x14ac:dyDescent="0.6">
      <c r="A31" s="113"/>
      <c r="B31" s="139"/>
      <c r="C31" s="140"/>
      <c r="D31" s="142" t="s">
        <v>59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52"/>
      <c r="Q31" s="142"/>
      <c r="R31" s="143"/>
    </row>
    <row r="32" spans="1:18" ht="30" customHeight="1" x14ac:dyDescent="0.6">
      <c r="A32" s="112"/>
      <c r="B32" s="154"/>
      <c r="C32" s="140"/>
      <c r="D32" s="140"/>
      <c r="E32" s="118" t="s">
        <v>60</v>
      </c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41"/>
      <c r="R32" s="143"/>
    </row>
    <row r="33" spans="1:19" ht="30" customHeight="1" thickBot="1" x14ac:dyDescent="0.65">
      <c r="A33" s="112"/>
      <c r="B33" s="155"/>
      <c r="C33" s="147"/>
      <c r="D33" s="132" t="s">
        <v>61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3"/>
    </row>
    <row r="34" spans="1:19" ht="24.95" customHeight="1" x14ac:dyDescent="0.6">
      <c r="A34" s="112"/>
      <c r="B34" s="598"/>
      <c r="C34" s="598"/>
      <c r="D34" s="598"/>
      <c r="E34" s="598"/>
      <c r="F34" s="598"/>
      <c r="G34" s="598"/>
      <c r="H34" s="598"/>
      <c r="I34" s="598"/>
      <c r="J34" s="598"/>
      <c r="K34" s="598"/>
      <c r="L34" s="598"/>
      <c r="M34" s="598"/>
      <c r="N34" s="598"/>
      <c r="O34" s="598"/>
      <c r="P34" s="598"/>
      <c r="Q34" s="598"/>
      <c r="R34" s="598"/>
    </row>
    <row r="35" spans="1:19" ht="24.95" customHeight="1" x14ac:dyDescent="0.7">
      <c r="A35" s="157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157"/>
    </row>
    <row r="36" spans="1:19" ht="24.95" customHeight="1" x14ac:dyDescent="0.7">
      <c r="A36" s="159"/>
      <c r="B36" s="526"/>
      <c r="C36" s="526"/>
      <c r="D36" s="526"/>
      <c r="E36" s="526"/>
      <c r="F36" s="526"/>
      <c r="G36" s="526"/>
      <c r="H36" s="526"/>
      <c r="I36" s="526"/>
      <c r="J36" s="526"/>
      <c r="K36" s="526"/>
      <c r="L36" s="526"/>
      <c r="M36" s="526"/>
      <c r="N36" s="526"/>
      <c r="O36" s="526"/>
      <c r="P36" s="526"/>
      <c r="Q36" s="526"/>
      <c r="R36" s="526"/>
      <c r="S36" s="159"/>
    </row>
    <row r="37" spans="1:19" ht="17.100000000000001" customHeight="1" x14ac:dyDescent="0.7">
      <c r="A37" s="160"/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</row>
    <row r="38" spans="1:19" ht="17.100000000000001" customHeight="1" x14ac:dyDescent="0.7">
      <c r="A38" s="161"/>
      <c r="B38" s="161"/>
      <c r="C38" s="161"/>
      <c r="D38" s="161"/>
      <c r="E38" s="161"/>
      <c r="F38" s="161"/>
      <c r="G38" s="161"/>
      <c r="H38" s="161"/>
      <c r="I38" s="164"/>
      <c r="J38" s="161"/>
      <c r="K38" s="161"/>
      <c r="L38" s="161"/>
      <c r="M38" s="161"/>
      <c r="N38" s="161"/>
      <c r="O38" s="161"/>
      <c r="P38" s="161"/>
      <c r="Q38" s="161"/>
      <c r="R38" s="161"/>
      <c r="S38" s="160"/>
    </row>
    <row r="39" spans="1:19" ht="17.100000000000001" customHeight="1" x14ac:dyDescent="0.7">
      <c r="A39" s="161"/>
      <c r="B39" s="161"/>
      <c r="C39" s="161"/>
      <c r="D39" s="161"/>
      <c r="E39" s="161"/>
      <c r="F39" s="161"/>
      <c r="G39" s="161"/>
      <c r="H39" s="161"/>
      <c r="I39" s="164"/>
      <c r="J39" s="161"/>
      <c r="K39" s="161"/>
      <c r="L39" s="161"/>
      <c r="M39" s="161"/>
      <c r="N39" s="161"/>
      <c r="O39" s="161"/>
      <c r="P39" s="161"/>
      <c r="Q39" s="161"/>
      <c r="R39" s="161"/>
      <c r="S39" s="160"/>
    </row>
    <row r="40" spans="1:19" ht="17.100000000000001" customHeight="1" x14ac:dyDescent="0.7">
      <c r="A40" s="161"/>
      <c r="B40" s="161"/>
      <c r="C40" s="161"/>
      <c r="D40" s="161"/>
      <c r="E40" s="161"/>
      <c r="F40" s="161"/>
      <c r="G40" s="161"/>
      <c r="H40" s="161"/>
      <c r="I40" s="164"/>
      <c r="J40" s="161"/>
      <c r="K40" s="161"/>
      <c r="L40" s="161"/>
      <c r="M40" s="161"/>
      <c r="N40" s="161"/>
      <c r="O40" s="161"/>
      <c r="P40" s="161"/>
      <c r="Q40" s="161"/>
      <c r="R40" s="161"/>
      <c r="S40" s="160"/>
    </row>
    <row r="41" spans="1:19" ht="17.100000000000001" customHeight="1" x14ac:dyDescent="0.7">
      <c r="A41" s="161"/>
      <c r="B41" s="161"/>
      <c r="C41" s="161"/>
      <c r="D41" s="161"/>
      <c r="E41" s="161"/>
      <c r="F41" s="161"/>
      <c r="G41" s="161"/>
      <c r="H41" s="161"/>
      <c r="I41" s="164"/>
      <c r="J41" s="161"/>
      <c r="K41" s="161"/>
      <c r="L41" s="161"/>
      <c r="M41" s="161"/>
      <c r="N41" s="161"/>
      <c r="O41" s="161"/>
      <c r="P41" s="161"/>
      <c r="Q41" s="161"/>
      <c r="R41" s="161"/>
      <c r="S41" s="160"/>
    </row>
    <row r="42" spans="1:19" ht="17.100000000000001" customHeight="1" x14ac:dyDescent="0.7">
      <c r="A42" s="161"/>
      <c r="B42" s="161"/>
      <c r="C42" s="161"/>
      <c r="D42" s="161"/>
      <c r="E42" s="161"/>
      <c r="F42" s="161"/>
      <c r="G42" s="161"/>
      <c r="H42" s="161"/>
      <c r="I42" s="164"/>
      <c r="J42" s="161"/>
      <c r="K42" s="161"/>
      <c r="L42" s="161"/>
      <c r="M42" s="161"/>
      <c r="N42" s="161"/>
      <c r="O42" s="161"/>
      <c r="P42" s="161"/>
      <c r="Q42" s="161"/>
      <c r="R42" s="161"/>
      <c r="S42" s="160"/>
    </row>
    <row r="43" spans="1:19" ht="17.100000000000001" customHeight="1" x14ac:dyDescent="0.7">
      <c r="A43" s="161"/>
      <c r="B43" s="161"/>
      <c r="C43" s="161"/>
      <c r="D43" s="161"/>
      <c r="E43" s="161"/>
      <c r="F43" s="161"/>
      <c r="G43" s="161"/>
      <c r="H43" s="161"/>
      <c r="I43" s="164"/>
      <c r="J43" s="161"/>
      <c r="K43" s="161"/>
      <c r="L43" s="161"/>
      <c r="M43" s="161"/>
      <c r="N43" s="161"/>
      <c r="O43" s="161"/>
      <c r="P43" s="161"/>
      <c r="Q43" s="161"/>
      <c r="R43" s="161"/>
      <c r="S43" s="160"/>
    </row>
    <row r="44" spans="1:19" ht="17.100000000000001" customHeight="1" x14ac:dyDescent="0.7">
      <c r="A44" s="161"/>
      <c r="B44" s="161"/>
      <c r="C44" s="161"/>
      <c r="D44" s="161"/>
      <c r="E44" s="161"/>
      <c r="F44" s="161"/>
      <c r="G44" s="161"/>
      <c r="H44" s="161"/>
      <c r="I44" s="164"/>
      <c r="J44" s="161"/>
      <c r="K44" s="161"/>
      <c r="L44" s="161"/>
      <c r="M44" s="161"/>
      <c r="N44" s="161"/>
      <c r="O44" s="161"/>
      <c r="P44" s="161"/>
      <c r="Q44" s="161"/>
      <c r="R44" s="161"/>
      <c r="S44" s="160"/>
    </row>
    <row r="45" spans="1:19" s="160" customFormat="1" ht="17.100000000000001" customHeight="1" x14ac:dyDescent="0.7">
      <c r="A45" s="161"/>
      <c r="B45" s="161"/>
      <c r="C45" s="161"/>
      <c r="D45" s="161"/>
      <c r="E45" s="161"/>
      <c r="F45" s="161"/>
      <c r="G45" s="161"/>
      <c r="H45" s="161"/>
      <c r="I45" s="164"/>
      <c r="J45" s="161"/>
      <c r="K45" s="161"/>
      <c r="L45" s="161"/>
      <c r="M45" s="161"/>
      <c r="N45" s="161"/>
      <c r="O45" s="161"/>
      <c r="P45" s="161"/>
      <c r="Q45" s="161"/>
      <c r="R45" s="161"/>
    </row>
    <row r="46" spans="1:19" s="160" customFormat="1" ht="17.100000000000001" customHeight="1" x14ac:dyDescent="0.7">
      <c r="A46" s="161"/>
      <c r="B46" s="161"/>
      <c r="C46" s="161"/>
      <c r="D46" s="161"/>
      <c r="E46" s="161"/>
      <c r="F46" s="161"/>
      <c r="G46" s="161"/>
      <c r="H46" s="161"/>
      <c r="I46" s="164"/>
      <c r="J46" s="161"/>
      <c r="K46" s="161"/>
      <c r="L46" s="161"/>
      <c r="M46" s="161"/>
      <c r="N46" s="161"/>
      <c r="O46" s="161"/>
      <c r="P46" s="161"/>
      <c r="Q46" s="161"/>
      <c r="R46" s="161"/>
    </row>
    <row r="47" spans="1:19" s="160" customFormat="1" ht="17.100000000000001" customHeight="1" x14ac:dyDescent="0.7">
      <c r="A47" s="140"/>
      <c r="B47" s="140"/>
      <c r="C47" s="140"/>
      <c r="D47" s="140"/>
      <c r="E47" s="140"/>
      <c r="F47" s="140"/>
      <c r="G47" s="140"/>
      <c r="H47" s="140"/>
      <c r="I47" s="151"/>
      <c r="J47" s="140"/>
      <c r="K47" s="140"/>
      <c r="L47" s="140"/>
      <c r="M47" s="140"/>
      <c r="N47" s="140"/>
      <c r="O47" s="140"/>
      <c r="P47" s="140"/>
      <c r="Q47" s="140"/>
      <c r="R47" s="140"/>
      <c r="S47" s="2"/>
    </row>
    <row r="48" spans="1:19" s="160" customFormat="1" ht="17.100000000000001" customHeight="1" x14ac:dyDescent="0.7">
      <c r="A48" s="140"/>
      <c r="B48" s="140"/>
      <c r="C48" s="140"/>
      <c r="D48" s="140"/>
      <c r="E48" s="140"/>
      <c r="F48" s="140"/>
      <c r="G48" s="140"/>
      <c r="H48" s="140"/>
      <c r="I48" s="151"/>
      <c r="J48" s="140"/>
      <c r="K48" s="140"/>
      <c r="L48" s="140"/>
      <c r="M48" s="140"/>
      <c r="N48" s="140"/>
      <c r="O48" s="140"/>
      <c r="P48" s="140"/>
      <c r="Q48" s="140"/>
      <c r="R48" s="140"/>
      <c r="S48" s="2"/>
    </row>
    <row r="49" spans="1:19" s="160" customFormat="1" ht="17.100000000000001" customHeight="1" x14ac:dyDescent="0.7">
      <c r="A49" s="140"/>
      <c r="B49" s="140"/>
      <c r="C49" s="140"/>
      <c r="D49" s="140"/>
      <c r="E49" s="140"/>
      <c r="F49" s="140"/>
      <c r="G49" s="140"/>
      <c r="H49" s="140"/>
      <c r="I49" s="151"/>
      <c r="J49" s="140"/>
      <c r="K49" s="140"/>
      <c r="L49" s="140"/>
      <c r="M49" s="140"/>
      <c r="N49" s="140"/>
      <c r="O49" s="140"/>
      <c r="P49" s="140"/>
      <c r="Q49" s="140"/>
      <c r="R49" s="140"/>
      <c r="S49" s="2"/>
    </row>
    <row r="50" spans="1:19" s="160" customFormat="1" ht="17.100000000000001" customHeight="1" x14ac:dyDescent="0.7">
      <c r="A50" s="140"/>
      <c r="B50" s="140"/>
      <c r="C50" s="140"/>
      <c r="D50" s="140"/>
      <c r="E50" s="140"/>
      <c r="F50" s="140"/>
      <c r="G50" s="140"/>
      <c r="H50" s="140"/>
      <c r="I50" s="151"/>
      <c r="J50" s="140"/>
      <c r="K50" s="140"/>
      <c r="L50" s="140"/>
      <c r="M50" s="140"/>
      <c r="N50" s="140"/>
      <c r="O50" s="140"/>
      <c r="P50" s="140"/>
      <c r="Q50" s="140"/>
      <c r="R50" s="140"/>
      <c r="S50" s="2"/>
    </row>
    <row r="51" spans="1:19" s="160" customFormat="1" ht="17.100000000000001" customHeight="1" x14ac:dyDescent="0.7">
      <c r="A51" s="140"/>
      <c r="B51" s="140"/>
      <c r="C51" s="140"/>
      <c r="D51" s="140"/>
      <c r="E51" s="140"/>
      <c r="F51" s="140"/>
      <c r="G51" s="140"/>
      <c r="H51" s="140"/>
      <c r="I51" s="151"/>
      <c r="J51" s="140"/>
      <c r="K51" s="140"/>
      <c r="L51" s="140"/>
      <c r="M51" s="140"/>
      <c r="N51" s="140"/>
      <c r="O51" s="140"/>
      <c r="P51" s="140"/>
      <c r="Q51" s="140"/>
      <c r="R51" s="140"/>
      <c r="S51" s="2"/>
    </row>
    <row r="52" spans="1:19" s="160" customFormat="1" ht="17.100000000000001" customHeight="1" x14ac:dyDescent="0.7">
      <c r="A52" s="140"/>
      <c r="B52" s="140"/>
      <c r="C52" s="140"/>
      <c r="D52" s="140"/>
      <c r="E52" s="140"/>
      <c r="F52" s="140"/>
      <c r="G52" s="140"/>
      <c r="H52" s="140"/>
      <c r="I52" s="151"/>
      <c r="J52" s="140"/>
      <c r="K52" s="140"/>
      <c r="L52" s="140"/>
      <c r="M52" s="140"/>
      <c r="N52" s="140"/>
      <c r="O52" s="140"/>
      <c r="P52" s="140"/>
      <c r="Q52" s="140"/>
      <c r="R52" s="140"/>
      <c r="S52" s="2"/>
    </row>
    <row r="53" spans="1:19" s="160" customFormat="1" ht="17.100000000000001" customHeight="1" x14ac:dyDescent="0.7">
      <c r="A53" s="140"/>
      <c r="B53" s="140"/>
      <c r="C53" s="140"/>
      <c r="D53" s="140"/>
      <c r="E53" s="140"/>
      <c r="F53" s="140"/>
      <c r="G53" s="140"/>
      <c r="H53" s="140"/>
      <c r="I53" s="151"/>
      <c r="J53" s="140"/>
      <c r="K53" s="140"/>
      <c r="L53" s="140"/>
      <c r="M53" s="140"/>
      <c r="N53" s="140"/>
      <c r="O53" s="140"/>
      <c r="P53" s="140"/>
      <c r="Q53" s="140"/>
      <c r="R53" s="140"/>
      <c r="S53" s="2"/>
    </row>
    <row r="54" spans="1:19" s="160" customFormat="1" ht="17.100000000000001" customHeight="1" x14ac:dyDescent="0.7">
      <c r="A54" s="140"/>
      <c r="B54" s="140"/>
      <c r="C54" s="140"/>
      <c r="D54" s="140"/>
      <c r="E54" s="140"/>
      <c r="F54" s="140"/>
      <c r="G54" s="140"/>
      <c r="H54" s="140"/>
      <c r="I54" s="151"/>
      <c r="J54" s="140"/>
      <c r="K54" s="140"/>
      <c r="L54" s="140"/>
      <c r="M54" s="140"/>
      <c r="N54" s="140"/>
      <c r="O54" s="140"/>
      <c r="P54" s="140"/>
      <c r="Q54" s="140"/>
      <c r="R54" s="140"/>
      <c r="S54" s="2"/>
    </row>
    <row r="55" spans="1:19" s="160" customFormat="1" ht="17.100000000000001" customHeight="1" x14ac:dyDescent="0.7">
      <c r="A55" s="140"/>
      <c r="B55" s="140"/>
      <c r="C55" s="140"/>
      <c r="D55" s="140"/>
      <c r="E55" s="140"/>
      <c r="F55" s="140"/>
      <c r="G55" s="140"/>
      <c r="H55" s="140"/>
      <c r="I55" s="151"/>
      <c r="J55" s="140"/>
      <c r="K55" s="140"/>
      <c r="L55" s="140"/>
      <c r="M55" s="140"/>
      <c r="N55" s="140"/>
      <c r="O55" s="140"/>
      <c r="P55" s="140"/>
      <c r="Q55" s="140"/>
      <c r="R55" s="140"/>
      <c r="S55" s="2"/>
    </row>
    <row r="56" spans="1:19" ht="17.100000000000001" customHeight="1" x14ac:dyDescent="0.5">
      <c r="A56" s="140"/>
      <c r="B56" s="140"/>
      <c r="C56" s="140"/>
      <c r="D56" s="140"/>
      <c r="E56" s="140"/>
      <c r="F56" s="140"/>
      <c r="G56" s="140"/>
      <c r="H56" s="140"/>
      <c r="I56" s="151"/>
      <c r="J56" s="140"/>
      <c r="K56" s="140"/>
      <c r="L56" s="140"/>
      <c r="M56" s="140"/>
      <c r="N56" s="140"/>
      <c r="O56" s="140"/>
      <c r="P56" s="140"/>
      <c r="Q56" s="140"/>
      <c r="R56" s="140"/>
    </row>
    <row r="57" spans="1:19" ht="17.100000000000001" customHeight="1" x14ac:dyDescent="0.5">
      <c r="A57" s="140"/>
      <c r="B57" s="140"/>
      <c r="C57" s="140"/>
      <c r="D57" s="140"/>
      <c r="E57" s="140"/>
      <c r="F57" s="140"/>
      <c r="G57" s="140"/>
      <c r="H57" s="140"/>
      <c r="I57" s="151"/>
      <c r="J57" s="140"/>
      <c r="K57" s="140"/>
      <c r="L57" s="140"/>
      <c r="M57" s="140"/>
      <c r="N57" s="140"/>
      <c r="O57" s="140"/>
      <c r="P57" s="140"/>
      <c r="Q57" s="140"/>
      <c r="R57" s="140"/>
    </row>
    <row r="58" spans="1:19" ht="17.100000000000001" customHeight="1" x14ac:dyDescent="0.5">
      <c r="A58" s="140"/>
      <c r="B58" s="140"/>
      <c r="C58" s="140"/>
      <c r="D58" s="140"/>
      <c r="E58" s="140"/>
      <c r="F58" s="140"/>
      <c r="G58" s="140"/>
      <c r="H58" s="140"/>
      <c r="I58" s="151"/>
      <c r="J58" s="140"/>
      <c r="K58" s="140"/>
      <c r="L58" s="140"/>
      <c r="M58" s="140"/>
      <c r="N58" s="140"/>
      <c r="O58" s="140"/>
      <c r="P58" s="140"/>
      <c r="Q58" s="140"/>
      <c r="R58" s="140"/>
    </row>
    <row r="59" spans="1:19" ht="17.100000000000001" customHeight="1" x14ac:dyDescent="0.5">
      <c r="A59" s="140"/>
      <c r="B59" s="140"/>
      <c r="C59" s="140"/>
      <c r="D59" s="140"/>
      <c r="E59" s="140"/>
      <c r="F59" s="140"/>
      <c r="G59" s="140"/>
      <c r="H59" s="140"/>
      <c r="I59" s="151"/>
      <c r="J59" s="140"/>
      <c r="K59" s="140"/>
      <c r="L59" s="140"/>
      <c r="M59" s="140"/>
      <c r="N59" s="140"/>
      <c r="O59" s="140"/>
      <c r="P59" s="140"/>
      <c r="Q59" s="140"/>
      <c r="R59" s="140"/>
    </row>
    <row r="60" spans="1:19" ht="17.100000000000001" customHeight="1" x14ac:dyDescent="0.5">
      <c r="A60" s="140"/>
      <c r="B60" s="140"/>
      <c r="C60" s="140"/>
      <c r="D60" s="140"/>
      <c r="E60" s="140"/>
      <c r="F60" s="140"/>
      <c r="G60" s="140"/>
      <c r="H60" s="140"/>
      <c r="I60" s="151"/>
      <c r="J60" s="140"/>
      <c r="K60" s="140"/>
      <c r="L60" s="140"/>
      <c r="M60" s="140"/>
      <c r="N60" s="140"/>
      <c r="O60" s="140"/>
      <c r="P60" s="140"/>
      <c r="Q60" s="140"/>
      <c r="R60" s="140"/>
    </row>
    <row r="61" spans="1:19" ht="17.100000000000001" customHeight="1" x14ac:dyDescent="0.5">
      <c r="A61" s="140"/>
      <c r="B61" s="140"/>
      <c r="C61" s="140"/>
      <c r="D61" s="140"/>
      <c r="E61" s="140"/>
      <c r="F61" s="140"/>
      <c r="G61" s="140"/>
      <c r="H61" s="140"/>
      <c r="I61" s="151"/>
      <c r="J61" s="140"/>
      <c r="K61" s="140"/>
      <c r="L61" s="140"/>
      <c r="M61" s="140"/>
      <c r="N61" s="140"/>
      <c r="O61" s="140"/>
      <c r="P61" s="140"/>
      <c r="Q61" s="140"/>
      <c r="R61" s="140"/>
    </row>
    <row r="62" spans="1:19" ht="17.100000000000001" customHeight="1" x14ac:dyDescent="0.5">
      <c r="A62" s="140"/>
      <c r="B62" s="140"/>
      <c r="C62" s="140"/>
      <c r="D62" s="140"/>
      <c r="E62" s="140"/>
      <c r="F62" s="140"/>
      <c r="G62" s="140"/>
      <c r="H62" s="140"/>
      <c r="I62" s="151"/>
      <c r="J62" s="140"/>
      <c r="K62" s="140"/>
      <c r="L62" s="140"/>
      <c r="M62" s="140"/>
      <c r="N62" s="140"/>
      <c r="O62" s="140"/>
      <c r="P62" s="140"/>
      <c r="Q62" s="140"/>
      <c r="R62" s="140"/>
    </row>
    <row r="63" spans="1:19" ht="17.100000000000001" customHeight="1" x14ac:dyDescent="0.5">
      <c r="A63" s="140"/>
      <c r="B63" s="140"/>
      <c r="C63" s="140"/>
      <c r="D63" s="140"/>
      <c r="E63" s="140"/>
      <c r="F63" s="140"/>
      <c r="G63" s="140"/>
      <c r="H63" s="140"/>
      <c r="I63" s="151"/>
      <c r="J63" s="140"/>
      <c r="K63" s="140"/>
      <c r="L63" s="140"/>
      <c r="M63" s="140"/>
      <c r="N63" s="140"/>
      <c r="O63" s="140"/>
      <c r="P63" s="140"/>
      <c r="Q63" s="140"/>
      <c r="R63" s="140"/>
    </row>
    <row r="64" spans="1:19" ht="17.100000000000001" customHeight="1" x14ac:dyDescent="0.5">
      <c r="A64" s="140"/>
      <c r="B64" s="140"/>
      <c r="C64" s="140"/>
      <c r="D64" s="140"/>
      <c r="E64" s="140"/>
      <c r="F64" s="140"/>
      <c r="G64" s="140"/>
      <c r="H64" s="140"/>
      <c r="I64" s="151"/>
      <c r="J64" s="140"/>
      <c r="K64" s="140"/>
      <c r="L64" s="140"/>
      <c r="M64" s="140"/>
      <c r="N64" s="140"/>
      <c r="O64" s="140"/>
      <c r="P64" s="140"/>
      <c r="Q64" s="140"/>
      <c r="R64" s="140"/>
    </row>
    <row r="65" spans="1:18" ht="17.100000000000001" customHeight="1" x14ac:dyDescent="0.5">
      <c r="A65" s="140"/>
      <c r="B65" s="140"/>
      <c r="C65" s="140"/>
      <c r="D65" s="140"/>
      <c r="E65" s="140"/>
      <c r="F65" s="140"/>
      <c r="G65" s="140"/>
      <c r="H65" s="140"/>
      <c r="I65" s="151"/>
      <c r="J65" s="140"/>
      <c r="K65" s="140"/>
      <c r="L65" s="140"/>
      <c r="M65" s="140"/>
      <c r="N65" s="140"/>
      <c r="O65" s="140"/>
      <c r="P65" s="140"/>
      <c r="Q65" s="140"/>
      <c r="R65" s="140"/>
    </row>
    <row r="66" spans="1:18" ht="17.100000000000001" customHeight="1" x14ac:dyDescent="0.5">
      <c r="A66" s="140"/>
      <c r="B66" s="140"/>
      <c r="C66" s="140"/>
      <c r="D66" s="140"/>
      <c r="E66" s="140"/>
      <c r="F66" s="140"/>
      <c r="G66" s="140"/>
      <c r="H66" s="140"/>
      <c r="I66" s="151"/>
      <c r="J66" s="140"/>
      <c r="K66" s="140"/>
      <c r="L66" s="140"/>
      <c r="M66" s="140"/>
      <c r="N66" s="140"/>
      <c r="O66" s="140"/>
      <c r="P66" s="140"/>
      <c r="Q66" s="140"/>
      <c r="R66" s="140"/>
    </row>
    <row r="67" spans="1:18" ht="17.100000000000001" customHeight="1" x14ac:dyDescent="0.5">
      <c r="A67" s="140"/>
      <c r="B67" s="140"/>
      <c r="C67" s="140"/>
      <c r="D67" s="140"/>
      <c r="E67" s="140"/>
      <c r="F67" s="140"/>
      <c r="G67" s="140"/>
      <c r="H67" s="140"/>
      <c r="I67" s="151"/>
      <c r="J67" s="140"/>
      <c r="K67" s="140"/>
      <c r="L67" s="140"/>
      <c r="M67" s="140"/>
      <c r="N67" s="140"/>
      <c r="O67" s="140"/>
      <c r="P67" s="140"/>
      <c r="Q67" s="140"/>
      <c r="R67" s="140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165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</row>
    <row r="79" spans="1:18" ht="18.95" customHeight="1" x14ac:dyDescent="0.5">
      <c r="B79" s="165"/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</row>
    <row r="80" spans="1:18" ht="18.95" customHeight="1" x14ac:dyDescent="0.5">
      <c r="A80" s="11"/>
      <c r="B80" s="165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</row>
    <row r="81" spans="1:18" ht="18.95" customHeight="1" x14ac:dyDescent="0.5">
      <c r="A81" s="11"/>
      <c r="B81" s="165"/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</row>
    <row r="82" spans="1:18" ht="18.95" customHeight="1" x14ac:dyDescent="0.5">
      <c r="A82" s="11"/>
      <c r="B82" s="165"/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</row>
    <row r="83" spans="1:18" ht="18.95" customHeight="1" x14ac:dyDescent="0.5">
      <c r="A83" s="11"/>
      <c r="B83" s="165"/>
      <c r="C83" s="165"/>
      <c r="D83" s="165"/>
      <c r="E83" s="165"/>
      <c r="F83" s="165"/>
      <c r="G83" s="165"/>
      <c r="H83" s="165"/>
      <c r="I83" s="522"/>
      <c r="J83" s="522"/>
      <c r="K83" s="522"/>
      <c r="L83" s="522"/>
      <c r="M83" s="522"/>
      <c r="N83" s="522"/>
      <c r="O83" s="522"/>
      <c r="P83" s="522"/>
      <c r="Q83" s="522"/>
      <c r="R83" s="522"/>
    </row>
    <row r="84" spans="1:18" ht="17.100000000000001" customHeight="1" x14ac:dyDescent="0.5"/>
    <row r="89" spans="1:18" ht="24" x14ac:dyDescent="0.55000000000000004">
      <c r="A89" s="162"/>
      <c r="B89" s="162"/>
      <c r="C89" s="162"/>
      <c r="D89" s="162"/>
      <c r="E89" s="162"/>
      <c r="F89" s="162"/>
      <c r="G89" s="162"/>
      <c r="H89" s="162"/>
      <c r="I89" s="163"/>
      <c r="J89" s="162"/>
      <c r="K89" s="162"/>
      <c r="L89" s="162"/>
      <c r="M89" s="162"/>
      <c r="N89" s="162"/>
      <c r="O89" s="162"/>
      <c r="P89" s="162"/>
      <c r="Q89" s="162"/>
    </row>
    <row r="90" spans="1:18" ht="24" x14ac:dyDescent="0.55000000000000004">
      <c r="A90" s="162"/>
      <c r="B90" s="162"/>
      <c r="C90" s="162"/>
      <c r="D90" s="162"/>
      <c r="E90" s="162"/>
      <c r="F90" s="162"/>
      <c r="G90" s="162"/>
      <c r="H90" s="162"/>
      <c r="I90" s="163"/>
      <c r="J90" s="162"/>
      <c r="K90" s="162"/>
      <c r="L90" s="162"/>
      <c r="M90" s="162"/>
      <c r="N90" s="162"/>
      <c r="O90" s="162"/>
      <c r="P90" s="162"/>
      <c r="Q90" s="162"/>
    </row>
    <row r="91" spans="1:18" ht="24" x14ac:dyDescent="0.55000000000000004">
      <c r="A91" s="162"/>
      <c r="B91" s="162"/>
      <c r="C91" s="162"/>
      <c r="D91" s="162"/>
      <c r="E91" s="162"/>
      <c r="F91" s="162"/>
      <c r="G91" s="162"/>
      <c r="H91" s="162"/>
      <c r="I91" s="163"/>
      <c r="J91" s="162"/>
      <c r="K91" s="162"/>
      <c r="L91" s="162"/>
      <c r="M91" s="162"/>
      <c r="N91" s="162"/>
      <c r="O91" s="162"/>
      <c r="P91" s="162"/>
      <c r="Q91" s="162"/>
    </row>
    <row r="92" spans="1:18" ht="24" x14ac:dyDescent="0.55000000000000004">
      <c r="A92" s="162"/>
      <c r="B92" s="162"/>
      <c r="C92" s="162"/>
      <c r="D92" s="162"/>
      <c r="E92" s="162"/>
      <c r="F92" s="162"/>
      <c r="G92" s="162"/>
      <c r="H92" s="162"/>
      <c r="I92" s="163"/>
      <c r="J92" s="162"/>
      <c r="K92" s="162"/>
      <c r="L92" s="162"/>
      <c r="M92" s="162"/>
      <c r="N92" s="162"/>
      <c r="O92" s="162"/>
      <c r="P92" s="162"/>
      <c r="Q92" s="162"/>
    </row>
  </sheetData>
  <mergeCells count="34">
    <mergeCell ref="B29:R29"/>
    <mergeCell ref="I83:R83"/>
    <mergeCell ref="P20:R21"/>
    <mergeCell ref="D20:E20"/>
    <mergeCell ref="F20:G20"/>
    <mergeCell ref="J20:K20"/>
    <mergeCell ref="H20:I20"/>
    <mergeCell ref="L20:M20"/>
    <mergeCell ref="N20:O20"/>
    <mergeCell ref="B34:R35"/>
    <mergeCell ref="B36:R36"/>
    <mergeCell ref="H21:I21"/>
    <mergeCell ref="J21:K21"/>
    <mergeCell ref="L21:M21"/>
    <mergeCell ref="N21:O21"/>
    <mergeCell ref="D21:E21"/>
    <mergeCell ref="F21:G21"/>
    <mergeCell ref="B18:C18"/>
    <mergeCell ref="D15:K15"/>
    <mergeCell ref="P16:R18"/>
    <mergeCell ref="B17:C17"/>
    <mergeCell ref="B19:G19"/>
    <mergeCell ref="H19:O19"/>
    <mergeCell ref="P19:R19"/>
    <mergeCell ref="B5:R5"/>
    <mergeCell ref="B10:R10"/>
    <mergeCell ref="B13:R13"/>
    <mergeCell ref="B15:C16"/>
    <mergeCell ref="B12:R12"/>
    <mergeCell ref="P15:R15"/>
    <mergeCell ref="B6:Q6"/>
    <mergeCell ref="B7:F7"/>
    <mergeCell ref="J7:K7"/>
    <mergeCell ref="L7:O7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95" orientation="portrait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CW44"/>
  <sheetViews>
    <sheetView showGridLines="0" view="pageBreakPreview" zoomScale="98" zoomScaleNormal="100" zoomScaleSheetLayoutView="98" workbookViewId="0">
      <pane xSplit="5" ySplit="4" topLeftCell="F32" activePane="bottomRight" state="frozen"/>
      <selection pane="topRight" activeCell="F1" sqref="F1"/>
      <selection pane="bottomLeft" activeCell="A5" sqref="A5"/>
      <selection pane="bottomRight" activeCell="D44" sqref="D44"/>
    </sheetView>
  </sheetViews>
  <sheetFormatPr defaultRowHeight="21.75" x14ac:dyDescent="0.5"/>
  <cols>
    <col min="1" max="1" width="2.140625" style="1" customWidth="1"/>
    <col min="2" max="2" width="3.7109375" style="1" customWidth="1"/>
    <col min="3" max="3" width="8" style="1" customWidth="1"/>
    <col min="4" max="4" width="24.42578125" style="1" customWidth="1"/>
    <col min="5" max="5" width="3.7109375" style="1" customWidth="1"/>
    <col min="6" max="39" width="2.28515625" style="1" customWidth="1"/>
    <col min="40" max="40" width="4" style="1" customWidth="1"/>
    <col min="41" max="86" width="2.28515625" style="1" customWidth="1"/>
    <col min="87" max="87" width="4.7109375" style="213" customWidth="1"/>
    <col min="88" max="88" width="4.7109375" style="1" customWidth="1"/>
    <col min="89" max="89" width="6" style="1" customWidth="1"/>
    <col min="90" max="90" width="6.85546875" style="1" customWidth="1"/>
    <col min="91" max="91" width="6" style="1" customWidth="1"/>
    <col min="92" max="16384" width="9.140625" style="1"/>
  </cols>
  <sheetData>
    <row r="1" spans="2:101" ht="35.1" customHeight="1" thickBot="1" x14ac:dyDescent="0.6">
      <c r="B1" s="530" t="s">
        <v>202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  <c r="AH1" s="530"/>
      <c r="AI1" s="530"/>
      <c r="AJ1" s="530"/>
      <c r="AK1" s="530"/>
      <c r="AL1" s="530"/>
      <c r="AM1" s="530"/>
      <c r="AN1" s="214"/>
      <c r="AO1" s="530" t="s">
        <v>201</v>
      </c>
      <c r="AP1" s="530"/>
      <c r="AQ1" s="530"/>
      <c r="AR1" s="530"/>
      <c r="AS1" s="530"/>
      <c r="AT1" s="530"/>
      <c r="AU1" s="530"/>
      <c r="AV1" s="530"/>
      <c r="AW1" s="530"/>
      <c r="AX1" s="530"/>
      <c r="AY1" s="530"/>
      <c r="AZ1" s="530"/>
      <c r="BA1" s="530"/>
      <c r="BB1" s="530"/>
      <c r="BC1" s="530"/>
      <c r="BD1" s="530"/>
      <c r="BE1" s="530"/>
      <c r="BF1" s="530"/>
      <c r="BG1" s="530"/>
      <c r="BH1" s="530"/>
      <c r="BI1" s="530"/>
      <c r="BJ1" s="530"/>
      <c r="BK1" s="530"/>
      <c r="BL1" s="530"/>
      <c r="BM1" s="530"/>
      <c r="BN1" s="530"/>
      <c r="BO1" s="530"/>
      <c r="BP1" s="530"/>
      <c r="BQ1" s="530"/>
      <c r="BR1" s="530"/>
      <c r="BS1" s="530"/>
      <c r="BT1" s="530"/>
      <c r="BU1" s="530"/>
      <c r="BV1" s="530"/>
      <c r="BW1" s="530"/>
      <c r="BX1" s="530"/>
      <c r="BY1" s="530"/>
      <c r="BZ1" s="530"/>
      <c r="CA1" s="530"/>
      <c r="CB1" s="530"/>
      <c r="CC1" s="530"/>
      <c r="CD1" s="530"/>
      <c r="CE1" s="530"/>
      <c r="CF1" s="530"/>
      <c r="CG1" s="530"/>
      <c r="CH1" s="530"/>
      <c r="CI1" s="530"/>
      <c r="CJ1" s="530"/>
      <c r="CK1" s="438"/>
    </row>
    <row r="2" spans="2:101" ht="20.100000000000001" customHeight="1" thickBot="1" x14ac:dyDescent="0.65">
      <c r="B2" s="531" t="s">
        <v>36</v>
      </c>
      <c r="C2" s="531" t="s">
        <v>37</v>
      </c>
      <c r="D2" s="534" t="s">
        <v>3</v>
      </c>
      <c r="E2" s="166" t="s">
        <v>34</v>
      </c>
      <c r="F2" s="167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70"/>
      <c r="AN2" s="151"/>
      <c r="AO2" s="434"/>
      <c r="AP2" s="435"/>
      <c r="AQ2" s="435"/>
      <c r="AR2" s="435"/>
      <c r="AS2" s="435"/>
      <c r="AT2" s="435"/>
      <c r="AU2" s="435"/>
      <c r="AV2" s="435"/>
      <c r="AW2" s="435"/>
      <c r="AX2" s="435"/>
      <c r="AY2" s="435"/>
      <c r="AZ2" s="435"/>
      <c r="BA2" s="435"/>
      <c r="BB2" s="435"/>
      <c r="BC2" s="435"/>
      <c r="BD2" s="435"/>
      <c r="BE2" s="435"/>
      <c r="BF2" s="435"/>
      <c r="BG2" s="435"/>
      <c r="BH2" s="435"/>
      <c r="BI2" s="435"/>
      <c r="BJ2" s="435"/>
      <c r="BK2" s="435"/>
      <c r="BL2" s="435"/>
      <c r="BM2" s="435"/>
      <c r="BN2" s="435"/>
      <c r="BO2" s="435"/>
      <c r="BP2" s="435"/>
      <c r="BQ2" s="435"/>
      <c r="BR2" s="435"/>
      <c r="BS2" s="435"/>
      <c r="BT2" s="435"/>
      <c r="BU2" s="435"/>
      <c r="BV2" s="435"/>
      <c r="BW2" s="435"/>
      <c r="BX2" s="435"/>
      <c r="BY2" s="435"/>
      <c r="BZ2" s="435"/>
      <c r="CA2" s="435"/>
      <c r="CB2" s="435"/>
      <c r="CC2" s="435"/>
      <c r="CD2" s="435"/>
      <c r="CE2" s="435"/>
      <c r="CF2" s="435"/>
      <c r="CG2" s="435"/>
      <c r="CH2" s="436"/>
      <c r="CI2" s="437" t="s">
        <v>1</v>
      </c>
      <c r="CJ2" s="532" t="s">
        <v>36</v>
      </c>
      <c r="CK2" s="2"/>
      <c r="CL2" s="3"/>
      <c r="CM2" s="3"/>
      <c r="CN2" s="174" t="s">
        <v>196</v>
      </c>
      <c r="CO2" s="4"/>
      <c r="CP2" s="4"/>
      <c r="CQ2" s="4"/>
      <c r="CR2" s="4"/>
      <c r="CS2" s="4"/>
      <c r="CT2" s="175"/>
      <c r="CU2" s="175"/>
      <c r="CV2" s="176"/>
      <c r="CW2" s="2"/>
    </row>
    <row r="3" spans="2:101" s="422" customFormat="1" ht="20.100000000000001" customHeight="1" x14ac:dyDescent="0.6">
      <c r="B3" s="532"/>
      <c r="C3" s="532"/>
      <c r="D3" s="535"/>
      <c r="E3" s="421" t="s">
        <v>35</v>
      </c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6"/>
      <c r="AN3" s="411"/>
      <c r="AO3" s="7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6"/>
      <c r="CI3" s="182">
        <v>80</v>
      </c>
      <c r="CJ3" s="532"/>
      <c r="CK3" s="2"/>
      <c r="CL3" s="2"/>
      <c r="CM3" s="1"/>
      <c r="CN3" s="183" t="s">
        <v>80</v>
      </c>
      <c r="CO3" s="184"/>
      <c r="CP3" s="184"/>
      <c r="CQ3" s="184"/>
      <c r="CR3" s="184"/>
      <c r="CS3" s="184"/>
      <c r="CT3" s="184"/>
      <c r="CU3" s="184"/>
      <c r="CV3" s="185"/>
      <c r="CW3" s="2"/>
    </row>
    <row r="4" spans="2:101" ht="20.100000000000001" customHeight="1" thickBot="1" x14ac:dyDescent="0.6">
      <c r="B4" s="533"/>
      <c r="C4" s="533"/>
      <c r="D4" s="536"/>
      <c r="E4" s="186" t="s">
        <v>40</v>
      </c>
      <c r="F4" s="10">
        <v>1</v>
      </c>
      <c r="G4" s="8">
        <v>2</v>
      </c>
      <c r="H4" s="8">
        <v>3</v>
      </c>
      <c r="I4" s="8">
        <v>4</v>
      </c>
      <c r="J4" s="8">
        <v>5</v>
      </c>
      <c r="K4" s="8">
        <v>6</v>
      </c>
      <c r="L4" s="8">
        <v>7</v>
      </c>
      <c r="M4" s="8">
        <v>8</v>
      </c>
      <c r="N4" s="8">
        <v>9</v>
      </c>
      <c r="O4" s="8">
        <v>10</v>
      </c>
      <c r="P4" s="8">
        <v>11</v>
      </c>
      <c r="Q4" s="8">
        <v>12</v>
      </c>
      <c r="R4" s="8">
        <v>13</v>
      </c>
      <c r="S4" s="8">
        <v>14</v>
      </c>
      <c r="T4" s="8">
        <v>15</v>
      </c>
      <c r="U4" s="8">
        <v>16</v>
      </c>
      <c r="V4" s="8">
        <v>17</v>
      </c>
      <c r="W4" s="8">
        <v>18</v>
      </c>
      <c r="X4" s="8">
        <v>19</v>
      </c>
      <c r="Y4" s="8">
        <v>20</v>
      </c>
      <c r="Z4" s="8">
        <v>21</v>
      </c>
      <c r="AA4" s="8">
        <v>22</v>
      </c>
      <c r="AB4" s="8">
        <v>23</v>
      </c>
      <c r="AC4" s="8">
        <v>24</v>
      </c>
      <c r="AD4" s="8">
        <v>25</v>
      </c>
      <c r="AE4" s="8">
        <v>26</v>
      </c>
      <c r="AF4" s="8">
        <v>27</v>
      </c>
      <c r="AG4" s="8">
        <v>28</v>
      </c>
      <c r="AH4" s="8">
        <v>29</v>
      </c>
      <c r="AI4" s="8">
        <v>30</v>
      </c>
      <c r="AJ4" s="8">
        <v>31</v>
      </c>
      <c r="AK4" s="8">
        <v>32</v>
      </c>
      <c r="AL4" s="8">
        <v>33</v>
      </c>
      <c r="AM4" s="9">
        <v>34</v>
      </c>
      <c r="AN4" s="411"/>
      <c r="AO4" s="10">
        <v>35</v>
      </c>
      <c r="AP4" s="8">
        <v>36</v>
      </c>
      <c r="AQ4" s="8">
        <v>37</v>
      </c>
      <c r="AR4" s="8">
        <v>38</v>
      </c>
      <c r="AS4" s="8">
        <v>39</v>
      </c>
      <c r="AT4" s="8">
        <v>40</v>
      </c>
      <c r="AU4" s="8">
        <v>41</v>
      </c>
      <c r="AV4" s="8">
        <v>42</v>
      </c>
      <c r="AW4" s="8">
        <v>43</v>
      </c>
      <c r="AX4" s="8">
        <v>44</v>
      </c>
      <c r="AY4" s="8">
        <v>45</v>
      </c>
      <c r="AZ4" s="8">
        <v>46</v>
      </c>
      <c r="BA4" s="8">
        <v>47</v>
      </c>
      <c r="BB4" s="8">
        <v>48</v>
      </c>
      <c r="BC4" s="8">
        <v>49</v>
      </c>
      <c r="BD4" s="8">
        <v>50</v>
      </c>
      <c r="BE4" s="8">
        <v>51</v>
      </c>
      <c r="BF4" s="8">
        <v>52</v>
      </c>
      <c r="BG4" s="8">
        <v>53</v>
      </c>
      <c r="BH4" s="8">
        <v>54</v>
      </c>
      <c r="BI4" s="8">
        <v>55</v>
      </c>
      <c r="BJ4" s="8">
        <v>56</v>
      </c>
      <c r="BK4" s="8">
        <v>57</v>
      </c>
      <c r="BL4" s="8">
        <v>58</v>
      </c>
      <c r="BM4" s="8">
        <v>59</v>
      </c>
      <c r="BN4" s="8">
        <v>60</v>
      </c>
      <c r="BO4" s="8">
        <v>61</v>
      </c>
      <c r="BP4" s="8">
        <v>62</v>
      </c>
      <c r="BQ4" s="8">
        <v>63</v>
      </c>
      <c r="BR4" s="8">
        <v>64</v>
      </c>
      <c r="BS4" s="8">
        <v>65</v>
      </c>
      <c r="BT4" s="8">
        <v>66</v>
      </c>
      <c r="BU4" s="8">
        <v>67</v>
      </c>
      <c r="BV4" s="8">
        <v>68</v>
      </c>
      <c r="BW4" s="8">
        <v>69</v>
      </c>
      <c r="BX4" s="8">
        <v>70</v>
      </c>
      <c r="BY4" s="8">
        <v>71</v>
      </c>
      <c r="BZ4" s="8">
        <v>72</v>
      </c>
      <c r="CA4" s="8">
        <v>73</v>
      </c>
      <c r="CB4" s="8">
        <v>74</v>
      </c>
      <c r="CC4" s="8">
        <v>75</v>
      </c>
      <c r="CD4" s="8">
        <v>76</v>
      </c>
      <c r="CE4" s="8">
        <v>77</v>
      </c>
      <c r="CF4" s="8">
        <v>78</v>
      </c>
      <c r="CG4" s="8">
        <v>79</v>
      </c>
      <c r="CH4" s="9">
        <v>80</v>
      </c>
      <c r="CI4" s="188">
        <f>(CI3*80)/100</f>
        <v>64</v>
      </c>
      <c r="CJ4" s="533"/>
      <c r="CK4" s="2"/>
      <c r="CL4" s="2"/>
      <c r="CM4" s="189"/>
      <c r="CN4" s="190" t="s">
        <v>197</v>
      </c>
      <c r="CO4" s="191"/>
      <c r="CP4" s="191"/>
      <c r="CQ4" s="191"/>
      <c r="CR4" s="191"/>
      <c r="CS4" s="191"/>
      <c r="CT4" s="191"/>
      <c r="CU4" s="191"/>
      <c r="CV4" s="192"/>
      <c r="CW4" s="11"/>
    </row>
    <row r="5" spans="2:101" s="20" customFormat="1" ht="17.100000000000001" customHeight="1" x14ac:dyDescent="0.6">
      <c r="B5" s="19">
        <v>1</v>
      </c>
      <c r="C5" s="22">
        <v>12218</v>
      </c>
      <c r="D5" s="94" t="s">
        <v>44</v>
      </c>
      <c r="E5" s="100"/>
      <c r="F5" s="17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  <c r="V5" s="14"/>
      <c r="W5" s="14"/>
      <c r="X5" s="14"/>
      <c r="Y5" s="15"/>
      <c r="Z5" s="14"/>
      <c r="AA5" s="14"/>
      <c r="AB5" s="14"/>
      <c r="AC5" s="14"/>
      <c r="AD5" s="14"/>
      <c r="AE5" s="13"/>
      <c r="AF5" s="13"/>
      <c r="AG5" s="13"/>
      <c r="AH5" s="13"/>
      <c r="AI5" s="13"/>
      <c r="AJ5" s="13"/>
      <c r="AK5" s="13"/>
      <c r="AL5" s="13"/>
      <c r="AM5" s="16"/>
      <c r="AN5" s="412"/>
      <c r="AO5" s="17"/>
      <c r="AP5" s="13"/>
      <c r="AQ5" s="13"/>
      <c r="AR5" s="13"/>
      <c r="AS5" s="13"/>
      <c r="AT5" s="14"/>
      <c r="AU5" s="14"/>
      <c r="AV5" s="14"/>
      <c r="AW5" s="14"/>
      <c r="AX5" s="15"/>
      <c r="AY5" s="14"/>
      <c r="AZ5" s="14"/>
      <c r="BA5" s="14"/>
      <c r="BB5" s="14"/>
      <c r="BC5" s="14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4"/>
      <c r="BU5" s="14"/>
      <c r="BV5" s="14"/>
      <c r="BW5" s="14"/>
      <c r="BX5" s="14"/>
      <c r="BY5" s="14"/>
      <c r="BZ5" s="14"/>
      <c r="CA5" s="14"/>
      <c r="CB5" s="14"/>
      <c r="CC5" s="15"/>
      <c r="CD5" s="14"/>
      <c r="CE5" s="14"/>
      <c r="CF5" s="14"/>
      <c r="CG5" s="14"/>
      <c r="CH5" s="79"/>
      <c r="CI5" s="18">
        <f>($CI$3-CL5)</f>
        <v>80</v>
      </c>
      <c r="CJ5" s="19">
        <v>1</v>
      </c>
      <c r="CK5" s="2"/>
      <c r="CL5" s="2">
        <f>SUM(F5:CH5)</f>
        <v>0</v>
      </c>
      <c r="CN5" s="423"/>
      <c r="CO5" s="423"/>
      <c r="CP5" s="423"/>
      <c r="CQ5" s="423"/>
      <c r="CR5" s="423"/>
      <c r="CS5" s="423"/>
      <c r="CT5" s="423"/>
      <c r="CU5" s="423"/>
      <c r="CV5" s="423"/>
      <c r="CW5" s="2"/>
    </row>
    <row r="6" spans="2:101" s="20" customFormat="1" ht="17.100000000000001" customHeight="1" x14ac:dyDescent="0.6">
      <c r="B6" s="21">
        <v>2</v>
      </c>
      <c r="C6" s="22">
        <v>12285</v>
      </c>
      <c r="D6" s="23" t="s">
        <v>45</v>
      </c>
      <c r="E6" s="24"/>
      <c r="F6" s="30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7"/>
      <c r="V6" s="27"/>
      <c r="W6" s="27"/>
      <c r="X6" s="27"/>
      <c r="Y6" s="28"/>
      <c r="Z6" s="27"/>
      <c r="AA6" s="27"/>
      <c r="AB6" s="27"/>
      <c r="AC6" s="27"/>
      <c r="AD6" s="27"/>
      <c r="AE6" s="26"/>
      <c r="AF6" s="26"/>
      <c r="AG6" s="26"/>
      <c r="AH6" s="26"/>
      <c r="AI6" s="26"/>
      <c r="AJ6" s="26"/>
      <c r="AK6" s="26"/>
      <c r="AL6" s="26"/>
      <c r="AM6" s="29"/>
      <c r="AN6" s="412"/>
      <c r="AO6" s="30"/>
      <c r="AP6" s="26"/>
      <c r="AQ6" s="26"/>
      <c r="AR6" s="26"/>
      <c r="AS6" s="26"/>
      <c r="AT6" s="27"/>
      <c r="AU6" s="27"/>
      <c r="AV6" s="27"/>
      <c r="AW6" s="27"/>
      <c r="AX6" s="28"/>
      <c r="AY6" s="27"/>
      <c r="AZ6" s="27"/>
      <c r="BA6" s="27"/>
      <c r="BB6" s="27"/>
      <c r="BC6" s="27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7"/>
      <c r="BU6" s="27"/>
      <c r="BV6" s="27"/>
      <c r="BW6" s="27"/>
      <c r="BX6" s="27"/>
      <c r="BY6" s="27"/>
      <c r="BZ6" s="27"/>
      <c r="CA6" s="27"/>
      <c r="CB6" s="27"/>
      <c r="CC6" s="28"/>
      <c r="CD6" s="27"/>
      <c r="CE6" s="27"/>
      <c r="CF6" s="27"/>
      <c r="CG6" s="27"/>
      <c r="CH6" s="80"/>
      <c r="CI6" s="31">
        <f t="shared" ref="CI6:CI42" si="0">($CI$3-CL6)</f>
        <v>80</v>
      </c>
      <c r="CJ6" s="21">
        <v>2</v>
      </c>
      <c r="CK6" s="2"/>
      <c r="CL6" s="2">
        <f t="shared" ref="CL6:CL44" si="1">SUM(F6:CH6)</f>
        <v>0</v>
      </c>
      <c r="CN6" s="423"/>
      <c r="CO6" s="423"/>
      <c r="CP6" s="423"/>
      <c r="CQ6" s="423"/>
      <c r="CR6" s="423"/>
      <c r="CS6" s="423"/>
      <c r="CT6" s="423"/>
      <c r="CU6" s="423"/>
      <c r="CV6" s="2"/>
      <c r="CW6" s="2"/>
    </row>
    <row r="7" spans="2:101" s="20" customFormat="1" ht="17.100000000000001" customHeight="1" x14ac:dyDescent="0.5">
      <c r="B7" s="21">
        <v>3</v>
      </c>
      <c r="C7" s="22">
        <v>12464</v>
      </c>
      <c r="D7" s="23" t="s">
        <v>159</v>
      </c>
      <c r="E7" s="24"/>
      <c r="F7" s="30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  <c r="V7" s="27"/>
      <c r="W7" s="27"/>
      <c r="X7" s="27"/>
      <c r="Y7" s="28"/>
      <c r="Z7" s="27"/>
      <c r="AA7" s="27"/>
      <c r="AB7" s="27"/>
      <c r="AC7" s="27"/>
      <c r="AD7" s="27"/>
      <c r="AE7" s="26"/>
      <c r="AF7" s="26"/>
      <c r="AG7" s="26"/>
      <c r="AH7" s="26"/>
      <c r="AI7" s="26"/>
      <c r="AJ7" s="26"/>
      <c r="AK7" s="32"/>
      <c r="AL7" s="32"/>
      <c r="AM7" s="33"/>
      <c r="AN7" s="151"/>
      <c r="AO7" s="30"/>
      <c r="AP7" s="26"/>
      <c r="AQ7" s="26"/>
      <c r="AR7" s="26"/>
      <c r="AS7" s="26"/>
      <c r="AT7" s="27"/>
      <c r="AU7" s="27"/>
      <c r="AV7" s="27"/>
      <c r="AW7" s="27"/>
      <c r="AX7" s="28"/>
      <c r="AY7" s="27"/>
      <c r="AZ7" s="27"/>
      <c r="BA7" s="27"/>
      <c r="BB7" s="27"/>
      <c r="BC7" s="27"/>
      <c r="BD7" s="26"/>
      <c r="BE7" s="26"/>
      <c r="BF7" s="26"/>
      <c r="BG7" s="26"/>
      <c r="BH7" s="26"/>
      <c r="BI7" s="26"/>
      <c r="BJ7" s="26"/>
      <c r="BK7" s="424"/>
      <c r="BL7" s="424"/>
      <c r="BM7" s="424"/>
      <c r="BN7" s="26"/>
      <c r="BO7" s="26"/>
      <c r="BP7" s="26"/>
      <c r="BQ7" s="26"/>
      <c r="BR7" s="26"/>
      <c r="BS7" s="26"/>
      <c r="BT7" s="27"/>
      <c r="BU7" s="27"/>
      <c r="BV7" s="27"/>
      <c r="BW7" s="27"/>
      <c r="BX7" s="27"/>
      <c r="BY7" s="27"/>
      <c r="BZ7" s="27"/>
      <c r="CA7" s="27"/>
      <c r="CB7" s="27"/>
      <c r="CC7" s="28"/>
      <c r="CD7" s="27"/>
      <c r="CE7" s="27"/>
      <c r="CF7" s="27"/>
      <c r="CG7" s="27"/>
      <c r="CH7" s="80"/>
      <c r="CI7" s="31">
        <f t="shared" si="0"/>
        <v>80</v>
      </c>
      <c r="CJ7" s="21">
        <v>3</v>
      </c>
      <c r="CK7" s="2"/>
      <c r="CL7" s="2">
        <f t="shared" si="1"/>
        <v>0</v>
      </c>
      <c r="CN7" s="2"/>
      <c r="CO7" s="2"/>
      <c r="CP7" s="2"/>
      <c r="CQ7" s="2"/>
      <c r="CR7" s="2"/>
      <c r="CS7" s="2"/>
      <c r="CT7" s="2"/>
      <c r="CU7" s="2"/>
      <c r="CV7" s="2"/>
      <c r="CW7" s="2"/>
    </row>
    <row r="8" spans="2:101" s="20" customFormat="1" ht="17.100000000000001" customHeight="1" x14ac:dyDescent="0.5">
      <c r="B8" s="21">
        <v>4</v>
      </c>
      <c r="C8" s="22">
        <v>12480</v>
      </c>
      <c r="D8" s="23" t="s">
        <v>160</v>
      </c>
      <c r="E8" s="24"/>
      <c r="F8" s="30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/>
      <c r="V8" s="27"/>
      <c r="W8" s="27"/>
      <c r="X8" s="27"/>
      <c r="Y8" s="28"/>
      <c r="Z8" s="27"/>
      <c r="AA8" s="27"/>
      <c r="AB8" s="27"/>
      <c r="AC8" s="27"/>
      <c r="AD8" s="27"/>
      <c r="AE8" s="26"/>
      <c r="AF8" s="26"/>
      <c r="AG8" s="26"/>
      <c r="AH8" s="26"/>
      <c r="AI8" s="26"/>
      <c r="AJ8" s="26"/>
      <c r="AK8" s="32"/>
      <c r="AL8" s="32"/>
      <c r="AM8" s="33"/>
      <c r="AN8" s="151"/>
      <c r="AO8" s="30"/>
      <c r="AP8" s="26"/>
      <c r="AQ8" s="26"/>
      <c r="AR8" s="26"/>
      <c r="AS8" s="26"/>
      <c r="AT8" s="27"/>
      <c r="AU8" s="27"/>
      <c r="AV8" s="27"/>
      <c r="AW8" s="27"/>
      <c r="AX8" s="28"/>
      <c r="AY8" s="27"/>
      <c r="AZ8" s="27"/>
      <c r="BA8" s="27"/>
      <c r="BB8" s="27"/>
      <c r="BC8" s="27"/>
      <c r="BD8" s="26"/>
      <c r="BE8" s="26"/>
      <c r="BF8" s="26"/>
      <c r="BG8" s="26"/>
      <c r="BH8" s="26"/>
      <c r="BI8" s="26"/>
      <c r="BJ8" s="26"/>
      <c r="BK8" s="424"/>
      <c r="BL8" s="424"/>
      <c r="BM8" s="424"/>
      <c r="BN8" s="26"/>
      <c r="BO8" s="26"/>
      <c r="BP8" s="26"/>
      <c r="BQ8" s="26"/>
      <c r="BR8" s="26"/>
      <c r="BS8" s="26"/>
      <c r="BT8" s="27"/>
      <c r="BU8" s="27"/>
      <c r="BV8" s="27"/>
      <c r="BW8" s="27"/>
      <c r="BX8" s="27"/>
      <c r="BY8" s="27"/>
      <c r="BZ8" s="27"/>
      <c r="CA8" s="27"/>
      <c r="CB8" s="27"/>
      <c r="CC8" s="28"/>
      <c r="CD8" s="27"/>
      <c r="CE8" s="27"/>
      <c r="CF8" s="27"/>
      <c r="CG8" s="27"/>
      <c r="CH8" s="80"/>
      <c r="CI8" s="31">
        <f t="shared" si="0"/>
        <v>80</v>
      </c>
      <c r="CJ8" s="21">
        <v>4</v>
      </c>
      <c r="CK8" s="2"/>
      <c r="CL8" s="2">
        <f t="shared" si="1"/>
        <v>0</v>
      </c>
      <c r="CN8" s="2"/>
      <c r="CO8" s="2"/>
      <c r="CP8" s="2"/>
      <c r="CQ8" s="2"/>
      <c r="CR8" s="2"/>
      <c r="CS8" s="2"/>
      <c r="CT8" s="2"/>
      <c r="CU8" s="2"/>
      <c r="CV8" s="2"/>
      <c r="CW8" s="2"/>
    </row>
    <row r="9" spans="2:101" s="20" customFormat="1" ht="17.100000000000001" customHeight="1" x14ac:dyDescent="0.5">
      <c r="B9" s="21">
        <v>5</v>
      </c>
      <c r="C9" s="22">
        <v>12490</v>
      </c>
      <c r="D9" s="23" t="s">
        <v>161</v>
      </c>
      <c r="E9" s="24"/>
      <c r="F9" s="30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  <c r="V9" s="27"/>
      <c r="W9" s="27"/>
      <c r="X9" s="27"/>
      <c r="Y9" s="28"/>
      <c r="Z9" s="27"/>
      <c r="AA9" s="27"/>
      <c r="AB9" s="27"/>
      <c r="AC9" s="27"/>
      <c r="AD9" s="27"/>
      <c r="AE9" s="26"/>
      <c r="AF9" s="26"/>
      <c r="AG9" s="26"/>
      <c r="AH9" s="26"/>
      <c r="AI9" s="26"/>
      <c r="AJ9" s="26"/>
      <c r="AK9" s="34"/>
      <c r="AL9" s="34"/>
      <c r="AM9" s="35"/>
      <c r="AN9" s="413"/>
      <c r="AO9" s="30"/>
      <c r="AP9" s="26"/>
      <c r="AQ9" s="26"/>
      <c r="AR9" s="26"/>
      <c r="AS9" s="26"/>
      <c r="AT9" s="27"/>
      <c r="AU9" s="27"/>
      <c r="AV9" s="27"/>
      <c r="AW9" s="27"/>
      <c r="AX9" s="28"/>
      <c r="AY9" s="27"/>
      <c r="AZ9" s="27"/>
      <c r="BA9" s="27"/>
      <c r="BB9" s="27"/>
      <c r="BC9" s="27"/>
      <c r="BD9" s="26"/>
      <c r="BE9" s="26"/>
      <c r="BF9" s="26"/>
      <c r="BG9" s="26"/>
      <c r="BH9" s="26"/>
      <c r="BI9" s="26"/>
      <c r="BJ9" s="26"/>
      <c r="BK9" s="36"/>
      <c r="BL9" s="179"/>
      <c r="BM9" s="179"/>
      <c r="BN9" s="26"/>
      <c r="BO9" s="26"/>
      <c r="BP9" s="26"/>
      <c r="BQ9" s="26"/>
      <c r="BR9" s="26"/>
      <c r="BS9" s="26"/>
      <c r="BT9" s="27"/>
      <c r="BU9" s="27"/>
      <c r="BV9" s="27"/>
      <c r="BW9" s="27"/>
      <c r="BX9" s="27"/>
      <c r="BY9" s="27"/>
      <c r="BZ9" s="27"/>
      <c r="CA9" s="27"/>
      <c r="CB9" s="27"/>
      <c r="CC9" s="28"/>
      <c r="CD9" s="27"/>
      <c r="CE9" s="27"/>
      <c r="CF9" s="27"/>
      <c r="CG9" s="27"/>
      <c r="CH9" s="80"/>
      <c r="CI9" s="31">
        <f t="shared" si="0"/>
        <v>80</v>
      </c>
      <c r="CJ9" s="21">
        <v>5</v>
      </c>
      <c r="CK9" s="2"/>
      <c r="CL9" s="2">
        <f t="shared" si="1"/>
        <v>0</v>
      </c>
      <c r="CN9" s="2"/>
      <c r="CO9" s="2"/>
      <c r="CP9" s="2"/>
      <c r="CQ9" s="2"/>
      <c r="CR9" s="2"/>
      <c r="CS9" s="2"/>
      <c r="CT9" s="2"/>
      <c r="CU9" s="2"/>
      <c r="CV9" s="2"/>
      <c r="CW9" s="2"/>
    </row>
    <row r="10" spans="2:101" s="20" customFormat="1" ht="17.100000000000001" customHeight="1" x14ac:dyDescent="0.5">
      <c r="B10" s="21">
        <v>6</v>
      </c>
      <c r="C10" s="22">
        <v>12500</v>
      </c>
      <c r="D10" s="23" t="s">
        <v>162</v>
      </c>
      <c r="E10" s="24"/>
      <c r="F10" s="30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7"/>
      <c r="V10" s="27"/>
      <c r="W10" s="27"/>
      <c r="X10" s="27"/>
      <c r="Y10" s="28"/>
      <c r="Z10" s="27"/>
      <c r="AA10" s="27"/>
      <c r="AB10" s="27"/>
      <c r="AC10" s="27"/>
      <c r="AD10" s="27"/>
      <c r="AE10" s="26"/>
      <c r="AF10" s="26"/>
      <c r="AG10" s="26"/>
      <c r="AH10" s="26"/>
      <c r="AI10" s="26"/>
      <c r="AJ10" s="26"/>
      <c r="AK10" s="32"/>
      <c r="AL10" s="32"/>
      <c r="AM10" s="33"/>
      <c r="AN10" s="151"/>
      <c r="AO10" s="30"/>
      <c r="AP10" s="26"/>
      <c r="AQ10" s="26"/>
      <c r="AR10" s="26"/>
      <c r="AS10" s="26"/>
      <c r="AT10" s="27"/>
      <c r="AU10" s="27"/>
      <c r="AV10" s="27"/>
      <c r="AW10" s="27"/>
      <c r="AX10" s="28"/>
      <c r="AY10" s="27"/>
      <c r="AZ10" s="27"/>
      <c r="BA10" s="27"/>
      <c r="BB10" s="27"/>
      <c r="BC10" s="27"/>
      <c r="BD10" s="26"/>
      <c r="BE10" s="26"/>
      <c r="BF10" s="26"/>
      <c r="BG10" s="26"/>
      <c r="BH10" s="26"/>
      <c r="BI10" s="26"/>
      <c r="BJ10" s="26"/>
      <c r="BK10" s="37"/>
      <c r="BL10" s="424"/>
      <c r="BM10" s="424"/>
      <c r="BN10" s="26"/>
      <c r="BO10" s="26"/>
      <c r="BP10" s="26"/>
      <c r="BQ10" s="26"/>
      <c r="BR10" s="26"/>
      <c r="BS10" s="26"/>
      <c r="BT10" s="27"/>
      <c r="BU10" s="27"/>
      <c r="BV10" s="27"/>
      <c r="BW10" s="27"/>
      <c r="BX10" s="27"/>
      <c r="BY10" s="27"/>
      <c r="BZ10" s="27"/>
      <c r="CA10" s="27"/>
      <c r="CB10" s="27"/>
      <c r="CC10" s="28"/>
      <c r="CD10" s="27"/>
      <c r="CE10" s="27"/>
      <c r="CF10" s="27"/>
      <c r="CG10" s="27"/>
      <c r="CH10" s="80"/>
      <c r="CI10" s="31">
        <f t="shared" si="0"/>
        <v>80</v>
      </c>
      <c r="CJ10" s="21">
        <v>6</v>
      </c>
      <c r="CK10" s="2"/>
      <c r="CL10" s="2">
        <f t="shared" si="1"/>
        <v>0</v>
      </c>
      <c r="CN10" s="2"/>
      <c r="CO10" s="2"/>
      <c r="CP10" s="2"/>
      <c r="CQ10" s="2"/>
      <c r="CR10" s="2"/>
      <c r="CS10" s="2"/>
      <c r="CT10" s="2"/>
      <c r="CU10" s="2"/>
      <c r="CV10" s="2"/>
      <c r="CW10" s="2"/>
    </row>
    <row r="11" spans="2:101" s="20" customFormat="1" ht="17.100000000000001" customHeight="1" x14ac:dyDescent="0.5">
      <c r="B11" s="21">
        <v>7</v>
      </c>
      <c r="C11" s="22">
        <v>12506</v>
      </c>
      <c r="D11" s="23" t="s">
        <v>163</v>
      </c>
      <c r="E11" s="24"/>
      <c r="F11" s="30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7"/>
      <c r="V11" s="27"/>
      <c r="W11" s="27"/>
      <c r="X11" s="27"/>
      <c r="Y11" s="28"/>
      <c r="Z11" s="27"/>
      <c r="AA11" s="27"/>
      <c r="AB11" s="27"/>
      <c r="AC11" s="27"/>
      <c r="AD11" s="27"/>
      <c r="AE11" s="26"/>
      <c r="AF11" s="26"/>
      <c r="AG11" s="26"/>
      <c r="AH11" s="26"/>
      <c r="AI11" s="26"/>
      <c r="AJ11" s="26"/>
      <c r="AK11" s="26"/>
      <c r="AL11" s="26"/>
      <c r="AM11" s="29"/>
      <c r="AN11" s="412"/>
      <c r="AO11" s="30"/>
      <c r="AP11" s="26"/>
      <c r="AQ11" s="26"/>
      <c r="AR11" s="26"/>
      <c r="AS11" s="26"/>
      <c r="AT11" s="27"/>
      <c r="AU11" s="27"/>
      <c r="AV11" s="27"/>
      <c r="AW11" s="27"/>
      <c r="AX11" s="28"/>
      <c r="AY11" s="27"/>
      <c r="AZ11" s="27"/>
      <c r="BA11" s="27"/>
      <c r="BB11" s="27"/>
      <c r="BC11" s="27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7"/>
      <c r="BU11" s="27"/>
      <c r="BV11" s="27"/>
      <c r="BW11" s="27"/>
      <c r="BX11" s="27"/>
      <c r="BY11" s="27"/>
      <c r="BZ11" s="27"/>
      <c r="CA11" s="27"/>
      <c r="CB11" s="27"/>
      <c r="CC11" s="28"/>
      <c r="CD11" s="27"/>
      <c r="CE11" s="27"/>
      <c r="CF11" s="27"/>
      <c r="CG11" s="27"/>
      <c r="CH11" s="80"/>
      <c r="CI11" s="31">
        <f t="shared" si="0"/>
        <v>80</v>
      </c>
      <c r="CJ11" s="21">
        <v>7</v>
      </c>
      <c r="CK11" s="2"/>
      <c r="CL11" s="2">
        <f t="shared" si="1"/>
        <v>0</v>
      </c>
      <c r="CN11" s="624"/>
      <c r="CO11" s="624"/>
      <c r="CP11" s="624"/>
      <c r="CQ11" s="624"/>
      <c r="CR11" s="624"/>
      <c r="CS11" s="624"/>
      <c r="CT11" s="624"/>
      <c r="CU11" s="624"/>
      <c r="CV11" s="624"/>
      <c r="CW11" s="624"/>
    </row>
    <row r="12" spans="2:101" s="20" customFormat="1" ht="17.100000000000001" customHeight="1" x14ac:dyDescent="0.5">
      <c r="B12" s="21">
        <v>8</v>
      </c>
      <c r="C12" s="22">
        <v>12508</v>
      </c>
      <c r="D12" s="23" t="s">
        <v>164</v>
      </c>
      <c r="E12" s="24"/>
      <c r="F12" s="30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7"/>
      <c r="V12" s="27"/>
      <c r="W12" s="27"/>
      <c r="X12" s="27"/>
      <c r="Y12" s="28"/>
      <c r="Z12" s="27"/>
      <c r="AA12" s="27"/>
      <c r="AB12" s="27"/>
      <c r="AC12" s="27"/>
      <c r="AD12" s="27"/>
      <c r="AE12" s="26"/>
      <c r="AF12" s="26"/>
      <c r="AG12" s="26"/>
      <c r="AH12" s="26"/>
      <c r="AI12" s="26"/>
      <c r="AJ12" s="26"/>
      <c r="AK12" s="26"/>
      <c r="AL12" s="26"/>
      <c r="AM12" s="29"/>
      <c r="AN12" s="412"/>
      <c r="AO12" s="30"/>
      <c r="AP12" s="26"/>
      <c r="AQ12" s="26"/>
      <c r="AR12" s="26"/>
      <c r="AS12" s="26"/>
      <c r="AT12" s="27"/>
      <c r="AU12" s="27"/>
      <c r="AV12" s="27"/>
      <c r="AW12" s="27"/>
      <c r="AX12" s="28"/>
      <c r="AY12" s="27"/>
      <c r="AZ12" s="27"/>
      <c r="BA12" s="27"/>
      <c r="BB12" s="27"/>
      <c r="BC12" s="27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7"/>
      <c r="BU12" s="27"/>
      <c r="BV12" s="27"/>
      <c r="BW12" s="27"/>
      <c r="BX12" s="27"/>
      <c r="BY12" s="27"/>
      <c r="BZ12" s="27"/>
      <c r="CA12" s="27"/>
      <c r="CB12" s="27"/>
      <c r="CC12" s="28"/>
      <c r="CD12" s="27"/>
      <c r="CE12" s="27"/>
      <c r="CF12" s="27"/>
      <c r="CG12" s="27"/>
      <c r="CH12" s="80"/>
      <c r="CI12" s="31">
        <f t="shared" si="0"/>
        <v>80</v>
      </c>
      <c r="CJ12" s="21">
        <v>8</v>
      </c>
      <c r="CK12" s="2"/>
      <c r="CL12" s="2">
        <f t="shared" si="1"/>
        <v>0</v>
      </c>
      <c r="CN12" s="624"/>
      <c r="CO12" s="624"/>
      <c r="CP12" s="624"/>
      <c r="CQ12" s="624"/>
      <c r="CR12" s="624"/>
      <c r="CS12" s="624"/>
      <c r="CT12" s="624"/>
      <c r="CU12" s="624"/>
      <c r="CV12" s="624"/>
      <c r="CW12" s="624"/>
    </row>
    <row r="13" spans="2:101" s="20" customFormat="1" ht="17.100000000000001" customHeight="1" x14ac:dyDescent="0.5">
      <c r="B13" s="21">
        <v>9</v>
      </c>
      <c r="C13" s="22">
        <v>12509</v>
      </c>
      <c r="D13" s="23" t="s">
        <v>165</v>
      </c>
      <c r="E13" s="24"/>
      <c r="F13" s="30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7"/>
      <c r="V13" s="27"/>
      <c r="W13" s="27"/>
      <c r="X13" s="27"/>
      <c r="Y13" s="28"/>
      <c r="Z13" s="27"/>
      <c r="AA13" s="27"/>
      <c r="AB13" s="27"/>
      <c r="AC13" s="27"/>
      <c r="AD13" s="27"/>
      <c r="AE13" s="26"/>
      <c r="AF13" s="26"/>
      <c r="AG13" s="26"/>
      <c r="AH13" s="26"/>
      <c r="AI13" s="26"/>
      <c r="AJ13" s="26"/>
      <c r="AK13" s="26"/>
      <c r="AL13" s="26"/>
      <c r="AM13" s="430"/>
      <c r="AN13" s="36"/>
      <c r="AO13" s="429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430"/>
      <c r="CI13" s="31">
        <f t="shared" si="0"/>
        <v>80</v>
      </c>
      <c r="CJ13" s="21">
        <v>9</v>
      </c>
      <c r="CK13" s="2"/>
      <c r="CL13" s="2">
        <f t="shared" si="1"/>
        <v>0</v>
      </c>
      <c r="CN13" s="624"/>
      <c r="CO13" s="624"/>
      <c r="CP13" s="624"/>
      <c r="CQ13" s="624"/>
      <c r="CR13" s="624"/>
      <c r="CS13" s="624"/>
      <c r="CT13" s="624"/>
      <c r="CU13" s="624"/>
      <c r="CV13" s="624"/>
      <c r="CW13" s="624"/>
    </row>
    <row r="14" spans="2:101" s="20" customFormat="1" ht="17.100000000000001" customHeight="1" x14ac:dyDescent="0.5">
      <c r="B14" s="21">
        <v>10</v>
      </c>
      <c r="C14" s="22">
        <v>12510</v>
      </c>
      <c r="D14" s="23" t="s">
        <v>166</v>
      </c>
      <c r="E14" s="24"/>
      <c r="F14" s="30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7"/>
      <c r="V14" s="27"/>
      <c r="W14" s="27"/>
      <c r="X14" s="27"/>
      <c r="Y14" s="28"/>
      <c r="Z14" s="27"/>
      <c r="AA14" s="27"/>
      <c r="AB14" s="27"/>
      <c r="AC14" s="27"/>
      <c r="AD14" s="27"/>
      <c r="AE14" s="26"/>
      <c r="AF14" s="26"/>
      <c r="AG14" s="26"/>
      <c r="AH14" s="26"/>
      <c r="AI14" s="26"/>
      <c r="AJ14" s="26"/>
      <c r="AK14" s="26"/>
      <c r="AL14" s="26"/>
      <c r="AM14" s="430"/>
      <c r="AN14" s="36"/>
      <c r="AO14" s="429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430"/>
      <c r="CI14" s="31">
        <f t="shared" si="0"/>
        <v>80</v>
      </c>
      <c r="CJ14" s="21">
        <v>10</v>
      </c>
      <c r="CK14" s="2"/>
      <c r="CL14" s="2">
        <f t="shared" si="1"/>
        <v>0</v>
      </c>
      <c r="CN14" s="624"/>
      <c r="CO14" s="624"/>
      <c r="CP14" s="624"/>
      <c r="CQ14" s="624"/>
      <c r="CR14" s="624"/>
      <c r="CS14" s="624"/>
      <c r="CT14" s="624"/>
      <c r="CU14" s="624"/>
      <c r="CV14" s="624"/>
      <c r="CW14" s="624"/>
    </row>
    <row r="15" spans="2:101" s="20" customFormat="1" ht="17.100000000000001" customHeight="1" x14ac:dyDescent="0.6">
      <c r="B15" s="21">
        <v>11</v>
      </c>
      <c r="C15" s="22">
        <v>12512</v>
      </c>
      <c r="D15" s="23" t="s">
        <v>167</v>
      </c>
      <c r="E15" s="24"/>
      <c r="F15" s="30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7"/>
      <c r="V15" s="27"/>
      <c r="W15" s="27"/>
      <c r="X15" s="27"/>
      <c r="Y15" s="28"/>
      <c r="Z15" s="27"/>
      <c r="AA15" s="27"/>
      <c r="AB15" s="27"/>
      <c r="AC15" s="27"/>
      <c r="AD15" s="27"/>
      <c r="AE15" s="26"/>
      <c r="AF15" s="26"/>
      <c r="AG15" s="26"/>
      <c r="AH15" s="26"/>
      <c r="AI15" s="26"/>
      <c r="AJ15" s="26"/>
      <c r="AK15" s="26"/>
      <c r="AL15" s="26"/>
      <c r="AM15" s="430"/>
      <c r="AN15" s="36"/>
      <c r="AO15" s="429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430"/>
      <c r="CI15" s="31">
        <f t="shared" si="0"/>
        <v>80</v>
      </c>
      <c r="CJ15" s="21">
        <v>11</v>
      </c>
      <c r="CK15" s="2"/>
      <c r="CL15" s="2">
        <f t="shared" si="1"/>
        <v>0</v>
      </c>
      <c r="CN15" s="625"/>
      <c r="CO15" s="625"/>
      <c r="CP15" s="625"/>
      <c r="CQ15" s="625"/>
      <c r="CR15" s="625"/>
      <c r="CS15" s="425"/>
      <c r="CT15" s="425"/>
      <c r="CU15" s="425"/>
      <c r="CV15" s="425"/>
      <c r="CW15" s="425"/>
    </row>
    <row r="16" spans="2:101" s="20" customFormat="1" ht="17.100000000000001" customHeight="1" x14ac:dyDescent="0.6">
      <c r="B16" s="21">
        <v>12</v>
      </c>
      <c r="C16" s="22">
        <v>12519</v>
      </c>
      <c r="D16" s="23" t="s">
        <v>168</v>
      </c>
      <c r="E16" s="38"/>
      <c r="F16" s="42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27"/>
      <c r="V16" s="27"/>
      <c r="W16" s="27"/>
      <c r="X16" s="27"/>
      <c r="Y16" s="28"/>
      <c r="Z16" s="27"/>
      <c r="AA16" s="27"/>
      <c r="AB16" s="27"/>
      <c r="AC16" s="27"/>
      <c r="AD16" s="27"/>
      <c r="AE16" s="40"/>
      <c r="AF16" s="40"/>
      <c r="AG16" s="40"/>
      <c r="AH16" s="40"/>
      <c r="AI16" s="40"/>
      <c r="AJ16" s="40"/>
      <c r="AK16" s="40"/>
      <c r="AL16" s="40"/>
      <c r="AM16" s="430"/>
      <c r="AN16" s="36"/>
      <c r="AO16" s="429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430"/>
      <c r="CI16" s="31">
        <f t="shared" si="0"/>
        <v>80</v>
      </c>
      <c r="CJ16" s="21">
        <v>12</v>
      </c>
      <c r="CK16" s="2"/>
      <c r="CL16" s="2">
        <f t="shared" si="1"/>
        <v>0</v>
      </c>
      <c r="CN16" s="625"/>
      <c r="CO16" s="625"/>
      <c r="CP16" s="625"/>
      <c r="CQ16" s="625"/>
      <c r="CR16" s="625"/>
      <c r="CS16" s="425"/>
      <c r="CT16" s="425"/>
      <c r="CU16" s="425"/>
      <c r="CV16" s="425"/>
      <c r="CW16" s="425"/>
    </row>
    <row r="17" spans="2:90" s="20" customFormat="1" ht="17.100000000000001" customHeight="1" x14ac:dyDescent="0.5">
      <c r="B17" s="21">
        <v>13</v>
      </c>
      <c r="C17" s="22">
        <v>12524</v>
      </c>
      <c r="D17" s="23" t="s">
        <v>169</v>
      </c>
      <c r="E17" s="43"/>
      <c r="F17" s="47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27"/>
      <c r="V17" s="27"/>
      <c r="W17" s="27"/>
      <c r="X17" s="27"/>
      <c r="Y17" s="28"/>
      <c r="Z17" s="27"/>
      <c r="AA17" s="27"/>
      <c r="AB17" s="27"/>
      <c r="AC17" s="27"/>
      <c r="AD17" s="27"/>
      <c r="AE17" s="45"/>
      <c r="AF17" s="45"/>
      <c r="AG17" s="45"/>
      <c r="AH17" s="45"/>
      <c r="AI17" s="45"/>
      <c r="AJ17" s="45"/>
      <c r="AK17" s="45"/>
      <c r="AL17" s="45"/>
      <c r="AM17" s="430"/>
      <c r="AN17" s="36"/>
      <c r="AO17" s="429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430"/>
      <c r="CI17" s="31">
        <f t="shared" si="0"/>
        <v>80</v>
      </c>
      <c r="CJ17" s="21">
        <v>13</v>
      </c>
      <c r="CK17" s="2"/>
      <c r="CL17" s="2">
        <f t="shared" si="1"/>
        <v>0</v>
      </c>
    </row>
    <row r="18" spans="2:90" s="20" customFormat="1" ht="17.100000000000001" customHeight="1" x14ac:dyDescent="0.5">
      <c r="B18" s="21">
        <v>14</v>
      </c>
      <c r="C18" s="22">
        <v>12536</v>
      </c>
      <c r="D18" s="23" t="s">
        <v>170</v>
      </c>
      <c r="E18" s="24"/>
      <c r="F18" s="30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7"/>
      <c r="V18" s="27"/>
      <c r="W18" s="27"/>
      <c r="X18" s="27"/>
      <c r="Y18" s="28"/>
      <c r="Z18" s="27"/>
      <c r="AA18" s="27"/>
      <c r="AB18" s="27"/>
      <c r="AC18" s="27"/>
      <c r="AD18" s="27"/>
      <c r="AE18" s="26"/>
      <c r="AF18" s="26"/>
      <c r="AG18" s="26"/>
      <c r="AH18" s="26"/>
      <c r="AI18" s="26"/>
      <c r="AJ18" s="26"/>
      <c r="AK18" s="26"/>
      <c r="AL18" s="26"/>
      <c r="AM18" s="430"/>
      <c r="AN18" s="36"/>
      <c r="AO18" s="429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430"/>
      <c r="CI18" s="31">
        <f t="shared" si="0"/>
        <v>80</v>
      </c>
      <c r="CJ18" s="21">
        <v>14</v>
      </c>
      <c r="CK18" s="2"/>
      <c r="CL18" s="2">
        <f t="shared" si="1"/>
        <v>0</v>
      </c>
    </row>
    <row r="19" spans="2:90" s="20" customFormat="1" ht="17.100000000000001" customHeight="1" x14ac:dyDescent="0.5">
      <c r="B19" s="21">
        <v>15</v>
      </c>
      <c r="C19" s="22">
        <v>12540</v>
      </c>
      <c r="D19" s="23" t="s">
        <v>171</v>
      </c>
      <c r="E19" s="38"/>
      <c r="F19" s="42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27"/>
      <c r="V19" s="27"/>
      <c r="W19" s="27"/>
      <c r="X19" s="27"/>
      <c r="Y19" s="28"/>
      <c r="Z19" s="27"/>
      <c r="AA19" s="27"/>
      <c r="AB19" s="27"/>
      <c r="AC19" s="27"/>
      <c r="AD19" s="27"/>
      <c r="AE19" s="40"/>
      <c r="AF19" s="40"/>
      <c r="AG19" s="40"/>
      <c r="AH19" s="40"/>
      <c r="AI19" s="40"/>
      <c r="AJ19" s="40"/>
      <c r="AK19" s="40"/>
      <c r="AL19" s="40"/>
      <c r="AM19" s="430"/>
      <c r="AN19" s="36"/>
      <c r="AO19" s="429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430"/>
      <c r="CI19" s="31">
        <f t="shared" si="0"/>
        <v>80</v>
      </c>
      <c r="CJ19" s="21">
        <v>15</v>
      </c>
      <c r="CK19" s="2"/>
      <c r="CL19" s="2">
        <f t="shared" si="1"/>
        <v>0</v>
      </c>
    </row>
    <row r="20" spans="2:90" s="20" customFormat="1" ht="17.100000000000001" customHeight="1" x14ac:dyDescent="0.5">
      <c r="B20" s="21">
        <v>16</v>
      </c>
      <c r="C20" s="22">
        <v>12547</v>
      </c>
      <c r="D20" s="23" t="s">
        <v>172</v>
      </c>
      <c r="E20" s="24"/>
      <c r="F20" s="30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7"/>
      <c r="V20" s="27"/>
      <c r="W20" s="27"/>
      <c r="X20" s="27"/>
      <c r="Y20" s="28"/>
      <c r="Z20" s="27"/>
      <c r="AA20" s="27"/>
      <c r="AB20" s="27"/>
      <c r="AC20" s="27"/>
      <c r="AD20" s="27"/>
      <c r="AE20" s="26"/>
      <c r="AF20" s="26"/>
      <c r="AG20" s="26"/>
      <c r="AH20" s="26"/>
      <c r="AI20" s="26"/>
      <c r="AJ20" s="26"/>
      <c r="AK20" s="26"/>
      <c r="AL20" s="26"/>
      <c r="AM20" s="430"/>
      <c r="AN20" s="36"/>
      <c r="AO20" s="429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430"/>
      <c r="CI20" s="31">
        <f t="shared" si="0"/>
        <v>80</v>
      </c>
      <c r="CJ20" s="21">
        <v>16</v>
      </c>
      <c r="CK20" s="2"/>
      <c r="CL20" s="2">
        <f t="shared" si="1"/>
        <v>0</v>
      </c>
    </row>
    <row r="21" spans="2:90" s="20" customFormat="1" ht="17.100000000000001" customHeight="1" x14ac:dyDescent="0.5">
      <c r="B21" s="21">
        <v>17</v>
      </c>
      <c r="C21" s="22">
        <v>12548</v>
      </c>
      <c r="D21" s="23" t="s">
        <v>173</v>
      </c>
      <c r="E21" s="38"/>
      <c r="F21" s="42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27"/>
      <c r="V21" s="27"/>
      <c r="W21" s="27"/>
      <c r="X21" s="27"/>
      <c r="Y21" s="28"/>
      <c r="Z21" s="27"/>
      <c r="AA21" s="27"/>
      <c r="AB21" s="27"/>
      <c r="AC21" s="27"/>
      <c r="AD21" s="27"/>
      <c r="AE21" s="40"/>
      <c r="AF21" s="40"/>
      <c r="AG21" s="40"/>
      <c r="AH21" s="40"/>
      <c r="AI21" s="40"/>
      <c r="AJ21" s="40"/>
      <c r="AK21" s="40"/>
      <c r="AL21" s="40"/>
      <c r="AM21" s="430"/>
      <c r="AN21" s="36"/>
      <c r="AO21" s="429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430"/>
      <c r="CI21" s="31">
        <f t="shared" si="0"/>
        <v>80</v>
      </c>
      <c r="CJ21" s="21">
        <v>17</v>
      </c>
      <c r="CK21" s="2"/>
      <c r="CL21" s="2">
        <f t="shared" si="1"/>
        <v>0</v>
      </c>
    </row>
    <row r="22" spans="2:90" s="20" customFormat="1" ht="17.100000000000001" customHeight="1" x14ac:dyDescent="0.5">
      <c r="B22" s="21">
        <v>18</v>
      </c>
      <c r="C22" s="22">
        <v>12555</v>
      </c>
      <c r="D22" s="23" t="s">
        <v>174</v>
      </c>
      <c r="E22" s="38"/>
      <c r="F22" s="42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27"/>
      <c r="V22" s="27"/>
      <c r="W22" s="27"/>
      <c r="X22" s="27"/>
      <c r="Y22" s="28"/>
      <c r="Z22" s="27"/>
      <c r="AA22" s="27"/>
      <c r="AB22" s="27"/>
      <c r="AC22" s="27"/>
      <c r="AD22" s="27"/>
      <c r="AE22" s="40"/>
      <c r="AF22" s="40"/>
      <c r="AG22" s="40"/>
      <c r="AH22" s="40"/>
      <c r="AI22" s="40"/>
      <c r="AJ22" s="40"/>
      <c r="AK22" s="40"/>
      <c r="AL22" s="40"/>
      <c r="AM22" s="430"/>
      <c r="AN22" s="36"/>
      <c r="AO22" s="429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430"/>
      <c r="CI22" s="31">
        <f t="shared" si="0"/>
        <v>80</v>
      </c>
      <c r="CJ22" s="21">
        <v>18</v>
      </c>
      <c r="CK22" s="2"/>
      <c r="CL22" s="2">
        <f t="shared" si="1"/>
        <v>0</v>
      </c>
    </row>
    <row r="23" spans="2:90" s="20" customFormat="1" ht="17.100000000000001" customHeight="1" x14ac:dyDescent="0.5">
      <c r="B23" s="21">
        <v>19</v>
      </c>
      <c r="C23" s="22">
        <v>12556</v>
      </c>
      <c r="D23" s="23" t="s">
        <v>175</v>
      </c>
      <c r="E23" s="24"/>
      <c r="F23" s="30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7"/>
      <c r="V23" s="27"/>
      <c r="W23" s="27"/>
      <c r="X23" s="27"/>
      <c r="Y23" s="28"/>
      <c r="Z23" s="27"/>
      <c r="AA23" s="27"/>
      <c r="AB23" s="27"/>
      <c r="AC23" s="27"/>
      <c r="AD23" s="27"/>
      <c r="AE23" s="26"/>
      <c r="AF23" s="26"/>
      <c r="AG23" s="26"/>
      <c r="AH23" s="26"/>
      <c r="AI23" s="26"/>
      <c r="AJ23" s="26"/>
      <c r="AK23" s="26"/>
      <c r="AL23" s="26"/>
      <c r="AM23" s="430"/>
      <c r="AN23" s="36"/>
      <c r="AO23" s="429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430"/>
      <c r="CI23" s="31">
        <f t="shared" si="0"/>
        <v>80</v>
      </c>
      <c r="CJ23" s="21">
        <v>19</v>
      </c>
      <c r="CK23" s="2"/>
      <c r="CL23" s="2">
        <f t="shared" si="1"/>
        <v>0</v>
      </c>
    </row>
    <row r="24" spans="2:90" s="20" customFormat="1" ht="17.100000000000001" customHeight="1" x14ac:dyDescent="0.5">
      <c r="B24" s="21">
        <v>20</v>
      </c>
      <c r="C24" s="22">
        <v>12763</v>
      </c>
      <c r="D24" s="23" t="s">
        <v>176</v>
      </c>
      <c r="E24" s="48"/>
      <c r="F24" s="52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27"/>
      <c r="V24" s="27"/>
      <c r="W24" s="27"/>
      <c r="X24" s="27"/>
      <c r="Y24" s="28"/>
      <c r="Z24" s="27"/>
      <c r="AA24" s="27"/>
      <c r="AB24" s="27"/>
      <c r="AC24" s="27"/>
      <c r="AD24" s="27"/>
      <c r="AE24" s="50"/>
      <c r="AF24" s="50"/>
      <c r="AG24" s="50"/>
      <c r="AH24" s="50"/>
      <c r="AI24" s="50"/>
      <c r="AJ24" s="50"/>
      <c r="AK24" s="50"/>
      <c r="AL24" s="50"/>
      <c r="AM24" s="430"/>
      <c r="AN24" s="36"/>
      <c r="AO24" s="429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430"/>
      <c r="CI24" s="31">
        <f t="shared" si="0"/>
        <v>80</v>
      </c>
      <c r="CJ24" s="21">
        <v>20</v>
      </c>
      <c r="CK24" s="2"/>
      <c r="CL24" s="2">
        <f t="shared" si="1"/>
        <v>0</v>
      </c>
    </row>
    <row r="25" spans="2:90" s="20" customFormat="1" ht="17.100000000000001" customHeight="1" x14ac:dyDescent="0.5">
      <c r="B25" s="21">
        <v>21</v>
      </c>
      <c r="C25" s="22">
        <v>12811</v>
      </c>
      <c r="D25" s="23" t="s">
        <v>177</v>
      </c>
      <c r="E25" s="24"/>
      <c r="F25" s="30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6"/>
      <c r="AF25" s="26"/>
      <c r="AG25" s="26"/>
      <c r="AH25" s="26"/>
      <c r="AI25" s="26"/>
      <c r="AJ25" s="26"/>
      <c r="AK25" s="26"/>
      <c r="AL25" s="26"/>
      <c r="AM25" s="430"/>
      <c r="AN25" s="36"/>
      <c r="AO25" s="429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430"/>
      <c r="CI25" s="31">
        <f t="shared" si="0"/>
        <v>80</v>
      </c>
      <c r="CJ25" s="21">
        <v>21</v>
      </c>
      <c r="CK25" s="2"/>
      <c r="CL25" s="2">
        <f t="shared" si="1"/>
        <v>0</v>
      </c>
    </row>
    <row r="26" spans="2:90" s="20" customFormat="1" ht="17.100000000000001" customHeight="1" x14ac:dyDescent="0.5">
      <c r="B26" s="21">
        <v>22</v>
      </c>
      <c r="C26" s="22">
        <v>12818</v>
      </c>
      <c r="D26" s="23" t="s">
        <v>178</v>
      </c>
      <c r="E26" s="24"/>
      <c r="F26" s="30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6"/>
      <c r="AF26" s="26"/>
      <c r="AG26" s="26"/>
      <c r="AH26" s="26"/>
      <c r="AI26" s="26"/>
      <c r="AJ26" s="26"/>
      <c r="AK26" s="26"/>
      <c r="AL26" s="26"/>
      <c r="AM26" s="430"/>
      <c r="AN26" s="36"/>
      <c r="AO26" s="429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430"/>
      <c r="CI26" s="31">
        <f t="shared" si="0"/>
        <v>80</v>
      </c>
      <c r="CJ26" s="21">
        <v>22</v>
      </c>
      <c r="CK26" s="2"/>
      <c r="CL26" s="2">
        <f t="shared" si="1"/>
        <v>0</v>
      </c>
    </row>
    <row r="27" spans="2:90" s="20" customFormat="1" ht="17.100000000000001" customHeight="1" x14ac:dyDescent="0.5">
      <c r="B27" s="21">
        <v>23</v>
      </c>
      <c r="C27" s="22">
        <v>12827</v>
      </c>
      <c r="D27" s="23" t="s">
        <v>179</v>
      </c>
      <c r="E27" s="38"/>
      <c r="F27" s="42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40"/>
      <c r="AF27" s="40"/>
      <c r="AG27" s="40"/>
      <c r="AH27" s="40"/>
      <c r="AI27" s="40"/>
      <c r="AJ27" s="40"/>
      <c r="AK27" s="40"/>
      <c r="AL27" s="40"/>
      <c r="AM27" s="430"/>
      <c r="AN27" s="36"/>
      <c r="AO27" s="429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430"/>
      <c r="CI27" s="31">
        <f t="shared" si="0"/>
        <v>80</v>
      </c>
      <c r="CJ27" s="21">
        <v>23</v>
      </c>
      <c r="CK27" s="2"/>
      <c r="CL27" s="2">
        <f t="shared" si="1"/>
        <v>0</v>
      </c>
    </row>
    <row r="28" spans="2:90" s="20" customFormat="1" ht="17.100000000000001" customHeight="1" x14ac:dyDescent="0.5">
      <c r="B28" s="21">
        <v>24</v>
      </c>
      <c r="C28" s="22">
        <v>12833</v>
      </c>
      <c r="D28" s="23" t="s">
        <v>180</v>
      </c>
      <c r="E28" s="24"/>
      <c r="F28" s="30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6"/>
      <c r="AF28" s="26"/>
      <c r="AG28" s="26"/>
      <c r="AH28" s="26"/>
      <c r="AI28" s="26"/>
      <c r="AJ28" s="26"/>
      <c r="AK28" s="26"/>
      <c r="AL28" s="26"/>
      <c r="AM28" s="430"/>
      <c r="AN28" s="36"/>
      <c r="AO28" s="429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430"/>
      <c r="CI28" s="31">
        <f t="shared" si="0"/>
        <v>80</v>
      </c>
      <c r="CJ28" s="21">
        <v>24</v>
      </c>
      <c r="CK28" s="2"/>
      <c r="CL28" s="2">
        <f t="shared" si="1"/>
        <v>0</v>
      </c>
    </row>
    <row r="29" spans="2:90" s="20" customFormat="1" ht="17.100000000000001" customHeight="1" x14ac:dyDescent="0.5">
      <c r="B29" s="21">
        <v>25</v>
      </c>
      <c r="C29" s="22">
        <v>12954</v>
      </c>
      <c r="D29" s="23" t="s">
        <v>181</v>
      </c>
      <c r="E29" s="24"/>
      <c r="F29" s="30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26"/>
      <c r="AF29" s="26"/>
      <c r="AG29" s="26"/>
      <c r="AH29" s="26"/>
      <c r="AI29" s="26"/>
      <c r="AJ29" s="26"/>
      <c r="AK29" s="26"/>
      <c r="AL29" s="26"/>
      <c r="AM29" s="430"/>
      <c r="AN29" s="36"/>
      <c r="AO29" s="429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430"/>
      <c r="CI29" s="31">
        <f t="shared" si="0"/>
        <v>80</v>
      </c>
      <c r="CJ29" s="21">
        <v>25</v>
      </c>
      <c r="CK29" s="2"/>
      <c r="CL29" s="2">
        <f t="shared" si="1"/>
        <v>0</v>
      </c>
    </row>
    <row r="30" spans="2:90" s="20" customFormat="1" ht="17.100000000000001" customHeight="1" x14ac:dyDescent="0.5">
      <c r="B30" s="21">
        <v>26</v>
      </c>
      <c r="C30" s="22">
        <v>12957</v>
      </c>
      <c r="D30" s="23" t="s">
        <v>182</v>
      </c>
      <c r="E30" s="24"/>
      <c r="F30" s="30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6"/>
      <c r="AF30" s="26"/>
      <c r="AG30" s="26"/>
      <c r="AH30" s="26"/>
      <c r="AI30" s="26"/>
      <c r="AJ30" s="26"/>
      <c r="AK30" s="26"/>
      <c r="AL30" s="26"/>
      <c r="AM30" s="430"/>
      <c r="AN30" s="36"/>
      <c r="AO30" s="429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430"/>
      <c r="CI30" s="31">
        <f t="shared" si="0"/>
        <v>80</v>
      </c>
      <c r="CJ30" s="21">
        <v>26</v>
      </c>
      <c r="CK30" s="2"/>
      <c r="CL30" s="2">
        <f t="shared" si="1"/>
        <v>0</v>
      </c>
    </row>
    <row r="31" spans="2:90" s="20" customFormat="1" ht="17.100000000000001" customHeight="1" x14ac:dyDescent="0.5">
      <c r="B31" s="21">
        <v>27</v>
      </c>
      <c r="C31" s="22">
        <v>12958</v>
      </c>
      <c r="D31" s="23" t="s">
        <v>183</v>
      </c>
      <c r="E31" s="24"/>
      <c r="F31" s="30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6"/>
      <c r="AF31" s="26"/>
      <c r="AG31" s="26"/>
      <c r="AH31" s="26"/>
      <c r="AI31" s="26"/>
      <c r="AJ31" s="26"/>
      <c r="AK31" s="26"/>
      <c r="AL31" s="26"/>
      <c r="AM31" s="430"/>
      <c r="AN31" s="36"/>
      <c r="AO31" s="429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430"/>
      <c r="CI31" s="31">
        <f t="shared" si="0"/>
        <v>80</v>
      </c>
      <c r="CJ31" s="21">
        <v>27</v>
      </c>
      <c r="CK31" s="2"/>
      <c r="CL31" s="2">
        <f t="shared" si="1"/>
        <v>0</v>
      </c>
    </row>
    <row r="32" spans="2:90" s="20" customFormat="1" ht="17.100000000000001" customHeight="1" x14ac:dyDescent="0.5">
      <c r="B32" s="201">
        <v>28</v>
      </c>
      <c r="C32" s="22">
        <v>13375</v>
      </c>
      <c r="D32" s="23" t="s">
        <v>184</v>
      </c>
      <c r="E32" s="24"/>
      <c r="F32" s="30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7"/>
      <c r="V32" s="27"/>
      <c r="W32" s="27"/>
      <c r="X32" s="27"/>
      <c r="Y32" s="28"/>
      <c r="Z32" s="27"/>
      <c r="AA32" s="27"/>
      <c r="AB32" s="27"/>
      <c r="AC32" s="27"/>
      <c r="AD32" s="27"/>
      <c r="AE32" s="26"/>
      <c r="AF32" s="26"/>
      <c r="AG32" s="26"/>
      <c r="AH32" s="26"/>
      <c r="AI32" s="26"/>
      <c r="AJ32" s="26"/>
      <c r="AK32" s="26"/>
      <c r="AL32" s="26"/>
      <c r="AM32" s="430"/>
      <c r="AN32" s="36"/>
      <c r="AO32" s="429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430"/>
      <c r="CI32" s="31">
        <f t="shared" si="0"/>
        <v>80</v>
      </c>
      <c r="CJ32" s="21">
        <v>28</v>
      </c>
      <c r="CK32" s="2"/>
      <c r="CL32" s="2">
        <f t="shared" si="1"/>
        <v>0</v>
      </c>
    </row>
    <row r="33" spans="2:90" s="20" customFormat="1" ht="17.100000000000001" customHeight="1" x14ac:dyDescent="0.5">
      <c r="B33" s="21">
        <v>29</v>
      </c>
      <c r="C33" s="22">
        <v>13385</v>
      </c>
      <c r="D33" s="23" t="s">
        <v>185</v>
      </c>
      <c r="E33" s="24"/>
      <c r="F33" s="30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7"/>
      <c r="V33" s="27"/>
      <c r="W33" s="27"/>
      <c r="X33" s="27"/>
      <c r="Y33" s="28"/>
      <c r="Z33" s="27"/>
      <c r="AA33" s="27"/>
      <c r="AB33" s="27"/>
      <c r="AC33" s="27"/>
      <c r="AD33" s="27"/>
      <c r="AE33" s="26"/>
      <c r="AF33" s="26"/>
      <c r="AG33" s="26"/>
      <c r="AH33" s="26"/>
      <c r="AI33" s="26"/>
      <c r="AJ33" s="26"/>
      <c r="AK33" s="26"/>
      <c r="AL33" s="26"/>
      <c r="AM33" s="430"/>
      <c r="AN33" s="36"/>
      <c r="AO33" s="429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430"/>
      <c r="CI33" s="31">
        <f t="shared" si="0"/>
        <v>80</v>
      </c>
      <c r="CJ33" s="21">
        <v>29</v>
      </c>
      <c r="CK33" s="2"/>
      <c r="CL33" s="2">
        <f t="shared" si="1"/>
        <v>0</v>
      </c>
    </row>
    <row r="34" spans="2:90" s="20" customFormat="1" ht="17.100000000000001" customHeight="1" x14ac:dyDescent="0.5">
      <c r="B34" s="21">
        <v>30</v>
      </c>
      <c r="C34" s="22">
        <v>13420</v>
      </c>
      <c r="D34" s="23" t="s">
        <v>186</v>
      </c>
      <c r="E34" s="24"/>
      <c r="F34" s="30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7"/>
      <c r="V34" s="27"/>
      <c r="W34" s="27"/>
      <c r="X34" s="27"/>
      <c r="Y34" s="28"/>
      <c r="Z34" s="27"/>
      <c r="AA34" s="27"/>
      <c r="AB34" s="27"/>
      <c r="AC34" s="27"/>
      <c r="AD34" s="27"/>
      <c r="AE34" s="26"/>
      <c r="AF34" s="26"/>
      <c r="AG34" s="26"/>
      <c r="AH34" s="26"/>
      <c r="AI34" s="26"/>
      <c r="AJ34" s="26"/>
      <c r="AK34" s="26"/>
      <c r="AL34" s="26"/>
      <c r="AM34" s="430"/>
      <c r="AN34" s="36"/>
      <c r="AO34" s="429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430"/>
      <c r="CI34" s="31">
        <f t="shared" si="0"/>
        <v>80</v>
      </c>
      <c r="CJ34" s="21">
        <v>30</v>
      </c>
      <c r="CK34" s="2"/>
      <c r="CL34" s="2">
        <f t="shared" si="1"/>
        <v>0</v>
      </c>
    </row>
    <row r="35" spans="2:90" s="20" customFormat="1" ht="17.100000000000001" customHeight="1" x14ac:dyDescent="0.5">
      <c r="B35" s="21">
        <v>31</v>
      </c>
      <c r="C35" s="22">
        <v>13425</v>
      </c>
      <c r="D35" s="23" t="s">
        <v>187</v>
      </c>
      <c r="E35" s="24"/>
      <c r="F35" s="30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7"/>
      <c r="V35" s="27"/>
      <c r="W35" s="27"/>
      <c r="X35" s="27"/>
      <c r="Y35" s="28"/>
      <c r="Z35" s="27"/>
      <c r="AA35" s="27"/>
      <c r="AB35" s="27"/>
      <c r="AC35" s="27"/>
      <c r="AD35" s="27"/>
      <c r="AE35" s="26"/>
      <c r="AF35" s="26"/>
      <c r="AG35" s="26"/>
      <c r="AH35" s="26"/>
      <c r="AI35" s="26"/>
      <c r="AJ35" s="26"/>
      <c r="AK35" s="26"/>
      <c r="AL35" s="26"/>
      <c r="AM35" s="430"/>
      <c r="AN35" s="36"/>
      <c r="AO35" s="429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430"/>
      <c r="CI35" s="31">
        <f t="shared" si="0"/>
        <v>80</v>
      </c>
      <c r="CJ35" s="21">
        <v>31</v>
      </c>
      <c r="CK35" s="2"/>
      <c r="CL35" s="2">
        <f t="shared" si="1"/>
        <v>0</v>
      </c>
    </row>
    <row r="36" spans="2:90" s="20" customFormat="1" ht="17.100000000000001" customHeight="1" x14ac:dyDescent="0.5">
      <c r="B36" s="21">
        <v>32</v>
      </c>
      <c r="C36" s="22">
        <v>13427</v>
      </c>
      <c r="D36" s="23" t="s">
        <v>188</v>
      </c>
      <c r="E36" s="24"/>
      <c r="F36" s="30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7"/>
      <c r="V36" s="27"/>
      <c r="W36" s="27"/>
      <c r="X36" s="27"/>
      <c r="Y36" s="28"/>
      <c r="Z36" s="27"/>
      <c r="AA36" s="27"/>
      <c r="AB36" s="27"/>
      <c r="AC36" s="27"/>
      <c r="AD36" s="27"/>
      <c r="AE36" s="26"/>
      <c r="AF36" s="26"/>
      <c r="AG36" s="26"/>
      <c r="AH36" s="26"/>
      <c r="AI36" s="26"/>
      <c r="AJ36" s="26"/>
      <c r="AK36" s="26"/>
      <c r="AL36" s="26"/>
      <c r="AM36" s="430"/>
      <c r="AN36" s="36"/>
      <c r="AO36" s="429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430"/>
      <c r="CI36" s="31">
        <f t="shared" si="0"/>
        <v>80</v>
      </c>
      <c r="CJ36" s="21">
        <v>32</v>
      </c>
      <c r="CK36" s="2"/>
      <c r="CL36" s="2">
        <f t="shared" si="1"/>
        <v>0</v>
      </c>
    </row>
    <row r="37" spans="2:90" s="20" customFormat="1" ht="17.100000000000001" customHeight="1" x14ac:dyDescent="0.5">
      <c r="B37" s="21">
        <v>33</v>
      </c>
      <c r="C37" s="22">
        <v>13429</v>
      </c>
      <c r="D37" s="23" t="s">
        <v>189</v>
      </c>
      <c r="E37" s="24"/>
      <c r="F37" s="30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  <c r="V37" s="27"/>
      <c r="W37" s="27"/>
      <c r="X37" s="27"/>
      <c r="Y37" s="28"/>
      <c r="Z37" s="27"/>
      <c r="AA37" s="27"/>
      <c r="AB37" s="27"/>
      <c r="AC37" s="27"/>
      <c r="AD37" s="27"/>
      <c r="AE37" s="26"/>
      <c r="AF37" s="26"/>
      <c r="AG37" s="26"/>
      <c r="AH37" s="26"/>
      <c r="AI37" s="26"/>
      <c r="AJ37" s="26"/>
      <c r="AK37" s="26"/>
      <c r="AL37" s="26"/>
      <c r="AM37" s="430"/>
      <c r="AN37" s="36"/>
      <c r="AO37" s="429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430"/>
      <c r="CI37" s="31">
        <f t="shared" si="0"/>
        <v>80</v>
      </c>
      <c r="CJ37" s="21">
        <v>33</v>
      </c>
      <c r="CK37" s="2"/>
      <c r="CL37" s="2">
        <f t="shared" si="1"/>
        <v>0</v>
      </c>
    </row>
    <row r="38" spans="2:90" s="20" customFormat="1" ht="17.100000000000001" customHeight="1" x14ac:dyDescent="0.5">
      <c r="B38" s="21">
        <v>34</v>
      </c>
      <c r="C38" s="22">
        <v>13430</v>
      </c>
      <c r="D38" s="23" t="s">
        <v>190</v>
      </c>
      <c r="E38" s="24"/>
      <c r="F38" s="30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6"/>
      <c r="AF38" s="26"/>
      <c r="AG38" s="26"/>
      <c r="AH38" s="26"/>
      <c r="AI38" s="26"/>
      <c r="AJ38" s="26"/>
      <c r="AK38" s="26"/>
      <c r="AL38" s="26"/>
      <c r="AM38" s="430"/>
      <c r="AN38" s="36"/>
      <c r="AO38" s="429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430"/>
      <c r="CI38" s="31">
        <f t="shared" si="0"/>
        <v>80</v>
      </c>
      <c r="CJ38" s="21">
        <v>34</v>
      </c>
      <c r="CK38" s="2"/>
      <c r="CL38" s="2">
        <f t="shared" si="1"/>
        <v>0</v>
      </c>
    </row>
    <row r="39" spans="2:90" s="20" customFormat="1" ht="17.100000000000001" customHeight="1" x14ac:dyDescent="0.5">
      <c r="B39" s="21">
        <v>35</v>
      </c>
      <c r="C39" s="22">
        <v>13432</v>
      </c>
      <c r="D39" s="23" t="s">
        <v>191</v>
      </c>
      <c r="E39" s="38"/>
      <c r="F39" s="42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40"/>
      <c r="AF39" s="40"/>
      <c r="AG39" s="40"/>
      <c r="AH39" s="40"/>
      <c r="AI39" s="40"/>
      <c r="AJ39" s="40"/>
      <c r="AK39" s="40"/>
      <c r="AL39" s="40"/>
      <c r="AM39" s="430"/>
      <c r="AN39" s="36"/>
      <c r="AO39" s="429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430"/>
      <c r="CI39" s="31">
        <f t="shared" si="0"/>
        <v>80</v>
      </c>
      <c r="CJ39" s="21">
        <v>35</v>
      </c>
      <c r="CK39" s="2"/>
      <c r="CL39" s="2">
        <f t="shared" si="1"/>
        <v>0</v>
      </c>
    </row>
    <row r="40" spans="2:90" s="20" customFormat="1" ht="17.100000000000001" customHeight="1" x14ac:dyDescent="0.5">
      <c r="B40" s="21">
        <v>36</v>
      </c>
      <c r="C40" s="22">
        <v>13433</v>
      </c>
      <c r="D40" s="23" t="s">
        <v>192</v>
      </c>
      <c r="E40" s="24"/>
      <c r="F40" s="30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6"/>
      <c r="AF40" s="26"/>
      <c r="AG40" s="26"/>
      <c r="AH40" s="26"/>
      <c r="AI40" s="26"/>
      <c r="AJ40" s="26"/>
      <c r="AK40" s="26"/>
      <c r="AL40" s="26"/>
      <c r="AM40" s="430"/>
      <c r="AN40" s="36"/>
      <c r="AO40" s="429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430"/>
      <c r="CI40" s="31">
        <f t="shared" si="0"/>
        <v>80</v>
      </c>
      <c r="CJ40" s="21">
        <v>36</v>
      </c>
      <c r="CK40" s="2"/>
      <c r="CL40" s="2">
        <f t="shared" si="1"/>
        <v>0</v>
      </c>
    </row>
    <row r="41" spans="2:90" s="20" customFormat="1" ht="17.100000000000001" customHeight="1" x14ac:dyDescent="0.5">
      <c r="B41" s="21">
        <v>37</v>
      </c>
      <c r="C41" s="22">
        <v>13503</v>
      </c>
      <c r="D41" s="23" t="s">
        <v>193</v>
      </c>
      <c r="E41" s="12"/>
      <c r="F41" s="30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6"/>
      <c r="AF41" s="26"/>
      <c r="AG41" s="26"/>
      <c r="AH41" s="26"/>
      <c r="AI41" s="26"/>
      <c r="AJ41" s="26"/>
      <c r="AK41" s="26"/>
      <c r="AL41" s="26"/>
      <c r="AM41" s="430"/>
      <c r="AN41" s="36"/>
      <c r="AO41" s="429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430"/>
      <c r="CI41" s="31">
        <f t="shared" si="0"/>
        <v>80</v>
      </c>
      <c r="CJ41" s="21">
        <v>37</v>
      </c>
      <c r="CK41" s="2"/>
      <c r="CL41" s="2">
        <f t="shared" si="1"/>
        <v>0</v>
      </c>
    </row>
    <row r="42" spans="2:90" s="20" customFormat="1" ht="17.100000000000001" customHeight="1" x14ac:dyDescent="0.5">
      <c r="B42" s="21"/>
      <c r="C42" s="22"/>
      <c r="D42" s="23"/>
      <c r="E42" s="24"/>
      <c r="F42" s="30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6"/>
      <c r="AF42" s="26"/>
      <c r="AG42" s="26"/>
      <c r="AH42" s="26"/>
      <c r="AI42" s="26"/>
      <c r="AJ42" s="26"/>
      <c r="AK42" s="26"/>
      <c r="AL42" s="26"/>
      <c r="AM42" s="430"/>
      <c r="AN42" s="36"/>
      <c r="AO42" s="429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430"/>
      <c r="CI42" s="31">
        <f t="shared" si="0"/>
        <v>80</v>
      </c>
      <c r="CJ42" s="21">
        <v>38</v>
      </c>
      <c r="CK42" s="2"/>
      <c r="CL42" s="2">
        <f t="shared" si="1"/>
        <v>0</v>
      </c>
    </row>
    <row r="43" spans="2:90" s="20" customFormat="1" ht="17.100000000000001" customHeight="1" x14ac:dyDescent="0.5">
      <c r="B43" s="21"/>
      <c r="C43" s="101"/>
      <c r="D43" s="23"/>
      <c r="E43" s="24"/>
      <c r="F43" s="30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6"/>
      <c r="AF43" s="26"/>
      <c r="AG43" s="26"/>
      <c r="AH43" s="26"/>
      <c r="AI43" s="26"/>
      <c r="AJ43" s="26"/>
      <c r="AK43" s="26"/>
      <c r="AL43" s="26"/>
      <c r="AM43" s="430"/>
      <c r="AN43" s="36"/>
      <c r="AO43" s="429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430"/>
      <c r="CI43" s="31"/>
      <c r="CJ43" s="21"/>
      <c r="CK43" s="2"/>
      <c r="CL43" s="2">
        <f t="shared" si="1"/>
        <v>0</v>
      </c>
    </row>
    <row r="44" spans="2:90" s="427" customFormat="1" ht="17.100000000000001" customHeight="1" thickBot="1" x14ac:dyDescent="0.55000000000000004">
      <c r="B44" s="21"/>
      <c r="C44" s="205"/>
      <c r="D44" s="54"/>
      <c r="E44" s="104"/>
      <c r="F44" s="419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432"/>
      <c r="AN44" s="428"/>
      <c r="AO44" s="431"/>
      <c r="AP44" s="426"/>
      <c r="AQ44" s="426"/>
      <c r="AR44" s="426"/>
      <c r="AS44" s="426"/>
      <c r="AT44" s="426"/>
      <c r="AU44" s="426"/>
      <c r="AV44" s="426"/>
      <c r="AW44" s="426"/>
      <c r="AX44" s="426"/>
      <c r="AY44" s="426"/>
      <c r="AZ44" s="426"/>
      <c r="BA44" s="426"/>
      <c r="BB44" s="426"/>
      <c r="BC44" s="426"/>
      <c r="BD44" s="426"/>
      <c r="BE44" s="426"/>
      <c r="BF44" s="426"/>
      <c r="BG44" s="426"/>
      <c r="BH44" s="426"/>
      <c r="BI44" s="426"/>
      <c r="BJ44" s="426"/>
      <c r="BK44" s="426"/>
      <c r="BL44" s="426"/>
      <c r="BM44" s="426"/>
      <c r="BN44" s="426"/>
      <c r="BO44" s="426"/>
      <c r="BP44" s="426"/>
      <c r="BQ44" s="426"/>
      <c r="BR44" s="426"/>
      <c r="BS44" s="426"/>
      <c r="BT44" s="426"/>
      <c r="BU44" s="426"/>
      <c r="BV44" s="426"/>
      <c r="BW44" s="426"/>
      <c r="BX44" s="426"/>
      <c r="BY44" s="426"/>
      <c r="BZ44" s="426"/>
      <c r="CA44" s="426"/>
      <c r="CB44" s="426"/>
      <c r="CC44" s="426"/>
      <c r="CD44" s="426"/>
      <c r="CE44" s="426"/>
      <c r="CF44" s="426"/>
      <c r="CG44" s="426"/>
      <c r="CH44" s="432"/>
      <c r="CI44" s="212"/>
      <c r="CJ44" s="204"/>
      <c r="CK44" s="2"/>
      <c r="CL44" s="2">
        <f t="shared" si="1"/>
        <v>0</v>
      </c>
    </row>
  </sheetData>
  <mergeCells count="9">
    <mergeCell ref="B1:AM1"/>
    <mergeCell ref="CN11:CW12"/>
    <mergeCell ref="CN13:CW14"/>
    <mergeCell ref="CN15:CR16"/>
    <mergeCell ref="B2:B4"/>
    <mergeCell ref="C2:C4"/>
    <mergeCell ref="D2:D4"/>
    <mergeCell ref="CJ2:CJ4"/>
    <mergeCell ref="AO1:CJ1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AD67"/>
  <sheetViews>
    <sheetView showGridLines="0" view="pageBreakPreview" zoomScaleNormal="100" zoomScaleSheetLayoutView="100" workbookViewId="0">
      <pane xSplit="3" ySplit="6" topLeftCell="D31" activePane="bottomRight" state="frozen"/>
      <selection pane="topRight" activeCell="D1" sqref="D1"/>
      <selection pane="bottomLeft" activeCell="A7" sqref="A7"/>
      <selection pane="bottomRight" activeCell="AB41" sqref="AB41"/>
    </sheetView>
  </sheetViews>
  <sheetFormatPr defaultRowHeight="21.75" x14ac:dyDescent="0.5"/>
  <cols>
    <col min="1" max="1" width="2.28515625" style="1" customWidth="1"/>
    <col min="2" max="2" width="3.28515625" style="1" customWidth="1"/>
    <col min="3" max="3" width="23" style="1" bestFit="1" customWidth="1"/>
    <col min="4" max="24" width="2.7109375" style="1" customWidth="1"/>
    <col min="25" max="27" width="4.42578125" style="1" customWidth="1"/>
    <col min="28" max="28" width="4.7109375" style="1" customWidth="1"/>
    <col min="29" max="30" width="4.42578125" style="1" customWidth="1"/>
    <col min="31" max="16384" width="9.140625" style="1"/>
  </cols>
  <sheetData>
    <row r="1" spans="2:30" ht="30" customHeight="1" thickBot="1" x14ac:dyDescent="0.6">
      <c r="B1" s="530" t="s">
        <v>79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</row>
    <row r="2" spans="2:30" ht="18.95" customHeight="1" thickBot="1" x14ac:dyDescent="0.55000000000000004">
      <c r="B2" s="215"/>
      <c r="C2" s="455"/>
      <c r="D2" s="611" t="s">
        <v>41</v>
      </c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612"/>
      <c r="P2" s="612"/>
      <c r="Q2" s="612"/>
      <c r="R2" s="612"/>
      <c r="S2" s="612"/>
      <c r="T2" s="612"/>
      <c r="U2" s="612"/>
      <c r="V2" s="612"/>
      <c r="W2" s="612"/>
      <c r="X2" s="626"/>
      <c r="Y2" s="613" t="s">
        <v>4</v>
      </c>
      <c r="Z2" s="614"/>
      <c r="AA2" s="614"/>
      <c r="AB2" s="615"/>
      <c r="AC2" s="216" t="s">
        <v>5</v>
      </c>
      <c r="AD2" s="215"/>
    </row>
    <row r="3" spans="2:30" ht="18.95" customHeight="1" x14ac:dyDescent="0.5">
      <c r="B3" s="224" t="s">
        <v>0</v>
      </c>
      <c r="C3" s="456"/>
      <c r="D3" s="457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458"/>
      <c r="Y3" s="221" t="s">
        <v>6</v>
      </c>
      <c r="Z3" s="545" t="s">
        <v>42</v>
      </c>
      <c r="AA3" s="545" t="s">
        <v>43</v>
      </c>
      <c r="AB3" s="616" t="s">
        <v>1</v>
      </c>
      <c r="AC3" s="222" t="s">
        <v>7</v>
      </c>
      <c r="AD3" s="223"/>
    </row>
    <row r="4" spans="2:30" ht="18.95" customHeight="1" x14ac:dyDescent="0.55000000000000004">
      <c r="B4" s="224" t="s">
        <v>2</v>
      </c>
      <c r="C4" s="459" t="s">
        <v>33</v>
      </c>
      <c r="D4" s="460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461"/>
      <c r="Y4" s="229" t="s">
        <v>8</v>
      </c>
      <c r="Z4" s="546"/>
      <c r="AA4" s="548"/>
      <c r="AB4" s="617"/>
      <c r="AC4" s="222" t="s">
        <v>9</v>
      </c>
      <c r="AD4" s="223" t="s">
        <v>10</v>
      </c>
    </row>
    <row r="5" spans="2:30" ht="18.95" customHeight="1" thickBot="1" x14ac:dyDescent="0.55000000000000004">
      <c r="B5" s="230"/>
      <c r="C5" s="456"/>
      <c r="D5" s="457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458"/>
      <c r="Y5" s="234" t="s">
        <v>11</v>
      </c>
      <c r="Z5" s="547"/>
      <c r="AA5" s="549"/>
      <c r="AB5" s="618"/>
      <c r="AC5" s="222" t="s">
        <v>12</v>
      </c>
      <c r="AD5" s="223"/>
    </row>
    <row r="6" spans="2:30" ht="18.95" customHeight="1" thickBot="1" x14ac:dyDescent="0.6">
      <c r="B6" s="235"/>
      <c r="C6" s="456"/>
      <c r="D6" s="236"/>
      <c r="E6" s="237"/>
      <c r="F6" s="237">
        <v>10</v>
      </c>
      <c r="G6" s="237">
        <v>10</v>
      </c>
      <c r="H6" s="237">
        <v>10</v>
      </c>
      <c r="I6" s="237">
        <v>10</v>
      </c>
      <c r="J6" s="237">
        <v>10</v>
      </c>
      <c r="K6" s="237">
        <v>10</v>
      </c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462"/>
      <c r="Y6" s="239">
        <f t="shared" ref="Y6:Y43" si="0">SUM(D6:X6)</f>
        <v>60</v>
      </c>
      <c r="Z6" s="240">
        <v>10</v>
      </c>
      <c r="AA6" s="240">
        <v>30</v>
      </c>
      <c r="AB6" s="241">
        <f>SUM(Y6:AA6)</f>
        <v>100</v>
      </c>
      <c r="AC6" s="242"/>
      <c r="AD6" s="235"/>
    </row>
    <row r="7" spans="2:30" ht="17.100000000000001" customHeight="1" x14ac:dyDescent="0.5">
      <c r="B7" s="257">
        <v>1</v>
      </c>
      <c r="C7" s="467" t="str">
        <f>เวลาเรียน103!D5</f>
        <v>เด็กชาย สงกรานต์  ศรแก้ว</v>
      </c>
      <c r="D7" s="247"/>
      <c r="E7" s="195"/>
      <c r="F7" s="195">
        <v>10</v>
      </c>
      <c r="G7" s="196">
        <v>8</v>
      </c>
      <c r="H7" s="246">
        <v>8</v>
      </c>
      <c r="I7" s="246">
        <v>9</v>
      </c>
      <c r="J7" s="246">
        <v>9</v>
      </c>
      <c r="K7" s="246">
        <v>8</v>
      </c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248"/>
      <c r="Y7" s="440">
        <f t="shared" si="0"/>
        <v>52</v>
      </c>
      <c r="Z7" s="195">
        <v>10</v>
      </c>
      <c r="AA7" s="195">
        <v>15</v>
      </c>
      <c r="AB7" s="262">
        <f t="shared" ref="AB7:AB41" si="1">SUM(Y7:AA7)</f>
        <v>77</v>
      </c>
      <c r="AC7" s="446" t="str">
        <f t="shared" ref="AC7:AC41" si="2">IF(AB7&lt;50,"0",IF(AB7&lt;55,"1",IF(AB7&lt;60,"1.5",IF(AB7&lt;65,"2",IF(AB7&lt;70,"2.5",IF(AB7&lt;75,"3",IF(AB7&lt;80,"3.5",4)))))))</f>
        <v>3.5</v>
      </c>
      <c r="AD7" s="443"/>
    </row>
    <row r="8" spans="2:30" ht="17.100000000000001" customHeight="1" x14ac:dyDescent="0.5">
      <c r="B8" s="96">
        <v>2</v>
      </c>
      <c r="C8" s="468" t="str">
        <f>เวลาเรียน103!D6</f>
        <v>เด็กชาย จิรายุ  แสงคง</v>
      </c>
      <c r="D8" s="254"/>
      <c r="E8" s="27"/>
      <c r="F8" s="27">
        <v>8</v>
      </c>
      <c r="G8" s="28">
        <v>8</v>
      </c>
      <c r="H8" s="253">
        <v>7</v>
      </c>
      <c r="I8" s="253">
        <v>7</v>
      </c>
      <c r="J8" s="253">
        <v>8</v>
      </c>
      <c r="K8" s="253">
        <v>8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80"/>
      <c r="Y8" s="261">
        <f t="shared" si="0"/>
        <v>46</v>
      </c>
      <c r="Z8" s="27">
        <v>10</v>
      </c>
      <c r="AA8" s="27">
        <v>18</v>
      </c>
      <c r="AB8" s="262">
        <f t="shared" si="1"/>
        <v>74</v>
      </c>
      <c r="AC8" s="446" t="str">
        <f t="shared" si="2"/>
        <v>3</v>
      </c>
      <c r="AD8" s="256"/>
    </row>
    <row r="9" spans="2:30" ht="17.100000000000001" customHeight="1" x14ac:dyDescent="0.5">
      <c r="B9" s="257">
        <v>3</v>
      </c>
      <c r="C9" s="468" t="str">
        <f>เวลาเรียน103!D7</f>
        <v>เด็กหญิง วริศรา  วงศ์ศรีวิชัย</v>
      </c>
      <c r="D9" s="254"/>
      <c r="E9" s="27"/>
      <c r="F9" s="27">
        <v>6</v>
      </c>
      <c r="G9" s="28">
        <v>6</v>
      </c>
      <c r="H9" s="253">
        <v>5</v>
      </c>
      <c r="I9" s="253">
        <v>8</v>
      </c>
      <c r="J9" s="253">
        <v>9</v>
      </c>
      <c r="K9" s="253">
        <f ca="1">-K9</f>
        <v>0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80"/>
      <c r="Y9" s="261">
        <f ca="1">SUM(D9:X9)</f>
        <v>0</v>
      </c>
      <c r="Z9" s="14">
        <v>10</v>
      </c>
      <c r="AA9" s="14">
        <v>15</v>
      </c>
      <c r="AB9" s="262">
        <f t="shared" ca="1" si="1"/>
        <v>59</v>
      </c>
      <c r="AC9" s="446" t="s">
        <v>19</v>
      </c>
      <c r="AD9" s="256"/>
    </row>
    <row r="10" spans="2:30" ht="17.100000000000001" customHeight="1" x14ac:dyDescent="0.5">
      <c r="B10" s="96">
        <v>4</v>
      </c>
      <c r="C10" s="468" t="str">
        <f>เวลาเรียน103!D8</f>
        <v>เด็กชาย เพชรพนม  เอี่ยมแก้ว</v>
      </c>
      <c r="D10" s="254"/>
      <c r="E10" s="27"/>
      <c r="F10" s="27"/>
      <c r="G10" s="28"/>
      <c r="H10" s="253"/>
      <c r="I10" s="253"/>
      <c r="J10" s="253"/>
      <c r="K10" s="253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80"/>
      <c r="Y10" s="261">
        <f t="shared" si="0"/>
        <v>0</v>
      </c>
      <c r="Z10" s="27"/>
      <c r="AA10" s="27"/>
      <c r="AB10" s="262">
        <f t="shared" si="1"/>
        <v>0</v>
      </c>
      <c r="AC10" s="446" t="str">
        <f t="shared" si="2"/>
        <v>0</v>
      </c>
      <c r="AD10" s="256"/>
    </row>
    <row r="11" spans="2:30" ht="17.100000000000001" customHeight="1" x14ac:dyDescent="0.5">
      <c r="B11" s="257">
        <v>5</v>
      </c>
      <c r="C11" s="468" t="str">
        <f>เวลาเรียน103!D9</f>
        <v>เด็กหญิง นุชนาฎ  ธันวานนท์</v>
      </c>
      <c r="D11" s="254"/>
      <c r="E11" s="27"/>
      <c r="F11" s="27">
        <v>6</v>
      </c>
      <c r="G11" s="28">
        <v>6</v>
      </c>
      <c r="H11" s="253">
        <v>6</v>
      </c>
      <c r="I11" s="253">
        <v>6</v>
      </c>
      <c r="J11" s="253">
        <v>6</v>
      </c>
      <c r="K11" s="253">
        <v>6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80"/>
      <c r="Y11" s="261">
        <f t="shared" si="0"/>
        <v>36</v>
      </c>
      <c r="Z11" s="14">
        <v>12</v>
      </c>
      <c r="AA11" s="14">
        <v>12</v>
      </c>
      <c r="AB11" s="262">
        <f t="shared" si="1"/>
        <v>60</v>
      </c>
      <c r="AC11" s="446" t="str">
        <f t="shared" si="2"/>
        <v>2</v>
      </c>
      <c r="AD11" s="256"/>
    </row>
    <row r="12" spans="2:30" ht="17.100000000000001" customHeight="1" x14ac:dyDescent="0.5">
      <c r="B12" s="96">
        <v>6</v>
      </c>
      <c r="C12" s="468" t="str">
        <f>เวลาเรียน103!D10</f>
        <v>เด็กหญิง กาญจนา  ขวัญมงคล</v>
      </c>
      <c r="D12" s="254"/>
      <c r="E12" s="27"/>
      <c r="F12" s="27"/>
      <c r="G12" s="28"/>
      <c r="H12" s="253"/>
      <c r="I12" s="253"/>
      <c r="J12" s="253"/>
      <c r="K12" s="253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80"/>
      <c r="Y12" s="261">
        <f t="shared" si="0"/>
        <v>0</v>
      </c>
      <c r="Z12" s="27"/>
      <c r="AA12" s="27"/>
      <c r="AB12" s="262">
        <f t="shared" si="1"/>
        <v>0</v>
      </c>
      <c r="AC12" s="446" t="str">
        <f t="shared" si="2"/>
        <v>0</v>
      </c>
      <c r="AD12" s="256"/>
    </row>
    <row r="13" spans="2:30" ht="17.100000000000001" customHeight="1" x14ac:dyDescent="0.5">
      <c r="B13" s="257">
        <v>7</v>
      </c>
      <c r="C13" s="468" t="str">
        <f>เวลาเรียน103!D11</f>
        <v>เด็กหญิง ศิริกาญจน์  ศรีจันทร์ขำ</v>
      </c>
      <c r="D13" s="254"/>
      <c r="E13" s="27"/>
      <c r="F13" s="27"/>
      <c r="G13" s="28"/>
      <c r="H13" s="253"/>
      <c r="I13" s="253"/>
      <c r="J13" s="253"/>
      <c r="K13" s="253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80"/>
      <c r="Y13" s="261">
        <f t="shared" si="0"/>
        <v>0</v>
      </c>
      <c r="Z13" s="14"/>
      <c r="AA13" s="14"/>
      <c r="AB13" s="262">
        <f t="shared" si="1"/>
        <v>0</v>
      </c>
      <c r="AC13" s="446" t="str">
        <f t="shared" si="2"/>
        <v>0</v>
      </c>
      <c r="AD13" s="256"/>
    </row>
    <row r="14" spans="2:30" ht="17.100000000000001" customHeight="1" x14ac:dyDescent="0.5">
      <c r="B14" s="96">
        <v>8</v>
      </c>
      <c r="C14" s="468" t="str">
        <f>เวลาเรียน103!D12</f>
        <v>เด็กชาย ธนพงศ์  พวงเพชร</v>
      </c>
      <c r="D14" s="254"/>
      <c r="E14" s="27"/>
      <c r="F14" s="27">
        <v>8</v>
      </c>
      <c r="G14" s="28">
        <v>8</v>
      </c>
      <c r="H14" s="253">
        <v>9</v>
      </c>
      <c r="I14" s="253">
        <v>8</v>
      </c>
      <c r="J14" s="253">
        <v>8</v>
      </c>
      <c r="K14" s="253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80"/>
      <c r="Y14" s="261">
        <f t="shared" si="0"/>
        <v>41</v>
      </c>
      <c r="Z14" s="27">
        <v>15</v>
      </c>
      <c r="AA14" s="27">
        <v>25</v>
      </c>
      <c r="AB14" s="262">
        <f t="shared" si="1"/>
        <v>81</v>
      </c>
      <c r="AC14" s="446">
        <f t="shared" si="2"/>
        <v>4</v>
      </c>
      <c r="AD14" s="256"/>
    </row>
    <row r="15" spans="2:30" ht="17.100000000000001" customHeight="1" x14ac:dyDescent="0.5">
      <c r="B15" s="257">
        <v>9</v>
      </c>
      <c r="C15" s="468" t="str">
        <f>เวลาเรียน103!D13</f>
        <v>เด็กชาย ฐปณวัฒน์  กองอ้น</v>
      </c>
      <c r="D15" s="254"/>
      <c r="E15" s="27"/>
      <c r="F15" s="27"/>
      <c r="G15" s="28"/>
      <c r="H15" s="253"/>
      <c r="I15" s="253"/>
      <c r="J15" s="253"/>
      <c r="K15" s="253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80"/>
      <c r="Y15" s="261">
        <f t="shared" si="0"/>
        <v>0</v>
      </c>
      <c r="Z15" s="14"/>
      <c r="AA15" s="14"/>
      <c r="AB15" s="262">
        <f t="shared" si="1"/>
        <v>0</v>
      </c>
      <c r="AC15" s="446" t="str">
        <f t="shared" si="2"/>
        <v>0</v>
      </c>
      <c r="AD15" s="256"/>
    </row>
    <row r="16" spans="2:30" ht="17.100000000000001" customHeight="1" x14ac:dyDescent="0.5">
      <c r="B16" s="96">
        <v>10</v>
      </c>
      <c r="C16" s="468" t="str">
        <f>เวลาเรียน103!D14</f>
        <v>เด็กชาย ชนะชัย  จำลองกลาง</v>
      </c>
      <c r="D16" s="254"/>
      <c r="E16" s="27"/>
      <c r="F16" s="27"/>
      <c r="G16" s="28"/>
      <c r="H16" s="253"/>
      <c r="I16" s="253"/>
      <c r="J16" s="253"/>
      <c r="K16" s="253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80"/>
      <c r="Y16" s="261">
        <f t="shared" si="0"/>
        <v>0</v>
      </c>
      <c r="Z16" s="27"/>
      <c r="AA16" s="27"/>
      <c r="AB16" s="262">
        <f t="shared" si="1"/>
        <v>0</v>
      </c>
      <c r="AC16" s="446" t="str">
        <f t="shared" si="2"/>
        <v>0</v>
      </c>
      <c r="AD16" s="256"/>
    </row>
    <row r="17" spans="2:30" ht="17.100000000000001" customHeight="1" x14ac:dyDescent="0.5">
      <c r="B17" s="257">
        <v>11</v>
      </c>
      <c r="C17" s="468" t="str">
        <f>เวลาเรียน103!D15</f>
        <v>เด็กชาย อมรเทพ  ผลมานะ</v>
      </c>
      <c r="D17" s="254"/>
      <c r="E17" s="27"/>
      <c r="F17" s="27"/>
      <c r="G17" s="28"/>
      <c r="H17" s="253"/>
      <c r="I17" s="253"/>
      <c r="J17" s="253"/>
      <c r="K17" s="253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80"/>
      <c r="Y17" s="261">
        <f t="shared" si="0"/>
        <v>0</v>
      </c>
      <c r="Z17" s="14"/>
      <c r="AA17" s="14"/>
      <c r="AB17" s="262">
        <f t="shared" si="1"/>
        <v>0</v>
      </c>
      <c r="AC17" s="446" t="str">
        <f t="shared" si="2"/>
        <v>0</v>
      </c>
      <c r="AD17" s="256"/>
    </row>
    <row r="18" spans="2:30" ht="17.100000000000001" customHeight="1" x14ac:dyDescent="0.5">
      <c r="B18" s="96">
        <v>12</v>
      </c>
      <c r="C18" s="468" t="str">
        <f>เวลาเรียน103!D16</f>
        <v>เด็กชาย รักชาติ  บัวสี</v>
      </c>
      <c r="D18" s="254"/>
      <c r="E18" s="27"/>
      <c r="F18" s="27"/>
      <c r="G18" s="28"/>
      <c r="H18" s="253"/>
      <c r="I18" s="253"/>
      <c r="J18" s="253"/>
      <c r="K18" s="253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80"/>
      <c r="Y18" s="261">
        <f t="shared" si="0"/>
        <v>0</v>
      </c>
      <c r="Z18" s="27"/>
      <c r="AA18" s="27"/>
      <c r="AB18" s="262">
        <f t="shared" si="1"/>
        <v>0</v>
      </c>
      <c r="AC18" s="446" t="str">
        <f t="shared" si="2"/>
        <v>0</v>
      </c>
      <c r="AD18" s="256"/>
    </row>
    <row r="19" spans="2:30" ht="15.75" customHeight="1" x14ac:dyDescent="0.5">
      <c r="B19" s="257">
        <v>13</v>
      </c>
      <c r="C19" s="468" t="str">
        <f>เวลาเรียน103!D17</f>
        <v>เด็กชาย วริทธิ์ธร  พุทธิวัย</v>
      </c>
      <c r="D19" s="254"/>
      <c r="E19" s="27"/>
      <c r="F19" s="27"/>
      <c r="G19" s="28"/>
      <c r="H19" s="253"/>
      <c r="I19" s="253"/>
      <c r="J19" s="253"/>
      <c r="K19" s="253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80"/>
      <c r="Y19" s="261">
        <f t="shared" si="0"/>
        <v>0</v>
      </c>
      <c r="Z19" s="14"/>
      <c r="AA19" s="14"/>
      <c r="AB19" s="262">
        <f t="shared" si="1"/>
        <v>0</v>
      </c>
      <c r="AC19" s="446" t="str">
        <f t="shared" si="2"/>
        <v>0</v>
      </c>
      <c r="AD19" s="256"/>
    </row>
    <row r="20" spans="2:30" ht="17.100000000000001" customHeight="1" x14ac:dyDescent="0.5">
      <c r="B20" s="96">
        <v>14</v>
      </c>
      <c r="C20" s="468" t="str">
        <f>เวลาเรียน103!D18</f>
        <v>เด็กหญิง กนกวรรณ  สมหมาย</v>
      </c>
      <c r="D20" s="254"/>
      <c r="E20" s="27"/>
      <c r="F20" s="27"/>
      <c r="G20" s="28"/>
      <c r="H20" s="253"/>
      <c r="I20" s="253"/>
      <c r="J20" s="253"/>
      <c r="K20" s="253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80"/>
      <c r="Y20" s="261">
        <f t="shared" si="0"/>
        <v>0</v>
      </c>
      <c r="Z20" s="27"/>
      <c r="AA20" s="27"/>
      <c r="AB20" s="262">
        <f t="shared" si="1"/>
        <v>0</v>
      </c>
      <c r="AC20" s="446" t="str">
        <f t="shared" si="2"/>
        <v>0</v>
      </c>
      <c r="AD20" s="256"/>
    </row>
    <row r="21" spans="2:30" ht="17.100000000000001" customHeight="1" x14ac:dyDescent="0.5">
      <c r="B21" s="257">
        <v>15</v>
      </c>
      <c r="C21" s="468" t="str">
        <f>เวลาเรียน103!D19</f>
        <v>เด็กชาย วิวัฒน์  วิลาลัย</v>
      </c>
      <c r="D21" s="254"/>
      <c r="E21" s="27"/>
      <c r="F21" s="27"/>
      <c r="G21" s="28"/>
      <c r="H21" s="253"/>
      <c r="I21" s="253"/>
      <c r="J21" s="253"/>
      <c r="K21" s="253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80"/>
      <c r="Y21" s="261">
        <f t="shared" si="0"/>
        <v>0</v>
      </c>
      <c r="Z21" s="14"/>
      <c r="AA21" s="14"/>
      <c r="AB21" s="262">
        <f t="shared" si="1"/>
        <v>0</v>
      </c>
      <c r="AC21" s="446" t="str">
        <f t="shared" si="2"/>
        <v>0</v>
      </c>
      <c r="AD21" s="256"/>
    </row>
    <row r="22" spans="2:30" ht="17.100000000000001" customHeight="1" x14ac:dyDescent="0.5">
      <c r="B22" s="96">
        <v>16</v>
      </c>
      <c r="C22" s="468" t="str">
        <f>เวลาเรียน103!D20</f>
        <v>เด็กชาย ภาคิน  รูปกระต่าย</v>
      </c>
      <c r="D22" s="254"/>
      <c r="E22" s="27"/>
      <c r="F22" s="27"/>
      <c r="G22" s="28"/>
      <c r="H22" s="253"/>
      <c r="I22" s="253"/>
      <c r="J22" s="253"/>
      <c r="K22" s="253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80"/>
      <c r="Y22" s="261">
        <f t="shared" si="0"/>
        <v>0</v>
      </c>
      <c r="Z22" s="27"/>
      <c r="AA22" s="27"/>
      <c r="AB22" s="262">
        <f t="shared" si="1"/>
        <v>0</v>
      </c>
      <c r="AC22" s="446" t="str">
        <f t="shared" si="2"/>
        <v>0</v>
      </c>
      <c r="AD22" s="256"/>
    </row>
    <row r="23" spans="2:30" ht="17.100000000000001" customHeight="1" x14ac:dyDescent="0.5">
      <c r="B23" s="257">
        <v>17</v>
      </c>
      <c r="C23" s="468" t="str">
        <f>เวลาเรียน103!D21</f>
        <v>เด็กชาย ภาณุเมศ  อ่วมประดิษฐ์</v>
      </c>
      <c r="D23" s="254" t="s">
        <v>16</v>
      </c>
      <c r="E23" s="27"/>
      <c r="F23" s="27"/>
      <c r="G23" s="28"/>
      <c r="H23" s="253"/>
      <c r="I23" s="253"/>
      <c r="J23" s="253"/>
      <c r="K23" s="253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80"/>
      <c r="Y23" s="261">
        <f t="shared" si="0"/>
        <v>0</v>
      </c>
      <c r="Z23" s="14"/>
      <c r="AA23" s="14"/>
      <c r="AB23" s="262">
        <f t="shared" si="1"/>
        <v>0</v>
      </c>
      <c r="AC23" s="446" t="str">
        <f t="shared" si="2"/>
        <v>0</v>
      </c>
      <c r="AD23" s="256"/>
    </row>
    <row r="24" spans="2:30" ht="17.100000000000001" customHeight="1" x14ac:dyDescent="0.5">
      <c r="B24" s="96">
        <v>18</v>
      </c>
      <c r="C24" s="468" t="str">
        <f>เวลาเรียน103!D22</f>
        <v>เด็กชาย อนุชา  เอี่ยมจำรัส</v>
      </c>
      <c r="D24" s="254"/>
      <c r="E24" s="27"/>
      <c r="F24" s="27"/>
      <c r="G24" s="28"/>
      <c r="H24" s="253"/>
      <c r="I24" s="253"/>
      <c r="J24" s="253"/>
      <c r="K24" s="253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80"/>
      <c r="Y24" s="261">
        <f t="shared" si="0"/>
        <v>0</v>
      </c>
      <c r="Z24" s="27"/>
      <c r="AA24" s="27"/>
      <c r="AB24" s="262">
        <f t="shared" si="1"/>
        <v>0</v>
      </c>
      <c r="AC24" s="446" t="str">
        <f t="shared" si="2"/>
        <v>0</v>
      </c>
      <c r="AD24" s="256"/>
    </row>
    <row r="25" spans="2:30" ht="17.100000000000001" customHeight="1" x14ac:dyDescent="0.5">
      <c r="B25" s="257">
        <v>19</v>
      </c>
      <c r="C25" s="468" t="str">
        <f>เวลาเรียน103!D23</f>
        <v>เด็กชาย ชรินทร์  อุตมา</v>
      </c>
      <c r="D25" s="254"/>
      <c r="E25" s="27"/>
      <c r="F25" s="27"/>
      <c r="G25" s="28"/>
      <c r="H25" s="253"/>
      <c r="I25" s="253"/>
      <c r="J25" s="253"/>
      <c r="K25" s="253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80"/>
      <c r="Y25" s="261">
        <f t="shared" si="0"/>
        <v>0</v>
      </c>
      <c r="Z25" s="14"/>
      <c r="AA25" s="14"/>
      <c r="AB25" s="262">
        <f t="shared" si="1"/>
        <v>0</v>
      </c>
      <c r="AC25" s="446" t="str">
        <f t="shared" si="2"/>
        <v>0</v>
      </c>
      <c r="AD25" s="256"/>
    </row>
    <row r="26" spans="2:30" ht="17.100000000000001" customHeight="1" x14ac:dyDescent="0.5">
      <c r="B26" s="96">
        <v>20</v>
      </c>
      <c r="C26" s="468" t="str">
        <f>เวลาเรียน103!D24</f>
        <v>เด็กชาย วนัสกร  บุตรงาม</v>
      </c>
      <c r="D26" s="254"/>
      <c r="E26" s="27"/>
      <c r="F26" s="27"/>
      <c r="G26" s="28"/>
      <c r="H26" s="253"/>
      <c r="I26" s="253"/>
      <c r="J26" s="253"/>
      <c r="K26" s="253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80"/>
      <c r="Y26" s="261">
        <f t="shared" si="0"/>
        <v>0</v>
      </c>
      <c r="Z26" s="27"/>
      <c r="AA26" s="27"/>
      <c r="AB26" s="262">
        <f t="shared" si="1"/>
        <v>0</v>
      </c>
      <c r="AC26" s="446" t="str">
        <f t="shared" si="2"/>
        <v>0</v>
      </c>
      <c r="AD26" s="256"/>
    </row>
    <row r="27" spans="2:30" ht="17.100000000000001" customHeight="1" x14ac:dyDescent="0.5">
      <c r="B27" s="257">
        <v>21</v>
      </c>
      <c r="C27" s="468" t="str">
        <f>เวลาเรียน103!D25</f>
        <v>เด็กหญิง กัณทิมา  ตะวะนะ</v>
      </c>
      <c r="D27" s="254"/>
      <c r="E27" s="27"/>
      <c r="F27" s="27"/>
      <c r="G27" s="28"/>
      <c r="H27" s="253"/>
      <c r="I27" s="253"/>
      <c r="J27" s="253"/>
      <c r="K27" s="253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80"/>
      <c r="Y27" s="261">
        <f t="shared" si="0"/>
        <v>0</v>
      </c>
      <c r="Z27" s="14"/>
      <c r="AA27" s="14"/>
      <c r="AB27" s="262">
        <f t="shared" si="1"/>
        <v>0</v>
      </c>
      <c r="AC27" s="446" t="str">
        <f t="shared" si="2"/>
        <v>0</v>
      </c>
      <c r="AD27" s="256"/>
    </row>
    <row r="28" spans="2:30" ht="17.100000000000001" customHeight="1" x14ac:dyDescent="0.5">
      <c r="B28" s="96">
        <v>22</v>
      </c>
      <c r="C28" s="468" t="str">
        <f>เวลาเรียน103!D26</f>
        <v>เด็กชาย วสุพล  ชนิดแจง</v>
      </c>
      <c r="D28" s="254"/>
      <c r="E28" s="27"/>
      <c r="F28" s="27"/>
      <c r="G28" s="28"/>
      <c r="H28" s="253"/>
      <c r="I28" s="253"/>
      <c r="J28" s="253"/>
      <c r="K28" s="253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80"/>
      <c r="Y28" s="261">
        <f t="shared" si="0"/>
        <v>0</v>
      </c>
      <c r="Z28" s="27"/>
      <c r="AA28" s="27"/>
      <c r="AB28" s="262">
        <f t="shared" si="1"/>
        <v>0</v>
      </c>
      <c r="AC28" s="446" t="str">
        <f t="shared" si="2"/>
        <v>0</v>
      </c>
      <c r="AD28" s="256"/>
    </row>
    <row r="29" spans="2:30" ht="17.100000000000001" customHeight="1" x14ac:dyDescent="0.5">
      <c r="B29" s="257">
        <v>23</v>
      </c>
      <c r="C29" s="468" t="str">
        <f>เวลาเรียน103!D27</f>
        <v>เด็กชาย ณพรรศกร  ทองวิเศษ</v>
      </c>
      <c r="D29" s="254" t="s">
        <v>16</v>
      </c>
      <c r="E29" s="27"/>
      <c r="F29" s="27"/>
      <c r="G29" s="28"/>
      <c r="H29" s="253"/>
      <c r="I29" s="253"/>
      <c r="J29" s="253"/>
      <c r="K29" s="253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80"/>
      <c r="Y29" s="261">
        <f t="shared" si="0"/>
        <v>0</v>
      </c>
      <c r="Z29" s="14"/>
      <c r="AA29" s="14"/>
      <c r="AB29" s="262">
        <f t="shared" si="1"/>
        <v>0</v>
      </c>
      <c r="AC29" s="446" t="str">
        <f t="shared" si="2"/>
        <v>0</v>
      </c>
      <c r="AD29" s="256"/>
    </row>
    <row r="30" spans="2:30" ht="17.100000000000001" customHeight="1" x14ac:dyDescent="0.5">
      <c r="B30" s="96">
        <v>24</v>
      </c>
      <c r="C30" s="468" t="str">
        <f>เวลาเรียน103!D28</f>
        <v>เด็กชาย กรกช  ลางคุลเสน</v>
      </c>
      <c r="D30" s="254"/>
      <c r="E30" s="27"/>
      <c r="F30" s="27"/>
      <c r="G30" s="28"/>
      <c r="H30" s="253"/>
      <c r="I30" s="253"/>
      <c r="J30" s="253"/>
      <c r="K30" s="253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80"/>
      <c r="Y30" s="261">
        <f t="shared" si="0"/>
        <v>0</v>
      </c>
      <c r="Z30" s="27"/>
      <c r="AA30" s="27"/>
      <c r="AB30" s="262">
        <f t="shared" si="1"/>
        <v>0</v>
      </c>
      <c r="AC30" s="446" t="str">
        <f t="shared" si="2"/>
        <v>0</v>
      </c>
      <c r="AD30" s="256"/>
    </row>
    <row r="31" spans="2:30" ht="17.100000000000001" customHeight="1" x14ac:dyDescent="0.5">
      <c r="B31" s="259">
        <v>25</v>
      </c>
      <c r="C31" s="468" t="str">
        <f>เวลาเรียน103!D29</f>
        <v>เด็กชาย ชนกภัทร์  วงษ์สง่า</v>
      </c>
      <c r="D31" s="254"/>
      <c r="E31" s="27"/>
      <c r="F31" s="27"/>
      <c r="G31" s="28"/>
      <c r="H31" s="253"/>
      <c r="I31" s="253"/>
      <c r="J31" s="253"/>
      <c r="K31" s="253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80"/>
      <c r="Y31" s="261">
        <f t="shared" si="0"/>
        <v>0</v>
      </c>
      <c r="Z31" s="27"/>
      <c r="AA31" s="27"/>
      <c r="AB31" s="262">
        <f t="shared" si="1"/>
        <v>0</v>
      </c>
      <c r="AC31" s="446" t="str">
        <f t="shared" si="2"/>
        <v>0</v>
      </c>
      <c r="AD31" s="260"/>
    </row>
    <row r="32" spans="2:30" ht="17.100000000000001" customHeight="1" x14ac:dyDescent="0.5">
      <c r="B32" s="96">
        <v>26</v>
      </c>
      <c r="C32" s="468" t="str">
        <f>เวลาเรียน103!D30</f>
        <v>เด็กชาย อรรถวุฒิ  ชวดจอหอ</v>
      </c>
      <c r="D32" s="254"/>
      <c r="E32" s="27"/>
      <c r="F32" s="27"/>
      <c r="G32" s="28"/>
      <c r="H32" s="253"/>
      <c r="I32" s="253"/>
      <c r="J32" s="253"/>
      <c r="K32" s="253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80"/>
      <c r="Y32" s="261">
        <f t="shared" si="0"/>
        <v>0</v>
      </c>
      <c r="Z32" s="27"/>
      <c r="AA32" s="27"/>
      <c r="AB32" s="262">
        <f t="shared" si="1"/>
        <v>0</v>
      </c>
      <c r="AC32" s="446" t="str">
        <f t="shared" si="2"/>
        <v>0</v>
      </c>
      <c r="AD32" s="256"/>
    </row>
    <row r="33" spans="2:30" ht="17.100000000000001" customHeight="1" x14ac:dyDescent="0.5">
      <c r="B33" s="257">
        <v>27</v>
      </c>
      <c r="C33" s="468" t="str">
        <f>เวลาเรียน103!D31</f>
        <v>เด็กชาย อรรถวิทย์  ชวดจอหอ</v>
      </c>
      <c r="D33" s="254"/>
      <c r="E33" s="27"/>
      <c r="F33" s="27"/>
      <c r="G33" s="28"/>
      <c r="H33" s="253"/>
      <c r="I33" s="253"/>
      <c r="J33" s="253"/>
      <c r="K33" s="253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80"/>
      <c r="Y33" s="261">
        <f t="shared" si="0"/>
        <v>0</v>
      </c>
      <c r="Z33" s="27"/>
      <c r="AA33" s="27"/>
      <c r="AB33" s="262">
        <f t="shared" si="1"/>
        <v>0</v>
      </c>
      <c r="AC33" s="446" t="str">
        <f t="shared" si="2"/>
        <v>0</v>
      </c>
      <c r="AD33" s="256"/>
    </row>
    <row r="34" spans="2:30" ht="17.100000000000001" customHeight="1" x14ac:dyDescent="0.5">
      <c r="B34" s="96">
        <v>28</v>
      </c>
      <c r="C34" s="468" t="str">
        <f>เวลาเรียน103!D32</f>
        <v>เด็กหญิง สรญา  มะมิง</v>
      </c>
      <c r="D34" s="254"/>
      <c r="E34" s="27"/>
      <c r="F34" s="27"/>
      <c r="G34" s="28"/>
      <c r="H34" s="253"/>
      <c r="I34" s="253"/>
      <c r="J34" s="253"/>
      <c r="K34" s="253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80"/>
      <c r="Y34" s="261">
        <f t="shared" si="0"/>
        <v>0</v>
      </c>
      <c r="Z34" s="27"/>
      <c r="AA34" s="27"/>
      <c r="AB34" s="262">
        <f t="shared" si="1"/>
        <v>0</v>
      </c>
      <c r="AC34" s="446" t="str">
        <f t="shared" si="2"/>
        <v>0</v>
      </c>
      <c r="AD34" s="256"/>
    </row>
    <row r="35" spans="2:30" ht="17.100000000000001" customHeight="1" x14ac:dyDescent="0.5">
      <c r="B35" s="257">
        <v>29</v>
      </c>
      <c r="C35" s="468" t="str">
        <f>เวลาเรียน103!D33</f>
        <v>เด็กชาย ศราวุฒิ  ป้องคำสิงห์</v>
      </c>
      <c r="D35" s="254"/>
      <c r="E35" s="27"/>
      <c r="F35" s="27"/>
      <c r="G35" s="28"/>
      <c r="H35" s="253"/>
      <c r="I35" s="253"/>
      <c r="J35" s="253"/>
      <c r="K35" s="253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80"/>
      <c r="Y35" s="261">
        <f t="shared" si="0"/>
        <v>0</v>
      </c>
      <c r="Z35" s="27"/>
      <c r="AA35" s="27"/>
      <c r="AB35" s="262">
        <f t="shared" si="1"/>
        <v>0</v>
      </c>
      <c r="AC35" s="446" t="str">
        <f t="shared" si="2"/>
        <v>0</v>
      </c>
      <c r="AD35" s="256"/>
    </row>
    <row r="36" spans="2:30" ht="17.100000000000001" customHeight="1" x14ac:dyDescent="0.5">
      <c r="B36" s="96">
        <v>30</v>
      </c>
      <c r="C36" s="468" t="str">
        <f>เวลาเรียน103!D34</f>
        <v>เด็กชาย ปรินทร  ศรีแก้ว</v>
      </c>
      <c r="D36" s="254"/>
      <c r="E36" s="27"/>
      <c r="F36" s="27"/>
      <c r="G36" s="28"/>
      <c r="H36" s="253"/>
      <c r="I36" s="253"/>
      <c r="J36" s="253"/>
      <c r="K36" s="253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80"/>
      <c r="Y36" s="261">
        <f t="shared" si="0"/>
        <v>0</v>
      </c>
      <c r="Z36" s="27"/>
      <c r="AA36" s="27"/>
      <c r="AB36" s="262">
        <f t="shared" si="1"/>
        <v>0</v>
      </c>
      <c r="AC36" s="446" t="str">
        <f t="shared" si="2"/>
        <v>0</v>
      </c>
      <c r="AD36" s="256"/>
    </row>
    <row r="37" spans="2:30" ht="17.100000000000001" customHeight="1" x14ac:dyDescent="0.5">
      <c r="B37" s="257">
        <v>31</v>
      </c>
      <c r="C37" s="468" t="str">
        <f>เวลาเรียน103!D35</f>
        <v>เด็กหญิง ศิวาภัทร  เกิดสมจิตร</v>
      </c>
      <c r="D37" s="254"/>
      <c r="E37" s="27"/>
      <c r="F37" s="27"/>
      <c r="G37" s="28"/>
      <c r="H37" s="253"/>
      <c r="I37" s="253"/>
      <c r="J37" s="253"/>
      <c r="K37" s="253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80"/>
      <c r="Y37" s="261">
        <f t="shared" si="0"/>
        <v>0</v>
      </c>
      <c r="Z37" s="27"/>
      <c r="AA37" s="27"/>
      <c r="AB37" s="262">
        <f t="shared" si="1"/>
        <v>0</v>
      </c>
      <c r="AC37" s="446" t="str">
        <f t="shared" si="2"/>
        <v>0</v>
      </c>
      <c r="AD37" s="256"/>
    </row>
    <row r="38" spans="2:30" ht="17.100000000000001" customHeight="1" x14ac:dyDescent="0.5">
      <c r="B38" s="96">
        <v>32</v>
      </c>
      <c r="C38" s="468" t="str">
        <f>เวลาเรียน103!D36</f>
        <v>เด็กชาย วุฒิชัย  จะมะเลิศ</v>
      </c>
      <c r="D38" s="254"/>
      <c r="E38" s="27"/>
      <c r="F38" s="27"/>
      <c r="G38" s="28"/>
      <c r="H38" s="253"/>
      <c r="I38" s="253"/>
      <c r="J38" s="253"/>
      <c r="K38" s="253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80"/>
      <c r="Y38" s="261">
        <f t="shared" si="0"/>
        <v>0</v>
      </c>
      <c r="Z38" s="27"/>
      <c r="AA38" s="27"/>
      <c r="AB38" s="262">
        <f t="shared" si="1"/>
        <v>0</v>
      </c>
      <c r="AC38" s="446" t="str">
        <f t="shared" si="2"/>
        <v>0</v>
      </c>
      <c r="AD38" s="256"/>
    </row>
    <row r="39" spans="2:30" ht="17.100000000000001" customHeight="1" x14ac:dyDescent="0.5">
      <c r="B39" s="96">
        <v>33</v>
      </c>
      <c r="C39" s="468" t="str">
        <f>เวลาเรียน103!D37</f>
        <v>เด็กชาย ศรัณย์พงษ์  พรรษา</v>
      </c>
      <c r="D39" s="254"/>
      <c r="E39" s="27"/>
      <c r="F39" s="27"/>
      <c r="G39" s="28"/>
      <c r="H39" s="253"/>
      <c r="I39" s="253"/>
      <c r="J39" s="253"/>
      <c r="K39" s="253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80"/>
      <c r="Y39" s="261">
        <f t="shared" si="0"/>
        <v>0</v>
      </c>
      <c r="Z39" s="27"/>
      <c r="AA39" s="27"/>
      <c r="AB39" s="262">
        <f t="shared" si="1"/>
        <v>0</v>
      </c>
      <c r="AC39" s="446" t="str">
        <f t="shared" si="2"/>
        <v>0</v>
      </c>
      <c r="AD39" s="256"/>
    </row>
    <row r="40" spans="2:30" ht="17.100000000000001" customHeight="1" x14ac:dyDescent="0.5">
      <c r="B40" s="96">
        <v>34</v>
      </c>
      <c r="C40" s="468" t="str">
        <f>เวลาเรียน103!D38</f>
        <v>เด็กชาย อลงกรณ์  เครืออ่อน</v>
      </c>
      <c r="D40" s="254"/>
      <c r="E40" s="27"/>
      <c r="F40" s="27"/>
      <c r="G40" s="28"/>
      <c r="H40" s="253"/>
      <c r="I40" s="253"/>
      <c r="J40" s="253"/>
      <c r="K40" s="253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80"/>
      <c r="Y40" s="261">
        <f t="shared" si="0"/>
        <v>0</v>
      </c>
      <c r="Z40" s="27"/>
      <c r="AA40" s="27"/>
      <c r="AB40" s="262">
        <f t="shared" si="1"/>
        <v>0</v>
      </c>
      <c r="AC40" s="446" t="str">
        <f t="shared" si="2"/>
        <v>0</v>
      </c>
      <c r="AD40" s="256"/>
    </row>
    <row r="41" spans="2:30" ht="17.100000000000001" customHeight="1" x14ac:dyDescent="0.5">
      <c r="B41" s="257">
        <v>35</v>
      </c>
      <c r="C41" s="468" t="str">
        <f>เวลาเรียน103!D39</f>
        <v>เด็กชาย สมเจตร  ทับทวี</v>
      </c>
      <c r="D41" s="254"/>
      <c r="E41" s="27"/>
      <c r="F41" s="27">
        <v>8</v>
      </c>
      <c r="G41" s="28">
        <v>8</v>
      </c>
      <c r="H41" s="253">
        <v>8</v>
      </c>
      <c r="I41" s="253">
        <v>8</v>
      </c>
      <c r="J41" s="253">
        <v>8</v>
      </c>
      <c r="K41" s="253">
        <v>8</v>
      </c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80"/>
      <c r="Y41" s="261">
        <f t="shared" si="0"/>
        <v>48</v>
      </c>
      <c r="Z41" s="27">
        <v>12</v>
      </c>
      <c r="AA41" s="27">
        <v>25</v>
      </c>
      <c r="AB41" s="262">
        <f t="shared" si="1"/>
        <v>85</v>
      </c>
      <c r="AC41" s="446">
        <f t="shared" si="2"/>
        <v>4</v>
      </c>
      <c r="AD41" s="256"/>
    </row>
    <row r="42" spans="2:30" ht="17.100000000000001" customHeight="1" x14ac:dyDescent="0.5">
      <c r="B42" s="96">
        <v>36</v>
      </c>
      <c r="C42" s="468" t="str">
        <f>เวลาเรียน103!D40</f>
        <v>เด็กชาย สัชฌุกร  เช้าวันดี</v>
      </c>
      <c r="D42" s="254"/>
      <c r="E42" s="27"/>
      <c r="F42" s="27"/>
      <c r="G42" s="28"/>
      <c r="H42" s="253"/>
      <c r="I42" s="253"/>
      <c r="J42" s="253"/>
      <c r="K42" s="253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80"/>
      <c r="Y42" s="261">
        <f t="shared" si="0"/>
        <v>0</v>
      </c>
      <c r="Z42" s="27"/>
      <c r="AA42" s="27"/>
      <c r="AB42" s="262">
        <f>SUM(Y42:AA42)</f>
        <v>0</v>
      </c>
      <c r="AC42" s="446" t="str">
        <f>IF(AB42&lt;50,"0",IF(AB42&lt;55,"1",IF(AB42&lt;60,"1.5",IF(AB42&lt;65,"2",IF(AB42&lt;70,"2.5",IF(AB42&lt;75,"3",IF(AB42&lt;80,"3.5",4)))))))</f>
        <v>0</v>
      </c>
      <c r="AD42" s="256"/>
    </row>
    <row r="43" spans="2:30" ht="17.100000000000001" customHeight="1" x14ac:dyDescent="0.5">
      <c r="B43" s="96">
        <v>37</v>
      </c>
      <c r="C43" s="468" t="str">
        <f>เวลาเรียน103!D41</f>
        <v>เด็กชาย ณัฐภัทร  พิณนาขิเลย์</v>
      </c>
      <c r="D43" s="254"/>
      <c r="E43" s="27"/>
      <c r="F43" s="27"/>
      <c r="G43" s="28"/>
      <c r="H43" s="253"/>
      <c r="I43" s="253"/>
      <c r="J43" s="253"/>
      <c r="K43" s="253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80"/>
      <c r="Y43" s="261">
        <f t="shared" si="0"/>
        <v>0</v>
      </c>
      <c r="Z43" s="27"/>
      <c r="AA43" s="27"/>
      <c r="AB43" s="262">
        <f>SUM(Y43:AA43)</f>
        <v>0</v>
      </c>
      <c r="AC43" s="446" t="str">
        <f>IF(AB43&lt;50,"0",IF(AB43&lt;55,"1",IF(AB43&lt;60,"1.5",IF(AB43&lt;65,"2",IF(AB43&lt;70,"2.5",IF(AB43&lt;75,"3",IF(AB43&lt;80,"3.5",4)))))))</f>
        <v>0</v>
      </c>
      <c r="AD43" s="256"/>
    </row>
    <row r="44" spans="2:30" ht="17.100000000000001" customHeight="1" x14ac:dyDescent="0.5">
      <c r="B44" s="96"/>
      <c r="C44" s="468"/>
      <c r="D44" s="254"/>
      <c r="E44" s="27"/>
      <c r="F44" s="27"/>
      <c r="G44" s="28"/>
      <c r="H44" s="253"/>
      <c r="I44" s="253"/>
      <c r="J44" s="253"/>
      <c r="K44" s="253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80"/>
      <c r="Y44" s="261"/>
      <c r="Z44" s="27"/>
      <c r="AA44" s="27"/>
      <c r="AB44" s="262"/>
      <c r="AC44" s="446"/>
      <c r="AD44" s="256"/>
    </row>
    <row r="45" spans="2:30" ht="17.100000000000001" customHeight="1" x14ac:dyDescent="0.5">
      <c r="B45" s="257"/>
      <c r="C45" s="23"/>
      <c r="D45" s="254"/>
      <c r="E45" s="27"/>
      <c r="F45" s="27"/>
      <c r="G45" s="28"/>
      <c r="H45" s="253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00"/>
      <c r="V45" s="448"/>
      <c r="W45" s="27"/>
      <c r="X45" s="80"/>
      <c r="Y45" s="261"/>
      <c r="Z45" s="27"/>
      <c r="AA45" s="27"/>
      <c r="AB45" s="262"/>
      <c r="AC45" s="446"/>
      <c r="AD45" s="449"/>
    </row>
    <row r="46" spans="2:30" ht="17.100000000000001" customHeight="1" thickBot="1" x14ac:dyDescent="0.55000000000000004">
      <c r="B46" s="265"/>
      <c r="C46" s="463"/>
      <c r="D46" s="451"/>
      <c r="E46" s="209"/>
      <c r="F46" s="209"/>
      <c r="G46" s="268"/>
      <c r="H46" s="26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11"/>
      <c r="V46" s="452"/>
      <c r="W46" s="209"/>
      <c r="X46" s="400"/>
      <c r="Y46" s="270"/>
      <c r="Z46" s="464"/>
      <c r="AA46" s="209"/>
      <c r="AB46" s="84"/>
      <c r="AC46" s="465"/>
      <c r="AD46" s="466"/>
    </row>
    <row r="47" spans="2:30" ht="17.100000000000001" customHeight="1" x14ac:dyDescent="0.5"/>
    <row r="48" spans="2:30" ht="17.100000000000001" customHeight="1" x14ac:dyDescent="0.55000000000000004">
      <c r="S48" s="274" t="s">
        <v>28</v>
      </c>
      <c r="T48" s="274"/>
      <c r="V48" s="619">
        <v>0</v>
      </c>
      <c r="W48" s="619"/>
      <c r="X48" s="276" t="s">
        <v>29</v>
      </c>
      <c r="Y48" s="277"/>
      <c r="Z48" s="278">
        <f>COUNTIF($AC$7:$AC$47,"0")</f>
        <v>31</v>
      </c>
      <c r="AA48" s="275" t="s">
        <v>30</v>
      </c>
      <c r="AC48" s="279"/>
    </row>
    <row r="49" spans="19:29" ht="17.100000000000001" customHeight="1" x14ac:dyDescent="0.55000000000000004">
      <c r="S49" s="274" t="s">
        <v>28</v>
      </c>
      <c r="T49" s="274"/>
      <c r="V49" s="619">
        <v>1</v>
      </c>
      <c r="W49" s="619"/>
      <c r="X49" s="276" t="s">
        <v>29</v>
      </c>
      <c r="Y49" s="277"/>
      <c r="Z49" s="278">
        <f>COUNTIF($AC$7:$AC$47,"1")</f>
        <v>0</v>
      </c>
      <c r="AA49" s="275" t="s">
        <v>30</v>
      </c>
    </row>
    <row r="50" spans="19:29" ht="17.100000000000001" customHeight="1" x14ac:dyDescent="0.55000000000000004">
      <c r="S50" s="274" t="s">
        <v>28</v>
      </c>
      <c r="T50" s="274"/>
      <c r="V50" s="620">
        <v>1.5</v>
      </c>
      <c r="W50" s="620"/>
      <c r="X50" s="276" t="s">
        <v>29</v>
      </c>
      <c r="Y50" s="277"/>
      <c r="Z50" s="278">
        <f>COUNTIF($AC$7:$AC$47,"1.5")</f>
        <v>0</v>
      </c>
      <c r="AA50" s="275" t="s">
        <v>30</v>
      </c>
    </row>
    <row r="51" spans="19:29" ht="17.100000000000001" customHeight="1" x14ac:dyDescent="0.55000000000000004">
      <c r="S51" s="274" t="s">
        <v>28</v>
      </c>
      <c r="T51" s="274"/>
      <c r="V51" s="619">
        <v>2</v>
      </c>
      <c r="W51" s="619"/>
      <c r="X51" s="276" t="s">
        <v>29</v>
      </c>
      <c r="Y51" s="277"/>
      <c r="Z51" s="278">
        <f>COUNTIF($AC$7:$AC$47,"2")</f>
        <v>1</v>
      </c>
      <c r="AA51" s="275" t="s">
        <v>30</v>
      </c>
      <c r="AC51" s="279"/>
    </row>
    <row r="52" spans="19:29" ht="17.100000000000001" customHeight="1" x14ac:dyDescent="0.55000000000000004">
      <c r="S52" s="274" t="s">
        <v>28</v>
      </c>
      <c r="T52" s="274"/>
      <c r="V52" s="620">
        <v>2.5</v>
      </c>
      <c r="W52" s="620"/>
      <c r="X52" s="276" t="s">
        <v>29</v>
      </c>
      <c r="Y52" s="277"/>
      <c r="Z52" s="278">
        <f>COUNTIF($AC$7:$AC$47,"2.5")</f>
        <v>0</v>
      </c>
      <c r="AA52" s="275" t="s">
        <v>30</v>
      </c>
    </row>
    <row r="53" spans="19:29" ht="17.100000000000001" customHeight="1" x14ac:dyDescent="0.55000000000000004">
      <c r="S53" s="274" t="s">
        <v>28</v>
      </c>
      <c r="T53" s="274"/>
      <c r="V53" s="619">
        <v>3</v>
      </c>
      <c r="W53" s="619"/>
      <c r="X53" s="276" t="s">
        <v>29</v>
      </c>
      <c r="Y53" s="277"/>
      <c r="Z53" s="278">
        <f>COUNTIF($AC$7:$AC$47,"3")</f>
        <v>1</v>
      </c>
      <c r="AA53" s="275" t="s">
        <v>30</v>
      </c>
    </row>
    <row r="54" spans="19:29" ht="17.100000000000001" customHeight="1" x14ac:dyDescent="0.55000000000000004">
      <c r="S54" s="274" t="s">
        <v>28</v>
      </c>
      <c r="T54" s="274"/>
      <c r="V54" s="620">
        <v>3.5</v>
      </c>
      <c r="W54" s="620"/>
      <c r="X54" s="276" t="s">
        <v>29</v>
      </c>
      <c r="Y54" s="277"/>
      <c r="Z54" s="278">
        <f>COUNTIF($AC$7:$AC$47,"3.5")</f>
        <v>1</v>
      </c>
      <c r="AA54" s="275" t="s">
        <v>30</v>
      </c>
    </row>
    <row r="55" spans="19:29" ht="17.100000000000001" customHeight="1" x14ac:dyDescent="0.55000000000000004">
      <c r="S55" s="274" t="s">
        <v>28</v>
      </c>
      <c r="T55" s="274"/>
      <c r="V55" s="619">
        <v>4</v>
      </c>
      <c r="W55" s="619"/>
      <c r="X55" s="276" t="s">
        <v>29</v>
      </c>
      <c r="Y55" s="277"/>
      <c r="Z55" s="278">
        <f>COUNTIF($AC$7:$AC$47,"4")</f>
        <v>2</v>
      </c>
      <c r="AA55" s="275" t="s">
        <v>30</v>
      </c>
    </row>
    <row r="56" spans="19:29" ht="17.100000000000001" customHeight="1" x14ac:dyDescent="0.55000000000000004">
      <c r="T56" s="275" t="s">
        <v>32</v>
      </c>
      <c r="V56" s="619" t="s">
        <v>19</v>
      </c>
      <c r="W56" s="619"/>
      <c r="X56" s="276" t="s">
        <v>29</v>
      </c>
      <c r="Y56" s="277"/>
      <c r="Z56" s="278">
        <f>COUNTIF($AC$7:$AC$47,"ร")</f>
        <v>1</v>
      </c>
      <c r="AA56" s="275" t="s">
        <v>30</v>
      </c>
    </row>
    <row r="57" spans="19:29" ht="17.100000000000001" customHeight="1" x14ac:dyDescent="0.55000000000000004">
      <c r="T57" s="275" t="s">
        <v>32</v>
      </c>
      <c r="U57" s="275"/>
      <c r="V57" s="619" t="s">
        <v>20</v>
      </c>
      <c r="W57" s="619"/>
      <c r="X57" s="276" t="s">
        <v>29</v>
      </c>
      <c r="Y57" s="277"/>
      <c r="Z57" s="278">
        <f>COUNTIF($AC$7:$AC$47,"มส")</f>
        <v>0</v>
      </c>
      <c r="AA57" s="275" t="s">
        <v>30</v>
      </c>
    </row>
    <row r="58" spans="19:29" ht="17.100000000000001" customHeight="1" x14ac:dyDescent="0.55000000000000004">
      <c r="T58" s="275" t="s">
        <v>32</v>
      </c>
      <c r="U58" s="275"/>
      <c r="V58" s="619" t="s">
        <v>21</v>
      </c>
      <c r="W58" s="619"/>
      <c r="X58" s="276" t="s">
        <v>29</v>
      </c>
      <c r="Y58" s="277"/>
      <c r="Z58" s="278">
        <f>COUNTIF($AC$7:$AC$47,"มผ")</f>
        <v>0</v>
      </c>
      <c r="AA58" s="275" t="s">
        <v>30</v>
      </c>
    </row>
    <row r="59" spans="19:29" ht="17.100000000000001" customHeight="1" x14ac:dyDescent="0.55000000000000004">
      <c r="T59" s="275" t="s">
        <v>32</v>
      </c>
      <c r="U59" s="275"/>
      <c r="V59" s="619" t="s">
        <v>22</v>
      </c>
      <c r="W59" s="619"/>
      <c r="X59" s="276" t="s">
        <v>29</v>
      </c>
      <c r="Y59" s="277"/>
      <c r="Z59" s="278">
        <f>COUNTIF($Z$7:$Z$47,"ผ")</f>
        <v>0</v>
      </c>
      <c r="AA59" s="275" t="s">
        <v>30</v>
      </c>
    </row>
    <row r="60" spans="19:29" ht="17.100000000000001" customHeight="1" x14ac:dyDescent="0.55000000000000004">
      <c r="T60" s="277"/>
      <c r="U60" s="277"/>
      <c r="V60" s="277"/>
      <c r="W60" s="275"/>
      <c r="X60" s="275"/>
      <c r="Y60" s="275"/>
      <c r="Z60" s="278">
        <f>SUM(Z48:Z59)</f>
        <v>37</v>
      </c>
      <c r="AA60" s="275"/>
    </row>
    <row r="61" spans="19:29" ht="17.100000000000001" customHeight="1" x14ac:dyDescent="0.5"/>
    <row r="62" spans="19:29" ht="17.100000000000001" customHeight="1" x14ac:dyDescent="0.5"/>
    <row r="63" spans="19:29" ht="17.100000000000001" customHeight="1" x14ac:dyDescent="0.5"/>
    <row r="64" spans="19:29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</sheetData>
  <mergeCells count="18">
    <mergeCell ref="V58:W58"/>
    <mergeCell ref="V59:W59"/>
    <mergeCell ref="Z3:Z5"/>
    <mergeCell ref="AA3:AA5"/>
    <mergeCell ref="V54:W54"/>
    <mergeCell ref="V55:W55"/>
    <mergeCell ref="V56:W56"/>
    <mergeCell ref="V57:W57"/>
    <mergeCell ref="V52:W52"/>
    <mergeCell ref="V53:W53"/>
    <mergeCell ref="B1:AD1"/>
    <mergeCell ref="V48:W48"/>
    <mergeCell ref="V49:W49"/>
    <mergeCell ref="V50:W50"/>
    <mergeCell ref="V51:W51"/>
    <mergeCell ref="D2:X2"/>
    <mergeCell ref="Y2:AB2"/>
    <mergeCell ref="AB3:AB5"/>
  </mergeCells>
  <printOptions horizontalCentered="1"/>
  <pageMargins left="0.15748031496062992" right="0.15748031496062992" top="0.39370078740157483" bottom="0.39370078740157483" header="0.51181102362204722" footer="0.39370078740157483"/>
  <pageSetup paperSize="9" scale="95" orientation="portrait" r:id="rId1"/>
  <headerFooter alignWithMargins="0"/>
  <rowBreaks count="2" manualBreakCount="2">
    <brk id="46" max="31" man="1"/>
    <brk id="60" min="1" max="28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437"/>
  <sheetViews>
    <sheetView view="pageBreakPreview" topLeftCell="A28" zoomScaleNormal="100" zoomScaleSheetLayoutView="100" workbookViewId="0">
      <selection activeCell="E39" sqref="E39"/>
    </sheetView>
  </sheetViews>
  <sheetFormatPr defaultRowHeight="24" x14ac:dyDescent="0.55000000000000004"/>
  <cols>
    <col min="1" max="1" width="5.42578125" style="657" customWidth="1"/>
    <col min="2" max="2" width="9.140625" style="657"/>
    <col min="3" max="3" width="27" style="628" customWidth="1"/>
    <col min="4" max="5" width="8.7109375" style="657" customWidth="1"/>
    <col min="6" max="6" width="14.42578125" style="628" customWidth="1"/>
    <col min="7" max="7" width="17.140625" style="628" customWidth="1"/>
    <col min="8" max="8" width="6.140625" style="658" customWidth="1"/>
    <col min="9" max="9" width="7.42578125" style="628" customWidth="1"/>
    <col min="10" max="16384" width="9.140625" style="628"/>
  </cols>
  <sheetData>
    <row r="1" spans="1:9" ht="24.95" customHeight="1" x14ac:dyDescent="0.55000000000000004">
      <c r="A1" s="627" t="s">
        <v>207</v>
      </c>
      <c r="B1" s="627"/>
      <c r="C1" s="627"/>
      <c r="D1" s="627"/>
      <c r="E1" s="627"/>
      <c r="F1" s="627"/>
      <c r="G1" s="627"/>
      <c r="H1" s="627"/>
      <c r="I1" s="627"/>
    </row>
    <row r="2" spans="1:9" ht="24.95" customHeight="1" x14ac:dyDescent="0.55000000000000004">
      <c r="A2" s="627" t="s">
        <v>208</v>
      </c>
      <c r="B2" s="627"/>
      <c r="C2" s="627"/>
      <c r="D2" s="627"/>
      <c r="E2" s="627"/>
      <c r="F2" s="627"/>
      <c r="G2" s="627"/>
      <c r="H2" s="627"/>
      <c r="I2" s="627"/>
    </row>
    <row r="3" spans="1:9" s="636" customFormat="1" ht="18" customHeight="1" x14ac:dyDescent="0.5">
      <c r="A3" s="629" t="s">
        <v>36</v>
      </c>
      <c r="B3" s="629" t="s">
        <v>37</v>
      </c>
      <c r="C3" s="630" t="s">
        <v>3</v>
      </c>
      <c r="D3" s="631" t="s">
        <v>4</v>
      </c>
      <c r="E3" s="631" t="s">
        <v>209</v>
      </c>
      <c r="F3" s="632" t="s">
        <v>48</v>
      </c>
      <c r="G3" s="633"/>
      <c r="H3" s="634"/>
      <c r="I3" s="635"/>
    </row>
    <row r="4" spans="1:9" s="636" customFormat="1" ht="18" customHeight="1" x14ac:dyDescent="0.5">
      <c r="A4" s="629"/>
      <c r="B4" s="629"/>
      <c r="C4" s="630"/>
      <c r="D4" s="637">
        <v>100</v>
      </c>
      <c r="E4" s="637" t="s">
        <v>210</v>
      </c>
      <c r="F4" s="632"/>
      <c r="G4" s="638"/>
      <c r="H4" s="639"/>
      <c r="I4" s="640"/>
    </row>
    <row r="5" spans="1:9" s="636" customFormat="1" ht="18" customHeight="1" x14ac:dyDescent="0.5">
      <c r="A5" s="641">
        <v>1</v>
      </c>
      <c r="B5" s="641">
        <f>เวลาเรียน103!C5</f>
        <v>12218</v>
      </c>
      <c r="C5" s="642" t="str">
        <f>เวลาเรียน103!D5</f>
        <v>เด็กชาย สงกรานต์  ศรแก้ว</v>
      </c>
      <c r="D5" s="641">
        <f>รวมคะแนน103!AB7</f>
        <v>77</v>
      </c>
      <c r="E5" s="641" t="str">
        <f>รวมคะแนน103!AC7</f>
        <v>3.5</v>
      </c>
      <c r="F5" s="643"/>
      <c r="G5" s="638"/>
      <c r="H5" s="639"/>
      <c r="I5" s="640"/>
    </row>
    <row r="6" spans="1:9" s="636" customFormat="1" ht="18" customHeight="1" x14ac:dyDescent="0.5">
      <c r="A6" s="641">
        <v>2</v>
      </c>
      <c r="B6" s="641">
        <f>เวลาเรียน103!C6</f>
        <v>12285</v>
      </c>
      <c r="C6" s="642" t="str">
        <f>เวลาเรียน103!D6</f>
        <v>เด็กชาย จิรายุ  แสงคง</v>
      </c>
      <c r="D6" s="641">
        <f>รวมคะแนน103!AB8</f>
        <v>74</v>
      </c>
      <c r="E6" s="641" t="str">
        <f>รวมคะแนน103!AC8</f>
        <v>3</v>
      </c>
      <c r="F6" s="643"/>
      <c r="G6" s="638"/>
      <c r="H6" s="639"/>
      <c r="I6" s="640"/>
    </row>
    <row r="7" spans="1:9" s="636" customFormat="1" ht="18" customHeight="1" x14ac:dyDescent="0.5">
      <c r="A7" s="641">
        <v>3</v>
      </c>
      <c r="B7" s="641">
        <f>เวลาเรียน103!C7</f>
        <v>12464</v>
      </c>
      <c r="C7" s="642" t="str">
        <f>เวลาเรียน103!D7</f>
        <v>เด็กหญิง วริศรา  วงศ์ศรีวิชัย</v>
      </c>
      <c r="D7" s="641">
        <f ca="1">รวมคะแนน103!AB9</f>
        <v>77</v>
      </c>
      <c r="E7" s="641" t="str">
        <f>รวมคะแนน103!AC9</f>
        <v>ร</v>
      </c>
      <c r="F7" s="643"/>
      <c r="G7" s="638"/>
      <c r="H7" s="639"/>
      <c r="I7" s="640"/>
    </row>
    <row r="8" spans="1:9" s="636" customFormat="1" ht="18" customHeight="1" x14ac:dyDescent="0.5">
      <c r="A8" s="641">
        <v>4</v>
      </c>
      <c r="B8" s="641">
        <f>เวลาเรียน103!C8</f>
        <v>12480</v>
      </c>
      <c r="C8" s="642" t="str">
        <f>เวลาเรียน103!D8</f>
        <v>เด็กชาย เพชรพนม  เอี่ยมแก้ว</v>
      </c>
      <c r="D8" s="641">
        <f>รวมคะแนน103!AB10</f>
        <v>0</v>
      </c>
      <c r="E8" s="641" t="str">
        <f>รวมคะแนน103!AC10</f>
        <v>0</v>
      </c>
      <c r="F8" s="643"/>
      <c r="G8" s="638"/>
      <c r="H8" s="639"/>
      <c r="I8" s="640"/>
    </row>
    <row r="9" spans="1:9" s="636" customFormat="1" ht="18" customHeight="1" x14ac:dyDescent="0.5">
      <c r="A9" s="641">
        <v>5</v>
      </c>
      <c r="B9" s="641">
        <f>เวลาเรียน103!C9</f>
        <v>12490</v>
      </c>
      <c r="C9" s="642" t="str">
        <f>เวลาเรียน103!D9</f>
        <v>เด็กหญิง นุชนาฎ  ธันวานนท์</v>
      </c>
      <c r="D9" s="641">
        <f>รวมคะแนน103!AB11</f>
        <v>60</v>
      </c>
      <c r="E9" s="641" t="str">
        <f>รวมคะแนน103!AC11</f>
        <v>2</v>
      </c>
      <c r="F9" s="643"/>
      <c r="G9" s="638"/>
      <c r="H9" s="639"/>
      <c r="I9" s="640"/>
    </row>
    <row r="10" spans="1:9" s="636" customFormat="1" ht="18" customHeight="1" x14ac:dyDescent="0.5">
      <c r="A10" s="641">
        <v>6</v>
      </c>
      <c r="B10" s="641">
        <f>เวลาเรียน103!C10</f>
        <v>12500</v>
      </c>
      <c r="C10" s="642" t="str">
        <f>เวลาเรียน103!D10</f>
        <v>เด็กหญิง กาญจนา  ขวัญมงคล</v>
      </c>
      <c r="D10" s="641">
        <f>รวมคะแนน103!AB12</f>
        <v>0</v>
      </c>
      <c r="E10" s="641" t="str">
        <f>รวมคะแนน103!AC12</f>
        <v>0</v>
      </c>
      <c r="F10" s="643"/>
      <c r="G10" s="638"/>
      <c r="H10" s="639"/>
      <c r="I10" s="640"/>
    </row>
    <row r="11" spans="1:9" s="636" customFormat="1" ht="18" customHeight="1" x14ac:dyDescent="0.5">
      <c r="A11" s="641">
        <v>7</v>
      </c>
      <c r="B11" s="641">
        <f>เวลาเรียน103!C11</f>
        <v>12506</v>
      </c>
      <c r="C11" s="642" t="str">
        <f>เวลาเรียน103!D11</f>
        <v>เด็กหญิง ศิริกาญจน์  ศรีจันทร์ขำ</v>
      </c>
      <c r="D11" s="641">
        <f>รวมคะแนน103!AB13</f>
        <v>0</v>
      </c>
      <c r="E11" s="641" t="str">
        <f>รวมคะแนน103!AC13</f>
        <v>0</v>
      </c>
      <c r="F11" s="643"/>
      <c r="G11" s="638"/>
      <c r="H11" s="639"/>
      <c r="I11" s="640"/>
    </row>
    <row r="12" spans="1:9" s="636" customFormat="1" ht="18" customHeight="1" x14ac:dyDescent="0.5">
      <c r="A12" s="641">
        <v>8</v>
      </c>
      <c r="B12" s="641">
        <f>เวลาเรียน103!C12</f>
        <v>12508</v>
      </c>
      <c r="C12" s="642" t="str">
        <f>เวลาเรียน103!D12</f>
        <v>เด็กชาย ธนพงศ์  พวงเพชร</v>
      </c>
      <c r="D12" s="641">
        <f>รวมคะแนน103!AB14</f>
        <v>81</v>
      </c>
      <c r="E12" s="641">
        <f>รวมคะแนน103!AC14</f>
        <v>4</v>
      </c>
      <c r="F12" s="643"/>
      <c r="G12" s="638"/>
      <c r="H12" s="639"/>
      <c r="I12" s="640"/>
    </row>
    <row r="13" spans="1:9" s="636" customFormat="1" ht="18" customHeight="1" x14ac:dyDescent="0.5">
      <c r="A13" s="641">
        <v>9</v>
      </c>
      <c r="B13" s="641">
        <f>เวลาเรียน103!C13</f>
        <v>12509</v>
      </c>
      <c r="C13" s="642" t="str">
        <f>เวลาเรียน103!D13</f>
        <v>เด็กชาย ฐปณวัฒน์  กองอ้น</v>
      </c>
      <c r="D13" s="641">
        <f>รวมคะแนน103!AB15</f>
        <v>0</v>
      </c>
      <c r="E13" s="641" t="str">
        <f>รวมคะแนน103!AC15</f>
        <v>0</v>
      </c>
      <c r="F13" s="643"/>
      <c r="G13" s="638"/>
      <c r="H13" s="639"/>
      <c r="I13" s="640"/>
    </row>
    <row r="14" spans="1:9" s="636" customFormat="1" ht="18" customHeight="1" x14ac:dyDescent="0.5">
      <c r="A14" s="641">
        <v>10</v>
      </c>
      <c r="B14" s="641">
        <f>เวลาเรียน103!C14</f>
        <v>12510</v>
      </c>
      <c r="C14" s="642" t="str">
        <f>เวลาเรียน103!D14</f>
        <v>เด็กชาย ชนะชัย  จำลองกลาง</v>
      </c>
      <c r="D14" s="641">
        <f>รวมคะแนน103!AB16</f>
        <v>0</v>
      </c>
      <c r="E14" s="641" t="str">
        <f>รวมคะแนน103!AC16</f>
        <v>0</v>
      </c>
      <c r="F14" s="643"/>
      <c r="G14" s="644" t="s">
        <v>17</v>
      </c>
      <c r="H14" s="645"/>
      <c r="I14" s="646"/>
    </row>
    <row r="15" spans="1:9" s="636" customFormat="1" ht="18" customHeight="1" x14ac:dyDescent="0.5">
      <c r="A15" s="641">
        <v>11</v>
      </c>
      <c r="B15" s="641">
        <f>เวลาเรียน103!C15</f>
        <v>12512</v>
      </c>
      <c r="C15" s="642" t="str">
        <f>เวลาเรียน103!D15</f>
        <v>เด็กชาย อมรเทพ  ผลมานะ</v>
      </c>
      <c r="D15" s="641">
        <f>รวมคะแนน103!AB17</f>
        <v>0</v>
      </c>
      <c r="E15" s="641" t="str">
        <f>รวมคะแนน103!AC17</f>
        <v>0</v>
      </c>
      <c r="F15" s="643"/>
      <c r="G15" s="638" t="s">
        <v>211</v>
      </c>
      <c r="H15" s="639">
        <f>รวมคะแนน103!Z49</f>
        <v>0</v>
      </c>
      <c r="I15" s="647" t="s">
        <v>30</v>
      </c>
    </row>
    <row r="16" spans="1:9" s="636" customFormat="1" ht="18" customHeight="1" x14ac:dyDescent="0.5">
      <c r="A16" s="641">
        <v>12</v>
      </c>
      <c r="B16" s="641">
        <f>เวลาเรียน103!C16</f>
        <v>12519</v>
      </c>
      <c r="C16" s="642" t="str">
        <f>เวลาเรียน103!D16</f>
        <v>เด็กชาย รักชาติ  บัวสี</v>
      </c>
      <c r="D16" s="641">
        <f>รวมคะแนน103!AB18</f>
        <v>0</v>
      </c>
      <c r="E16" s="641" t="str">
        <f>รวมคะแนน103!AC18</f>
        <v>0</v>
      </c>
      <c r="F16" s="643"/>
      <c r="G16" s="638" t="s">
        <v>212</v>
      </c>
      <c r="H16" s="639">
        <f>รวมคะแนน103!Z50</f>
        <v>0</v>
      </c>
      <c r="I16" s="647" t="s">
        <v>30</v>
      </c>
    </row>
    <row r="17" spans="1:9" s="636" customFormat="1" ht="18" customHeight="1" x14ac:dyDescent="0.5">
      <c r="A17" s="641">
        <v>13</v>
      </c>
      <c r="B17" s="641">
        <f>เวลาเรียน103!C17</f>
        <v>12524</v>
      </c>
      <c r="C17" s="642" t="str">
        <f>เวลาเรียน103!D17</f>
        <v>เด็กชาย วริทธิ์ธร  พุทธิวัย</v>
      </c>
      <c r="D17" s="641">
        <f>รวมคะแนน103!AB19</f>
        <v>0</v>
      </c>
      <c r="E17" s="641" t="str">
        <f>รวมคะแนน103!AC19</f>
        <v>0</v>
      </c>
      <c r="F17" s="643"/>
      <c r="G17" s="638" t="s">
        <v>213</v>
      </c>
      <c r="H17" s="639">
        <f>รวมคะแนน103!Z51</f>
        <v>1</v>
      </c>
      <c r="I17" s="647" t="s">
        <v>30</v>
      </c>
    </row>
    <row r="18" spans="1:9" s="636" customFormat="1" ht="18" customHeight="1" x14ac:dyDescent="0.5">
      <c r="A18" s="641">
        <v>14</v>
      </c>
      <c r="B18" s="641">
        <f>เวลาเรียน103!C18</f>
        <v>12536</v>
      </c>
      <c r="C18" s="642" t="str">
        <f>เวลาเรียน103!D18</f>
        <v>เด็กหญิง กนกวรรณ  สมหมาย</v>
      </c>
      <c r="D18" s="641">
        <f>รวมคะแนน103!AB20</f>
        <v>0</v>
      </c>
      <c r="E18" s="641" t="str">
        <f>รวมคะแนน103!AC20</f>
        <v>0</v>
      </c>
      <c r="F18" s="643"/>
      <c r="G18" s="638" t="s">
        <v>214</v>
      </c>
      <c r="H18" s="639">
        <f>รวมคะแนน103!Z52</f>
        <v>0</v>
      </c>
      <c r="I18" s="647" t="s">
        <v>30</v>
      </c>
    </row>
    <row r="19" spans="1:9" s="636" customFormat="1" ht="18" customHeight="1" x14ac:dyDescent="0.5">
      <c r="A19" s="641">
        <v>15</v>
      </c>
      <c r="B19" s="641">
        <f>เวลาเรียน103!C19</f>
        <v>12540</v>
      </c>
      <c r="C19" s="642" t="str">
        <f>เวลาเรียน103!D19</f>
        <v>เด็กชาย วิวัฒน์  วิลาลัย</v>
      </c>
      <c r="D19" s="641">
        <f>รวมคะแนน103!AB21</f>
        <v>0</v>
      </c>
      <c r="E19" s="641" t="str">
        <f>รวมคะแนน103!AC21</f>
        <v>0</v>
      </c>
      <c r="F19" s="643"/>
      <c r="G19" s="638" t="s">
        <v>215</v>
      </c>
      <c r="H19" s="639">
        <f>รวมคะแนน103!Z53</f>
        <v>1</v>
      </c>
      <c r="I19" s="647" t="s">
        <v>30</v>
      </c>
    </row>
    <row r="20" spans="1:9" s="636" customFormat="1" ht="18" customHeight="1" x14ac:dyDescent="0.5">
      <c r="A20" s="641">
        <v>16</v>
      </c>
      <c r="B20" s="641">
        <f>เวลาเรียน103!C20</f>
        <v>12547</v>
      </c>
      <c r="C20" s="642" t="str">
        <f>เวลาเรียน103!D20</f>
        <v>เด็กชาย ภาคิน  รูปกระต่าย</v>
      </c>
      <c r="D20" s="641">
        <f>รวมคะแนน103!AB22</f>
        <v>0</v>
      </c>
      <c r="E20" s="641" t="str">
        <f>รวมคะแนน103!AC22</f>
        <v>0</v>
      </c>
      <c r="F20" s="643"/>
      <c r="G20" s="638" t="s">
        <v>216</v>
      </c>
      <c r="H20" s="639">
        <f>รวมคะแนน103!Z54</f>
        <v>1</v>
      </c>
      <c r="I20" s="647" t="s">
        <v>30</v>
      </c>
    </row>
    <row r="21" spans="1:9" s="636" customFormat="1" ht="18" customHeight="1" x14ac:dyDescent="0.5">
      <c r="A21" s="641">
        <v>17</v>
      </c>
      <c r="B21" s="641">
        <f>เวลาเรียน103!C21</f>
        <v>12548</v>
      </c>
      <c r="C21" s="642" t="str">
        <f>เวลาเรียน103!D21</f>
        <v>เด็กชาย ภาณุเมศ  อ่วมประดิษฐ์</v>
      </c>
      <c r="D21" s="641">
        <f>รวมคะแนน103!AB23</f>
        <v>0</v>
      </c>
      <c r="E21" s="641" t="str">
        <f>รวมคะแนน103!AC23</f>
        <v>0</v>
      </c>
      <c r="F21" s="643"/>
      <c r="G21" s="638" t="s">
        <v>217</v>
      </c>
      <c r="H21" s="639">
        <f>รวมคะแนน103!Z55</f>
        <v>2</v>
      </c>
      <c r="I21" s="647" t="s">
        <v>30</v>
      </c>
    </row>
    <row r="22" spans="1:9" s="636" customFormat="1" ht="18" customHeight="1" x14ac:dyDescent="0.5">
      <c r="A22" s="641">
        <v>18</v>
      </c>
      <c r="B22" s="641">
        <f>เวลาเรียน103!C22</f>
        <v>12555</v>
      </c>
      <c r="C22" s="642" t="str">
        <f>เวลาเรียน103!D22</f>
        <v>เด็กชาย อนุชา  เอี่ยมจำรัส</v>
      </c>
      <c r="D22" s="641">
        <f>รวมคะแนน103!AB24</f>
        <v>0</v>
      </c>
      <c r="E22" s="641" t="str">
        <f>รวมคะแนน103!AC24</f>
        <v>0</v>
      </c>
      <c r="F22" s="643"/>
      <c r="G22" s="648" t="s">
        <v>218</v>
      </c>
      <c r="H22" s="649">
        <f>SUM(H15:H21)</f>
        <v>5</v>
      </c>
      <c r="I22" s="650" t="s">
        <v>30</v>
      </c>
    </row>
    <row r="23" spans="1:9" s="636" customFormat="1" ht="18" customHeight="1" x14ac:dyDescent="0.5">
      <c r="A23" s="641">
        <v>19</v>
      </c>
      <c r="B23" s="641">
        <f>เวลาเรียน103!C23</f>
        <v>12556</v>
      </c>
      <c r="C23" s="642" t="str">
        <f>เวลาเรียน103!D23</f>
        <v>เด็กชาย ชรินทร์  อุตมา</v>
      </c>
      <c r="D23" s="641">
        <f>รวมคะแนน103!AB25</f>
        <v>0</v>
      </c>
      <c r="E23" s="641" t="str">
        <f>รวมคะแนน103!AC25</f>
        <v>0</v>
      </c>
      <c r="F23" s="643"/>
      <c r="G23" s="638" t="s">
        <v>219</v>
      </c>
      <c r="H23" s="639">
        <f>รวมคะแนน103!Z48</f>
        <v>31</v>
      </c>
      <c r="I23" s="647" t="s">
        <v>30</v>
      </c>
    </row>
    <row r="24" spans="1:9" s="636" customFormat="1" ht="18" customHeight="1" x14ac:dyDescent="0.5">
      <c r="A24" s="641">
        <v>20</v>
      </c>
      <c r="B24" s="641">
        <f>เวลาเรียน103!C24</f>
        <v>12763</v>
      </c>
      <c r="C24" s="642" t="str">
        <f>เวลาเรียน103!D24</f>
        <v>เด็กชาย วนัสกร  บุตรงาม</v>
      </c>
      <c r="D24" s="641">
        <f>รวมคะแนน103!AB26</f>
        <v>0</v>
      </c>
      <c r="E24" s="641" t="str">
        <f>รวมคะแนน103!AC26</f>
        <v>0</v>
      </c>
      <c r="F24" s="643"/>
      <c r="G24" s="638" t="s">
        <v>19</v>
      </c>
      <c r="H24" s="639">
        <f>รวมคะแนน103!Z56</f>
        <v>1</v>
      </c>
      <c r="I24" s="647" t="s">
        <v>30</v>
      </c>
    </row>
    <row r="25" spans="1:9" s="636" customFormat="1" ht="18" customHeight="1" x14ac:dyDescent="0.5">
      <c r="A25" s="641">
        <v>21</v>
      </c>
      <c r="B25" s="641">
        <f>เวลาเรียน103!C25</f>
        <v>12811</v>
      </c>
      <c r="C25" s="642" t="str">
        <f>เวลาเรียน103!D25</f>
        <v>เด็กหญิง กัณทิมา  ตะวะนะ</v>
      </c>
      <c r="D25" s="641">
        <f>รวมคะแนน103!AB27</f>
        <v>0</v>
      </c>
      <c r="E25" s="641" t="str">
        <f>รวมคะแนน103!AC27</f>
        <v>0</v>
      </c>
      <c r="F25" s="643"/>
      <c r="G25" s="638" t="s">
        <v>20</v>
      </c>
      <c r="H25" s="639">
        <f>รวมคะแนน103!Z57</f>
        <v>0</v>
      </c>
      <c r="I25" s="647" t="s">
        <v>30</v>
      </c>
    </row>
    <row r="26" spans="1:9" s="636" customFormat="1" ht="18" customHeight="1" x14ac:dyDescent="0.5">
      <c r="A26" s="641">
        <v>22</v>
      </c>
      <c r="B26" s="641">
        <f>เวลาเรียน103!C26</f>
        <v>12818</v>
      </c>
      <c r="C26" s="642" t="str">
        <f>เวลาเรียน103!D26</f>
        <v>เด็กชาย วสุพล  ชนิดแจง</v>
      </c>
      <c r="D26" s="641">
        <f>รวมคะแนน103!AB28</f>
        <v>0</v>
      </c>
      <c r="E26" s="641" t="str">
        <f>รวมคะแนน103!AC28</f>
        <v>0</v>
      </c>
      <c r="F26" s="643"/>
      <c r="G26" s="648" t="s">
        <v>220</v>
      </c>
      <c r="H26" s="649">
        <f>SUM(H23:H25)</f>
        <v>32</v>
      </c>
      <c r="I26" s="650" t="s">
        <v>30</v>
      </c>
    </row>
    <row r="27" spans="1:9" s="636" customFormat="1" ht="18" customHeight="1" x14ac:dyDescent="0.5">
      <c r="A27" s="641">
        <v>23</v>
      </c>
      <c r="B27" s="641">
        <f>เวลาเรียน103!C27</f>
        <v>12827</v>
      </c>
      <c r="C27" s="642" t="str">
        <f>เวลาเรียน103!D27</f>
        <v>เด็กชาย ณพรรศกร  ทองวิเศษ</v>
      </c>
      <c r="D27" s="641">
        <f>รวมคะแนน103!AB29</f>
        <v>0</v>
      </c>
      <c r="E27" s="641" t="str">
        <f>รวมคะแนน103!AC29</f>
        <v>0</v>
      </c>
      <c r="F27" s="643"/>
      <c r="G27" s="638"/>
      <c r="H27" s="639"/>
      <c r="I27" s="647"/>
    </row>
    <row r="28" spans="1:9" s="636" customFormat="1" ht="18" customHeight="1" x14ac:dyDescent="0.5">
      <c r="A28" s="641">
        <v>24</v>
      </c>
      <c r="B28" s="641">
        <f>เวลาเรียน103!C28</f>
        <v>12833</v>
      </c>
      <c r="C28" s="642" t="str">
        <f>เวลาเรียน103!D28</f>
        <v>เด็กชาย กรกช  ลางคุลเสน</v>
      </c>
      <c r="D28" s="641">
        <f>รวมคะแนน103!AB30</f>
        <v>0</v>
      </c>
      <c r="E28" s="641" t="str">
        <f>รวมคะแนน103!AC30</f>
        <v>0</v>
      </c>
      <c r="F28" s="643"/>
      <c r="G28" s="651" t="s">
        <v>221</v>
      </c>
      <c r="H28" s="652"/>
      <c r="I28" s="653"/>
    </row>
    <row r="29" spans="1:9" s="636" customFormat="1" ht="18" customHeight="1" x14ac:dyDescent="0.5">
      <c r="A29" s="641">
        <v>25</v>
      </c>
      <c r="B29" s="641">
        <f>เวลาเรียน103!C29</f>
        <v>12954</v>
      </c>
      <c r="C29" s="642" t="str">
        <f>เวลาเรียน103!D29</f>
        <v>เด็กชาย ชนกภัทร์  วงษ์สง่า</v>
      </c>
      <c r="D29" s="641">
        <f>รวมคะแนน103!AB31</f>
        <v>0</v>
      </c>
      <c r="E29" s="641" t="str">
        <f>รวมคะแนน103!AC31</f>
        <v>0</v>
      </c>
      <c r="F29" s="643"/>
      <c r="G29" s="651" t="s">
        <v>222</v>
      </c>
      <c r="H29" s="652"/>
      <c r="I29" s="653"/>
    </row>
    <row r="30" spans="1:9" s="636" customFormat="1" ht="18" customHeight="1" x14ac:dyDescent="0.5">
      <c r="A30" s="641">
        <v>26</v>
      </c>
      <c r="B30" s="641">
        <f>เวลาเรียน103!C30</f>
        <v>12957</v>
      </c>
      <c r="C30" s="642" t="str">
        <f>เวลาเรียน103!D30</f>
        <v>เด็กชาย อรรถวุฒิ  ชวดจอหอ</v>
      </c>
      <c r="D30" s="641">
        <f>รวมคะแนน103!AB32</f>
        <v>0</v>
      </c>
      <c r="E30" s="641" t="str">
        <f>รวมคะแนน103!AC32</f>
        <v>0</v>
      </c>
      <c r="F30" s="643"/>
      <c r="G30" s="638"/>
      <c r="H30" s="639"/>
      <c r="I30" s="640"/>
    </row>
    <row r="31" spans="1:9" s="636" customFormat="1" ht="18" customHeight="1" x14ac:dyDescent="0.5">
      <c r="A31" s="641">
        <v>27</v>
      </c>
      <c r="B31" s="641">
        <f>เวลาเรียน103!C31</f>
        <v>12958</v>
      </c>
      <c r="C31" s="642" t="str">
        <f>เวลาเรียน103!D31</f>
        <v>เด็กชาย อรรถวิทย์  ชวดจอหอ</v>
      </c>
      <c r="D31" s="641">
        <f>รวมคะแนน103!AB33</f>
        <v>0</v>
      </c>
      <c r="E31" s="641" t="str">
        <f>รวมคะแนน103!AC33</f>
        <v>0</v>
      </c>
      <c r="F31" s="643"/>
      <c r="G31" s="651" t="s">
        <v>223</v>
      </c>
      <c r="H31" s="652"/>
      <c r="I31" s="653"/>
    </row>
    <row r="32" spans="1:9" s="636" customFormat="1" ht="18" customHeight="1" x14ac:dyDescent="0.5">
      <c r="A32" s="641">
        <v>28</v>
      </c>
      <c r="B32" s="641">
        <f>เวลาเรียน103!C32</f>
        <v>13375</v>
      </c>
      <c r="C32" s="642" t="str">
        <f>เวลาเรียน103!D32</f>
        <v>เด็กหญิง สรญา  มะมิง</v>
      </c>
      <c r="D32" s="641">
        <f>รวมคะแนน103!AB34</f>
        <v>0</v>
      </c>
      <c r="E32" s="641" t="str">
        <f>รวมคะแนน103!AC34</f>
        <v>0</v>
      </c>
      <c r="F32" s="643"/>
      <c r="G32" s="651" t="s">
        <v>222</v>
      </c>
      <c r="H32" s="652"/>
      <c r="I32" s="653"/>
    </row>
    <row r="33" spans="1:9" s="636" customFormat="1" ht="18" customHeight="1" x14ac:dyDescent="0.5">
      <c r="A33" s="641">
        <v>29</v>
      </c>
      <c r="B33" s="641">
        <f>เวลาเรียน103!C33</f>
        <v>13385</v>
      </c>
      <c r="C33" s="642" t="str">
        <f>เวลาเรียน103!D33</f>
        <v>เด็กชาย ศราวุฒิ  ป้องคำสิงห์</v>
      </c>
      <c r="D33" s="641">
        <f>รวมคะแนน103!AB35</f>
        <v>0</v>
      </c>
      <c r="E33" s="641" t="str">
        <f>รวมคะแนน103!AC35</f>
        <v>0</v>
      </c>
      <c r="F33" s="643"/>
      <c r="G33" s="638"/>
      <c r="H33" s="639"/>
      <c r="I33" s="640"/>
    </row>
    <row r="34" spans="1:9" s="636" customFormat="1" ht="18" customHeight="1" x14ac:dyDescent="0.5">
      <c r="A34" s="641">
        <v>30</v>
      </c>
      <c r="B34" s="641">
        <f>เวลาเรียน103!C34</f>
        <v>13420</v>
      </c>
      <c r="C34" s="642" t="str">
        <f>เวลาเรียน103!D34</f>
        <v>เด็กชาย ปรินทร  ศรีแก้ว</v>
      </c>
      <c r="D34" s="641">
        <f>รวมคะแนน103!AB36</f>
        <v>0</v>
      </c>
      <c r="E34" s="641" t="str">
        <f>รวมคะแนน103!AC36</f>
        <v>0</v>
      </c>
      <c r="F34" s="643"/>
      <c r="G34" s="651" t="s">
        <v>224</v>
      </c>
      <c r="H34" s="652"/>
      <c r="I34" s="653"/>
    </row>
    <row r="35" spans="1:9" s="636" customFormat="1" ht="18" customHeight="1" x14ac:dyDescent="0.5">
      <c r="A35" s="641">
        <v>31</v>
      </c>
      <c r="B35" s="641">
        <f>เวลาเรียน103!C35</f>
        <v>13425</v>
      </c>
      <c r="C35" s="642" t="str">
        <f>เวลาเรียน103!D35</f>
        <v>เด็กหญิง ศิวาภัทร  เกิดสมจิตร</v>
      </c>
      <c r="D35" s="641">
        <f>รวมคะแนน103!AB37</f>
        <v>0</v>
      </c>
      <c r="E35" s="641" t="str">
        <f>รวมคะแนน103!AC37</f>
        <v>0</v>
      </c>
      <c r="F35" s="643"/>
      <c r="G35" s="651" t="s">
        <v>225</v>
      </c>
      <c r="H35" s="652"/>
      <c r="I35" s="653"/>
    </row>
    <row r="36" spans="1:9" s="636" customFormat="1" ht="18" customHeight="1" x14ac:dyDescent="0.5">
      <c r="A36" s="641">
        <v>32</v>
      </c>
      <c r="B36" s="641">
        <f>เวลาเรียน103!C36</f>
        <v>13427</v>
      </c>
      <c r="C36" s="642" t="str">
        <f>เวลาเรียน103!D36</f>
        <v>เด็กชาย วุฒิชัย  จะมะเลิศ</v>
      </c>
      <c r="D36" s="641">
        <f>รวมคะแนน103!AB38</f>
        <v>0</v>
      </c>
      <c r="E36" s="641" t="str">
        <f>รวมคะแนน103!AC38</f>
        <v>0</v>
      </c>
      <c r="F36" s="643"/>
      <c r="G36" s="638"/>
      <c r="H36" s="639"/>
      <c r="I36" s="640"/>
    </row>
    <row r="37" spans="1:9" s="636" customFormat="1" ht="18" customHeight="1" x14ac:dyDescent="0.5">
      <c r="A37" s="641">
        <v>33</v>
      </c>
      <c r="B37" s="641">
        <f>เวลาเรียน103!C37</f>
        <v>13429</v>
      </c>
      <c r="C37" s="642" t="str">
        <f>เวลาเรียน103!D37</f>
        <v>เด็กชาย ศรัณย์พงษ์  พรรษา</v>
      </c>
      <c r="D37" s="641">
        <f>รวมคะแนน103!AB39</f>
        <v>0</v>
      </c>
      <c r="E37" s="641" t="str">
        <f>รวมคะแนน103!AC39</f>
        <v>0</v>
      </c>
      <c r="F37" s="643"/>
      <c r="G37" s="651" t="s">
        <v>226</v>
      </c>
      <c r="H37" s="652"/>
      <c r="I37" s="653"/>
    </row>
    <row r="38" spans="1:9" s="636" customFormat="1" ht="18" customHeight="1" x14ac:dyDescent="0.5">
      <c r="A38" s="641">
        <v>34</v>
      </c>
      <c r="B38" s="641">
        <f>เวลาเรียน103!C38</f>
        <v>13430</v>
      </c>
      <c r="C38" s="642" t="str">
        <f>เวลาเรียน103!D38</f>
        <v>เด็กชาย อลงกรณ์  เครืออ่อน</v>
      </c>
      <c r="D38" s="641">
        <f>รวมคะแนน103!AB40</f>
        <v>0</v>
      </c>
      <c r="E38" s="641" t="str">
        <f>รวมคะแนน103!AC40</f>
        <v>0</v>
      </c>
      <c r="F38" s="643"/>
      <c r="G38" s="651" t="s">
        <v>227</v>
      </c>
      <c r="H38" s="652"/>
      <c r="I38" s="653"/>
    </row>
    <row r="39" spans="1:9" s="636" customFormat="1" ht="18" customHeight="1" x14ac:dyDescent="0.5">
      <c r="A39" s="641">
        <v>35</v>
      </c>
      <c r="B39" s="641">
        <f>เวลาเรียน103!C39</f>
        <v>13432</v>
      </c>
      <c r="C39" s="642" t="str">
        <f>เวลาเรียน103!D39</f>
        <v>เด็กชาย สมเจตร  ทับทวี</v>
      </c>
      <c r="D39" s="641">
        <f>รวมคะแนน103!AB41</f>
        <v>85</v>
      </c>
      <c r="E39" s="641">
        <f>รวมคะแนน103!AC41</f>
        <v>4</v>
      </c>
      <c r="F39" s="643"/>
      <c r="G39" s="638"/>
      <c r="H39" s="639"/>
      <c r="I39" s="640"/>
    </row>
    <row r="40" spans="1:9" s="636" customFormat="1" ht="18" customHeight="1" x14ac:dyDescent="0.5">
      <c r="A40" s="641">
        <v>36</v>
      </c>
      <c r="B40" s="641">
        <f>เวลาเรียน103!C40</f>
        <v>13433</v>
      </c>
      <c r="C40" s="642" t="str">
        <f>เวลาเรียน103!D40</f>
        <v>เด็กชาย สัชฌุกร  เช้าวันดี</v>
      </c>
      <c r="D40" s="641">
        <f>รวมคะแนน103!AB42</f>
        <v>0</v>
      </c>
      <c r="E40" s="641" t="str">
        <f>รวมคะแนน103!AC42</f>
        <v>0</v>
      </c>
      <c r="F40" s="642"/>
      <c r="G40" s="638"/>
      <c r="H40" s="639"/>
      <c r="I40" s="640"/>
    </row>
    <row r="41" spans="1:9" s="636" customFormat="1" ht="18" customHeight="1" x14ac:dyDescent="0.5">
      <c r="A41" s="641">
        <v>37</v>
      </c>
      <c r="B41" s="641">
        <f>เวลาเรียน103!C41</f>
        <v>13503</v>
      </c>
      <c r="C41" s="642" t="str">
        <f>เวลาเรียน103!D41</f>
        <v>เด็กชาย ณัฐภัทร  พิณนาขิเลย์</v>
      </c>
      <c r="D41" s="641">
        <f>รวมคะแนน103!AB43</f>
        <v>0</v>
      </c>
      <c r="E41" s="641" t="str">
        <f>รวมคะแนน103!AC43</f>
        <v>0</v>
      </c>
      <c r="F41" s="642"/>
      <c r="G41" s="638"/>
      <c r="H41" s="639"/>
      <c r="I41" s="640"/>
    </row>
    <row r="42" spans="1:9" s="636" customFormat="1" ht="18" customHeight="1" x14ac:dyDescent="0.5">
      <c r="A42" s="641">
        <v>38</v>
      </c>
      <c r="B42" s="641"/>
      <c r="C42" s="642"/>
      <c r="D42" s="641"/>
      <c r="E42" s="641"/>
      <c r="F42" s="642"/>
      <c r="G42" s="638"/>
      <c r="H42" s="639"/>
      <c r="I42" s="640"/>
    </row>
    <row r="43" spans="1:9" s="636" customFormat="1" ht="18" customHeight="1" x14ac:dyDescent="0.5">
      <c r="A43" s="641">
        <v>39</v>
      </c>
      <c r="B43" s="641"/>
      <c r="C43" s="642"/>
      <c r="D43" s="641"/>
      <c r="E43" s="641"/>
      <c r="F43" s="642"/>
      <c r="G43" s="638"/>
      <c r="H43" s="639"/>
      <c r="I43" s="640"/>
    </row>
    <row r="44" spans="1:9" s="636" customFormat="1" ht="18" customHeight="1" x14ac:dyDescent="0.5">
      <c r="A44" s="641">
        <v>40</v>
      </c>
      <c r="B44" s="641"/>
      <c r="C44" s="642"/>
      <c r="D44" s="641"/>
      <c r="E44" s="641"/>
      <c r="F44" s="642"/>
      <c r="G44" s="654"/>
      <c r="H44" s="655"/>
      <c r="I44" s="656"/>
    </row>
    <row r="45" spans="1:9" s="636" customFormat="1" ht="18" customHeight="1" x14ac:dyDescent="0.5">
      <c r="A45" s="657"/>
      <c r="B45" s="657"/>
      <c r="D45" s="657"/>
      <c r="E45" s="657"/>
      <c r="H45" s="657"/>
    </row>
    <row r="46" spans="1:9" s="636" customFormat="1" ht="18" customHeight="1" x14ac:dyDescent="0.5">
      <c r="A46" s="657"/>
      <c r="B46" s="657"/>
      <c r="D46" s="657"/>
      <c r="E46" s="657"/>
      <c r="H46" s="657"/>
    </row>
    <row r="47" spans="1:9" s="636" customFormat="1" ht="18" customHeight="1" x14ac:dyDescent="0.5">
      <c r="A47" s="657"/>
      <c r="B47" s="657"/>
      <c r="D47" s="657"/>
      <c r="E47" s="657"/>
      <c r="H47" s="657"/>
    </row>
    <row r="48" spans="1:9" s="636" customFormat="1" ht="18" customHeight="1" x14ac:dyDescent="0.5">
      <c r="A48" s="657"/>
      <c r="B48" s="657"/>
      <c r="D48" s="657"/>
      <c r="E48" s="657"/>
      <c r="H48" s="657"/>
    </row>
    <row r="49" spans="1:8" s="636" customFormat="1" ht="18" customHeight="1" x14ac:dyDescent="0.5">
      <c r="A49" s="657"/>
      <c r="B49" s="657"/>
      <c r="D49" s="657"/>
      <c r="E49" s="657"/>
      <c r="H49" s="657"/>
    </row>
    <row r="50" spans="1:8" s="636" customFormat="1" ht="18" customHeight="1" x14ac:dyDescent="0.5">
      <c r="A50" s="657"/>
      <c r="B50" s="657"/>
      <c r="D50" s="657"/>
      <c r="E50" s="657"/>
      <c r="H50" s="657"/>
    </row>
    <row r="51" spans="1:8" s="636" customFormat="1" ht="18" customHeight="1" x14ac:dyDescent="0.5">
      <c r="A51" s="657"/>
      <c r="B51" s="657"/>
      <c r="D51" s="657"/>
      <c r="E51" s="657"/>
      <c r="H51" s="657"/>
    </row>
    <row r="52" spans="1:8" s="636" customFormat="1" ht="18" customHeight="1" x14ac:dyDescent="0.5">
      <c r="A52" s="657"/>
      <c r="B52" s="657"/>
      <c r="D52" s="657"/>
      <c r="E52" s="657"/>
      <c r="H52" s="657"/>
    </row>
    <row r="53" spans="1:8" s="636" customFormat="1" ht="18" customHeight="1" x14ac:dyDescent="0.5">
      <c r="A53" s="657"/>
      <c r="B53" s="657"/>
      <c r="D53" s="657"/>
      <c r="E53" s="657"/>
      <c r="H53" s="657"/>
    </row>
    <row r="54" spans="1:8" s="636" customFormat="1" ht="18" customHeight="1" x14ac:dyDescent="0.5">
      <c r="A54" s="657"/>
      <c r="B54" s="657"/>
      <c r="D54" s="657"/>
      <c r="E54" s="657"/>
      <c r="H54" s="657"/>
    </row>
    <row r="55" spans="1:8" s="636" customFormat="1" ht="18" customHeight="1" x14ac:dyDescent="0.5">
      <c r="A55" s="657"/>
      <c r="B55" s="657"/>
      <c r="D55" s="657"/>
      <c r="E55" s="657"/>
      <c r="H55" s="657"/>
    </row>
    <row r="56" spans="1:8" s="636" customFormat="1" ht="18" customHeight="1" x14ac:dyDescent="0.5">
      <c r="A56" s="657"/>
      <c r="B56" s="657"/>
      <c r="D56" s="657"/>
      <c r="E56" s="657"/>
      <c r="H56" s="657"/>
    </row>
    <row r="57" spans="1:8" s="636" customFormat="1" ht="18" customHeight="1" x14ac:dyDescent="0.5">
      <c r="A57" s="657"/>
      <c r="B57" s="657"/>
      <c r="D57" s="657"/>
      <c r="E57" s="657"/>
      <c r="H57" s="657"/>
    </row>
    <row r="58" spans="1:8" s="636" customFormat="1" ht="18" customHeight="1" x14ac:dyDescent="0.5">
      <c r="A58" s="657"/>
      <c r="B58" s="657"/>
      <c r="D58" s="657"/>
      <c r="E58" s="657"/>
      <c r="H58" s="657"/>
    </row>
    <row r="59" spans="1:8" s="636" customFormat="1" ht="18" customHeight="1" x14ac:dyDescent="0.5">
      <c r="A59" s="657"/>
      <c r="B59" s="657"/>
      <c r="D59" s="657"/>
      <c r="E59" s="657"/>
      <c r="H59" s="657"/>
    </row>
    <row r="60" spans="1:8" s="636" customFormat="1" ht="18" customHeight="1" x14ac:dyDescent="0.5">
      <c r="A60" s="657"/>
      <c r="B60" s="657"/>
      <c r="D60" s="657"/>
      <c r="E60" s="657"/>
      <c r="H60" s="657"/>
    </row>
    <row r="61" spans="1:8" s="636" customFormat="1" ht="18" customHeight="1" x14ac:dyDescent="0.5">
      <c r="A61" s="657"/>
      <c r="B61" s="657"/>
      <c r="D61" s="657"/>
      <c r="E61" s="657"/>
      <c r="H61" s="657"/>
    </row>
    <row r="62" spans="1:8" s="636" customFormat="1" ht="18" customHeight="1" x14ac:dyDescent="0.5">
      <c r="A62" s="657"/>
      <c r="B62" s="657"/>
      <c r="D62" s="657"/>
      <c r="E62" s="657"/>
      <c r="H62" s="657"/>
    </row>
    <row r="63" spans="1:8" s="636" customFormat="1" ht="18" customHeight="1" x14ac:dyDescent="0.5">
      <c r="A63" s="657"/>
      <c r="B63" s="657"/>
      <c r="D63" s="657"/>
      <c r="E63" s="657"/>
      <c r="H63" s="657"/>
    </row>
    <row r="64" spans="1:8" s="636" customFormat="1" ht="18" customHeight="1" x14ac:dyDescent="0.5">
      <c r="A64" s="657"/>
      <c r="B64" s="657"/>
      <c r="D64" s="657"/>
      <c r="E64" s="657"/>
      <c r="H64" s="657"/>
    </row>
    <row r="65" spans="1:8" s="636" customFormat="1" ht="18" customHeight="1" x14ac:dyDescent="0.5">
      <c r="A65" s="657"/>
      <c r="B65" s="657"/>
      <c r="D65" s="657"/>
      <c r="E65" s="657"/>
      <c r="H65" s="657"/>
    </row>
    <row r="66" spans="1:8" s="636" customFormat="1" ht="18" customHeight="1" x14ac:dyDescent="0.5">
      <c r="A66" s="657"/>
      <c r="B66" s="657"/>
      <c r="D66" s="657"/>
      <c r="E66" s="657"/>
      <c r="H66" s="657"/>
    </row>
    <row r="67" spans="1:8" s="636" customFormat="1" ht="18" customHeight="1" x14ac:dyDescent="0.5">
      <c r="A67" s="657"/>
      <c r="B67" s="657"/>
      <c r="D67" s="657"/>
      <c r="E67" s="657"/>
      <c r="H67" s="657"/>
    </row>
    <row r="68" spans="1:8" s="636" customFormat="1" ht="18" customHeight="1" x14ac:dyDescent="0.5">
      <c r="A68" s="657"/>
      <c r="B68" s="657"/>
      <c r="D68" s="657"/>
      <c r="E68" s="657"/>
      <c r="H68" s="657"/>
    </row>
    <row r="69" spans="1:8" s="636" customFormat="1" ht="18" customHeight="1" x14ac:dyDescent="0.5">
      <c r="A69" s="657"/>
      <c r="B69" s="657"/>
      <c r="D69" s="657"/>
      <c r="E69" s="657"/>
      <c r="H69" s="657"/>
    </row>
    <row r="70" spans="1:8" s="636" customFormat="1" ht="18" customHeight="1" x14ac:dyDescent="0.5">
      <c r="A70" s="657"/>
      <c r="B70" s="657"/>
      <c r="D70" s="657"/>
      <c r="E70" s="657"/>
      <c r="H70" s="657"/>
    </row>
    <row r="71" spans="1:8" s="636" customFormat="1" ht="18" customHeight="1" x14ac:dyDescent="0.5">
      <c r="A71" s="657"/>
      <c r="B71" s="657"/>
      <c r="D71" s="657"/>
      <c r="E71" s="657"/>
      <c r="H71" s="657"/>
    </row>
    <row r="72" spans="1:8" s="636" customFormat="1" ht="18" customHeight="1" x14ac:dyDescent="0.5">
      <c r="A72" s="657"/>
      <c r="B72" s="657"/>
      <c r="D72" s="657"/>
      <c r="E72" s="657"/>
      <c r="H72" s="657"/>
    </row>
    <row r="73" spans="1:8" s="636" customFormat="1" ht="18" customHeight="1" x14ac:dyDescent="0.5">
      <c r="A73" s="657"/>
      <c r="B73" s="657"/>
      <c r="D73" s="657"/>
      <c r="E73" s="657"/>
      <c r="H73" s="657"/>
    </row>
    <row r="74" spans="1:8" s="636" customFormat="1" ht="18" customHeight="1" x14ac:dyDescent="0.5">
      <c r="A74" s="657"/>
      <c r="B74" s="657"/>
      <c r="D74" s="657"/>
      <c r="E74" s="657"/>
      <c r="H74" s="657"/>
    </row>
    <row r="75" spans="1:8" s="636" customFormat="1" ht="18" customHeight="1" x14ac:dyDescent="0.5">
      <c r="A75" s="657"/>
      <c r="B75" s="657"/>
      <c r="D75" s="657"/>
      <c r="E75" s="657"/>
      <c r="H75" s="657"/>
    </row>
    <row r="76" spans="1:8" s="636" customFormat="1" ht="18" customHeight="1" x14ac:dyDescent="0.5">
      <c r="A76" s="657"/>
      <c r="B76" s="657"/>
      <c r="D76" s="657"/>
      <c r="E76" s="657"/>
      <c r="H76" s="657"/>
    </row>
    <row r="77" spans="1:8" s="636" customFormat="1" ht="18" customHeight="1" x14ac:dyDescent="0.5">
      <c r="A77" s="657"/>
      <c r="B77" s="657"/>
      <c r="D77" s="657"/>
      <c r="E77" s="657"/>
      <c r="H77" s="657"/>
    </row>
    <row r="78" spans="1:8" s="636" customFormat="1" ht="18" customHeight="1" x14ac:dyDescent="0.5">
      <c r="A78" s="657"/>
      <c r="B78" s="657"/>
      <c r="D78" s="657"/>
      <c r="E78" s="657"/>
      <c r="H78" s="657"/>
    </row>
    <row r="79" spans="1:8" s="636" customFormat="1" ht="18" customHeight="1" x14ac:dyDescent="0.5">
      <c r="A79" s="657"/>
      <c r="B79" s="657"/>
      <c r="D79" s="657"/>
      <c r="E79" s="657"/>
      <c r="H79" s="657"/>
    </row>
    <row r="80" spans="1:8" s="636" customFormat="1" ht="18" customHeight="1" x14ac:dyDescent="0.5">
      <c r="A80" s="657"/>
      <c r="B80" s="657"/>
      <c r="D80" s="657"/>
      <c r="E80" s="657"/>
      <c r="H80" s="657"/>
    </row>
    <row r="81" spans="1:8" s="636" customFormat="1" ht="18" customHeight="1" x14ac:dyDescent="0.5">
      <c r="A81" s="657"/>
      <c r="B81" s="657"/>
      <c r="D81" s="657"/>
      <c r="E81" s="657"/>
      <c r="H81" s="657"/>
    </row>
    <row r="82" spans="1:8" s="636" customFormat="1" ht="18" customHeight="1" x14ac:dyDescent="0.5">
      <c r="A82" s="657"/>
      <c r="B82" s="657"/>
      <c r="D82" s="657"/>
      <c r="E82" s="657"/>
      <c r="H82" s="657"/>
    </row>
    <row r="83" spans="1:8" s="636" customFormat="1" ht="18" customHeight="1" x14ac:dyDescent="0.5">
      <c r="A83" s="657"/>
      <c r="B83" s="657"/>
      <c r="D83" s="657"/>
      <c r="E83" s="657"/>
      <c r="H83" s="657"/>
    </row>
    <row r="84" spans="1:8" s="636" customFormat="1" ht="18" customHeight="1" x14ac:dyDescent="0.5">
      <c r="A84" s="657"/>
      <c r="B84" s="657"/>
      <c r="D84" s="657"/>
      <c r="E84" s="657"/>
      <c r="H84" s="657"/>
    </row>
    <row r="85" spans="1:8" s="636" customFormat="1" ht="18" customHeight="1" x14ac:dyDescent="0.5">
      <c r="A85" s="657"/>
      <c r="B85" s="657"/>
      <c r="D85" s="657"/>
      <c r="E85" s="657"/>
      <c r="H85" s="657"/>
    </row>
    <row r="86" spans="1:8" s="636" customFormat="1" ht="18" customHeight="1" x14ac:dyDescent="0.5">
      <c r="A86" s="657"/>
      <c r="B86" s="657"/>
      <c r="D86" s="657"/>
      <c r="E86" s="657"/>
      <c r="H86" s="657"/>
    </row>
    <row r="87" spans="1:8" s="636" customFormat="1" ht="18" customHeight="1" x14ac:dyDescent="0.5">
      <c r="A87" s="657"/>
      <c r="B87" s="657"/>
      <c r="D87" s="657"/>
      <c r="E87" s="657"/>
      <c r="H87" s="657"/>
    </row>
    <row r="88" spans="1:8" s="636" customFormat="1" ht="18" customHeight="1" x14ac:dyDescent="0.5">
      <c r="A88" s="657"/>
      <c r="B88" s="657"/>
      <c r="D88" s="657"/>
      <c r="E88" s="657"/>
      <c r="H88" s="657"/>
    </row>
    <row r="89" spans="1:8" s="636" customFormat="1" ht="18" customHeight="1" x14ac:dyDescent="0.5">
      <c r="A89" s="657"/>
      <c r="B89" s="657"/>
      <c r="D89" s="657"/>
      <c r="E89" s="657"/>
      <c r="H89" s="657"/>
    </row>
    <row r="90" spans="1:8" s="636" customFormat="1" ht="18" customHeight="1" x14ac:dyDescent="0.5">
      <c r="A90" s="657"/>
      <c r="B90" s="657"/>
      <c r="D90" s="657"/>
      <c r="E90" s="657"/>
      <c r="H90" s="657"/>
    </row>
    <row r="91" spans="1:8" s="636" customFormat="1" ht="18" customHeight="1" x14ac:dyDescent="0.5">
      <c r="A91" s="657"/>
      <c r="B91" s="657"/>
      <c r="D91" s="657"/>
      <c r="E91" s="657"/>
      <c r="H91" s="657"/>
    </row>
    <row r="92" spans="1:8" s="636" customFormat="1" ht="18" customHeight="1" x14ac:dyDescent="0.5">
      <c r="A92" s="657"/>
      <c r="B92" s="657"/>
      <c r="D92" s="657"/>
      <c r="E92" s="657"/>
      <c r="H92" s="657"/>
    </row>
    <row r="93" spans="1:8" s="636" customFormat="1" ht="18" customHeight="1" x14ac:dyDescent="0.5">
      <c r="A93" s="657"/>
      <c r="B93" s="657"/>
      <c r="D93" s="657"/>
      <c r="E93" s="657"/>
      <c r="H93" s="657"/>
    </row>
    <row r="94" spans="1:8" s="636" customFormat="1" ht="18" customHeight="1" x14ac:dyDescent="0.5">
      <c r="A94" s="657"/>
      <c r="B94" s="657"/>
      <c r="D94" s="657"/>
      <c r="E94" s="657"/>
      <c r="H94" s="657"/>
    </row>
    <row r="95" spans="1:8" s="636" customFormat="1" ht="18" customHeight="1" x14ac:dyDescent="0.5">
      <c r="A95" s="657"/>
      <c r="B95" s="657"/>
      <c r="D95" s="657"/>
      <c r="E95" s="657"/>
      <c r="H95" s="657"/>
    </row>
    <row r="96" spans="1:8" s="636" customFormat="1" ht="18" customHeight="1" x14ac:dyDescent="0.5">
      <c r="A96" s="657"/>
      <c r="B96" s="657"/>
      <c r="D96" s="657"/>
      <c r="E96" s="657"/>
      <c r="H96" s="657"/>
    </row>
    <row r="97" spans="1:8" s="636" customFormat="1" ht="18" customHeight="1" x14ac:dyDescent="0.5">
      <c r="A97" s="657"/>
      <c r="B97" s="657"/>
      <c r="D97" s="657"/>
      <c r="E97" s="657"/>
      <c r="H97" s="657"/>
    </row>
    <row r="98" spans="1:8" s="636" customFormat="1" ht="18" customHeight="1" x14ac:dyDescent="0.5">
      <c r="A98" s="657"/>
      <c r="B98" s="657"/>
      <c r="D98" s="657"/>
      <c r="E98" s="657"/>
      <c r="H98" s="657"/>
    </row>
    <row r="99" spans="1:8" s="636" customFormat="1" ht="18" customHeight="1" x14ac:dyDescent="0.5">
      <c r="A99" s="657"/>
      <c r="B99" s="657"/>
      <c r="D99" s="657"/>
      <c r="E99" s="657"/>
      <c r="H99" s="657"/>
    </row>
    <row r="100" spans="1:8" s="636" customFormat="1" ht="18" customHeight="1" x14ac:dyDescent="0.5">
      <c r="A100" s="657"/>
      <c r="B100" s="657"/>
      <c r="D100" s="657"/>
      <c r="E100" s="657"/>
      <c r="H100" s="657"/>
    </row>
    <row r="101" spans="1:8" s="636" customFormat="1" ht="18" customHeight="1" x14ac:dyDescent="0.5">
      <c r="A101" s="657"/>
      <c r="B101" s="657"/>
      <c r="D101" s="657"/>
      <c r="E101" s="657"/>
      <c r="H101" s="657"/>
    </row>
    <row r="102" spans="1:8" s="636" customFormat="1" ht="18" customHeight="1" x14ac:dyDescent="0.5">
      <c r="A102" s="657"/>
      <c r="B102" s="657"/>
      <c r="D102" s="657"/>
      <c r="E102" s="657"/>
      <c r="H102" s="657"/>
    </row>
    <row r="103" spans="1:8" s="636" customFormat="1" ht="18" customHeight="1" x14ac:dyDescent="0.5">
      <c r="A103" s="657"/>
      <c r="B103" s="657"/>
      <c r="D103" s="657"/>
      <c r="E103" s="657"/>
      <c r="H103" s="657"/>
    </row>
    <row r="104" spans="1:8" s="636" customFormat="1" ht="18" customHeight="1" x14ac:dyDescent="0.5">
      <c r="A104" s="657"/>
      <c r="B104" s="657"/>
      <c r="D104" s="657"/>
      <c r="E104" s="657"/>
      <c r="H104" s="657"/>
    </row>
    <row r="105" spans="1:8" s="636" customFormat="1" ht="18" customHeight="1" x14ac:dyDescent="0.5">
      <c r="A105" s="657"/>
      <c r="B105" s="657"/>
      <c r="D105" s="657"/>
      <c r="E105" s="657"/>
      <c r="H105" s="657"/>
    </row>
    <row r="106" spans="1:8" s="636" customFormat="1" ht="18" customHeight="1" x14ac:dyDescent="0.5">
      <c r="A106" s="657"/>
      <c r="B106" s="657"/>
      <c r="D106" s="657"/>
      <c r="E106" s="657"/>
      <c r="H106" s="657"/>
    </row>
    <row r="107" spans="1:8" s="636" customFormat="1" ht="18" customHeight="1" x14ac:dyDescent="0.5">
      <c r="A107" s="657"/>
      <c r="B107" s="657"/>
      <c r="D107" s="657"/>
      <c r="E107" s="657"/>
      <c r="H107" s="657"/>
    </row>
    <row r="108" spans="1:8" s="636" customFormat="1" ht="18" customHeight="1" x14ac:dyDescent="0.5">
      <c r="A108" s="657"/>
      <c r="B108" s="657"/>
      <c r="D108" s="657"/>
      <c r="E108" s="657"/>
      <c r="H108" s="657"/>
    </row>
    <row r="109" spans="1:8" s="636" customFormat="1" ht="18" customHeight="1" x14ac:dyDescent="0.5">
      <c r="A109" s="657"/>
      <c r="B109" s="657"/>
      <c r="D109" s="657"/>
      <c r="E109" s="657"/>
      <c r="H109" s="657"/>
    </row>
    <row r="110" spans="1:8" s="636" customFormat="1" ht="18" customHeight="1" x14ac:dyDescent="0.5">
      <c r="A110" s="657"/>
      <c r="B110" s="657"/>
      <c r="D110" s="657"/>
      <c r="E110" s="657"/>
      <c r="H110" s="657"/>
    </row>
    <row r="111" spans="1:8" s="636" customFormat="1" ht="18" customHeight="1" x14ac:dyDescent="0.5">
      <c r="A111" s="657"/>
      <c r="B111" s="657"/>
      <c r="D111" s="657"/>
      <c r="E111" s="657"/>
      <c r="H111" s="657"/>
    </row>
    <row r="112" spans="1:8" s="636" customFormat="1" ht="18" customHeight="1" x14ac:dyDescent="0.5">
      <c r="A112" s="657"/>
      <c r="B112" s="657"/>
      <c r="D112" s="657"/>
      <c r="E112" s="657"/>
      <c r="H112" s="657"/>
    </row>
    <row r="113" spans="1:8" s="636" customFormat="1" ht="18" customHeight="1" x14ac:dyDescent="0.5">
      <c r="A113" s="657"/>
      <c r="B113" s="657"/>
      <c r="D113" s="657"/>
      <c r="E113" s="657"/>
      <c r="H113" s="657"/>
    </row>
    <row r="114" spans="1:8" s="636" customFormat="1" ht="18" customHeight="1" x14ac:dyDescent="0.5">
      <c r="A114" s="657"/>
      <c r="B114" s="657"/>
      <c r="D114" s="657"/>
      <c r="E114" s="657"/>
      <c r="H114" s="657"/>
    </row>
    <row r="115" spans="1:8" s="636" customFormat="1" ht="18" customHeight="1" x14ac:dyDescent="0.5">
      <c r="A115" s="657"/>
      <c r="B115" s="657"/>
      <c r="D115" s="657"/>
      <c r="E115" s="657"/>
      <c r="H115" s="657"/>
    </row>
    <row r="116" spans="1:8" s="636" customFormat="1" ht="18" customHeight="1" x14ac:dyDescent="0.5">
      <c r="A116" s="657"/>
      <c r="B116" s="657"/>
      <c r="D116" s="657"/>
      <c r="E116" s="657"/>
      <c r="H116" s="657"/>
    </row>
    <row r="117" spans="1:8" s="636" customFormat="1" ht="18" customHeight="1" x14ac:dyDescent="0.5">
      <c r="A117" s="657"/>
      <c r="B117" s="657"/>
      <c r="D117" s="657"/>
      <c r="E117" s="657"/>
      <c r="H117" s="657"/>
    </row>
    <row r="118" spans="1:8" s="636" customFormat="1" ht="18" customHeight="1" x14ac:dyDescent="0.5">
      <c r="A118" s="657"/>
      <c r="B118" s="657"/>
      <c r="D118" s="657"/>
      <c r="E118" s="657"/>
      <c r="H118" s="657"/>
    </row>
    <row r="119" spans="1:8" s="636" customFormat="1" ht="18" customHeight="1" x14ac:dyDescent="0.5">
      <c r="A119" s="657"/>
      <c r="B119" s="657"/>
      <c r="D119" s="657"/>
      <c r="E119" s="657"/>
      <c r="H119" s="657"/>
    </row>
    <row r="120" spans="1:8" s="636" customFormat="1" ht="18" customHeight="1" x14ac:dyDescent="0.5">
      <c r="A120" s="657"/>
      <c r="B120" s="657"/>
      <c r="D120" s="657"/>
      <c r="E120" s="657"/>
      <c r="H120" s="657"/>
    </row>
    <row r="121" spans="1:8" s="636" customFormat="1" ht="18" customHeight="1" x14ac:dyDescent="0.5">
      <c r="A121" s="657"/>
      <c r="B121" s="657"/>
      <c r="D121" s="657"/>
      <c r="E121" s="657"/>
      <c r="H121" s="657"/>
    </row>
    <row r="122" spans="1:8" s="636" customFormat="1" ht="18" customHeight="1" x14ac:dyDescent="0.5">
      <c r="A122" s="657"/>
      <c r="B122" s="657"/>
      <c r="D122" s="657"/>
      <c r="E122" s="657"/>
      <c r="H122" s="657"/>
    </row>
    <row r="123" spans="1:8" s="636" customFormat="1" ht="18" customHeight="1" x14ac:dyDescent="0.5">
      <c r="A123" s="657"/>
      <c r="B123" s="657"/>
      <c r="D123" s="657"/>
      <c r="E123" s="657"/>
      <c r="H123" s="657"/>
    </row>
    <row r="124" spans="1:8" s="636" customFormat="1" ht="18" customHeight="1" x14ac:dyDescent="0.5">
      <c r="A124" s="657"/>
      <c r="B124" s="657"/>
      <c r="D124" s="657"/>
      <c r="E124" s="657"/>
      <c r="H124" s="657"/>
    </row>
    <row r="125" spans="1:8" s="636" customFormat="1" ht="18" customHeight="1" x14ac:dyDescent="0.5">
      <c r="A125" s="657"/>
      <c r="B125" s="657"/>
      <c r="D125" s="657"/>
      <c r="E125" s="657"/>
      <c r="H125" s="657"/>
    </row>
    <row r="126" spans="1:8" s="636" customFormat="1" ht="18" customHeight="1" x14ac:dyDescent="0.5">
      <c r="A126" s="657"/>
      <c r="B126" s="657"/>
      <c r="D126" s="657"/>
      <c r="E126" s="657"/>
      <c r="H126" s="657"/>
    </row>
    <row r="127" spans="1:8" s="636" customFormat="1" ht="18" customHeight="1" x14ac:dyDescent="0.5">
      <c r="A127" s="657"/>
      <c r="B127" s="657"/>
      <c r="D127" s="657"/>
      <c r="E127" s="657"/>
      <c r="H127" s="657"/>
    </row>
    <row r="128" spans="1:8" s="636" customFormat="1" ht="18" customHeight="1" x14ac:dyDescent="0.5">
      <c r="A128" s="657"/>
      <c r="B128" s="657"/>
      <c r="D128" s="657"/>
      <c r="E128" s="657"/>
      <c r="H128" s="657"/>
    </row>
    <row r="129" spans="1:8" s="636" customFormat="1" ht="18" customHeight="1" x14ac:dyDescent="0.5">
      <c r="A129" s="657"/>
      <c r="B129" s="657"/>
      <c r="D129" s="657"/>
      <c r="E129" s="657"/>
      <c r="H129" s="657"/>
    </row>
    <row r="130" spans="1:8" s="636" customFormat="1" ht="18" customHeight="1" x14ac:dyDescent="0.5">
      <c r="A130" s="657"/>
      <c r="B130" s="657"/>
      <c r="D130" s="657"/>
      <c r="E130" s="657"/>
      <c r="H130" s="657"/>
    </row>
    <row r="131" spans="1:8" s="636" customFormat="1" ht="18" customHeight="1" x14ac:dyDescent="0.5">
      <c r="A131" s="657"/>
      <c r="B131" s="657"/>
      <c r="D131" s="657"/>
      <c r="E131" s="657"/>
      <c r="H131" s="657"/>
    </row>
    <row r="132" spans="1:8" s="636" customFormat="1" ht="18" customHeight="1" x14ac:dyDescent="0.5">
      <c r="A132" s="657"/>
      <c r="B132" s="657"/>
      <c r="D132" s="657"/>
      <c r="E132" s="657"/>
      <c r="H132" s="657"/>
    </row>
    <row r="133" spans="1:8" s="636" customFormat="1" ht="18" customHeight="1" x14ac:dyDescent="0.5">
      <c r="A133" s="657"/>
      <c r="B133" s="657"/>
      <c r="D133" s="657"/>
      <c r="E133" s="657"/>
      <c r="H133" s="657"/>
    </row>
    <row r="134" spans="1:8" s="636" customFormat="1" ht="18" customHeight="1" x14ac:dyDescent="0.5">
      <c r="A134" s="657"/>
      <c r="B134" s="657"/>
      <c r="D134" s="657"/>
      <c r="E134" s="657"/>
      <c r="H134" s="657"/>
    </row>
    <row r="135" spans="1:8" s="636" customFormat="1" ht="18" customHeight="1" x14ac:dyDescent="0.5">
      <c r="A135" s="657"/>
      <c r="B135" s="657"/>
      <c r="D135" s="657"/>
      <c r="E135" s="657"/>
      <c r="H135" s="657"/>
    </row>
    <row r="136" spans="1:8" s="636" customFormat="1" ht="18" customHeight="1" x14ac:dyDescent="0.5">
      <c r="A136" s="657"/>
      <c r="B136" s="657"/>
      <c r="D136" s="657"/>
      <c r="E136" s="657"/>
      <c r="H136" s="657"/>
    </row>
    <row r="137" spans="1:8" s="636" customFormat="1" ht="18" customHeight="1" x14ac:dyDescent="0.5">
      <c r="A137" s="657"/>
      <c r="B137" s="657"/>
      <c r="D137" s="657"/>
      <c r="E137" s="657"/>
      <c r="H137" s="657"/>
    </row>
    <row r="138" spans="1:8" s="636" customFormat="1" ht="18" customHeight="1" x14ac:dyDescent="0.5">
      <c r="A138" s="657"/>
      <c r="B138" s="657"/>
      <c r="D138" s="657"/>
      <c r="E138" s="657"/>
      <c r="H138" s="657"/>
    </row>
    <row r="139" spans="1:8" s="636" customFormat="1" ht="18" customHeight="1" x14ac:dyDescent="0.5">
      <c r="A139" s="657"/>
      <c r="B139" s="657"/>
      <c r="D139" s="657"/>
      <c r="E139" s="657"/>
      <c r="H139" s="657"/>
    </row>
    <row r="140" spans="1:8" s="636" customFormat="1" ht="18" customHeight="1" x14ac:dyDescent="0.5">
      <c r="A140" s="657"/>
      <c r="B140" s="657"/>
      <c r="D140" s="657"/>
      <c r="E140" s="657"/>
      <c r="H140" s="657"/>
    </row>
    <row r="141" spans="1:8" s="636" customFormat="1" ht="18" customHeight="1" x14ac:dyDescent="0.5">
      <c r="A141" s="657"/>
      <c r="B141" s="657"/>
      <c r="D141" s="657"/>
      <c r="E141" s="657"/>
      <c r="H141" s="657"/>
    </row>
    <row r="142" spans="1:8" s="636" customFormat="1" ht="18" customHeight="1" x14ac:dyDescent="0.5">
      <c r="A142" s="657"/>
      <c r="B142" s="657"/>
      <c r="D142" s="657"/>
      <c r="E142" s="657"/>
      <c r="H142" s="657"/>
    </row>
    <row r="143" spans="1:8" s="636" customFormat="1" ht="18" customHeight="1" x14ac:dyDescent="0.5">
      <c r="A143" s="657"/>
      <c r="B143" s="657"/>
      <c r="D143" s="657"/>
      <c r="E143" s="657"/>
      <c r="H143" s="657"/>
    </row>
    <row r="144" spans="1:8" s="636" customFormat="1" ht="18" customHeight="1" x14ac:dyDescent="0.5">
      <c r="A144" s="657"/>
      <c r="B144" s="657"/>
      <c r="D144" s="657"/>
      <c r="E144" s="657"/>
      <c r="H144" s="657"/>
    </row>
    <row r="145" spans="1:8" s="636" customFormat="1" ht="18" customHeight="1" x14ac:dyDescent="0.5">
      <c r="A145" s="657"/>
      <c r="B145" s="657"/>
      <c r="D145" s="657"/>
      <c r="E145" s="657"/>
      <c r="H145" s="657"/>
    </row>
    <row r="146" spans="1:8" s="636" customFormat="1" ht="18" customHeight="1" x14ac:dyDescent="0.5">
      <c r="A146" s="657"/>
      <c r="B146" s="657"/>
      <c r="D146" s="657"/>
      <c r="E146" s="657"/>
      <c r="H146" s="657"/>
    </row>
    <row r="147" spans="1:8" s="636" customFormat="1" ht="18" customHeight="1" x14ac:dyDescent="0.5">
      <c r="A147" s="657"/>
      <c r="B147" s="657"/>
      <c r="D147" s="657"/>
      <c r="E147" s="657"/>
      <c r="H147" s="657"/>
    </row>
    <row r="148" spans="1:8" s="636" customFormat="1" ht="18" customHeight="1" x14ac:dyDescent="0.5">
      <c r="A148" s="657"/>
      <c r="B148" s="657"/>
      <c r="D148" s="657"/>
      <c r="E148" s="657"/>
      <c r="H148" s="657"/>
    </row>
    <row r="149" spans="1:8" s="636" customFormat="1" ht="18" customHeight="1" x14ac:dyDescent="0.5">
      <c r="A149" s="657"/>
      <c r="B149" s="657"/>
      <c r="D149" s="657"/>
      <c r="E149" s="657"/>
      <c r="H149" s="657"/>
    </row>
    <row r="150" spans="1:8" s="636" customFormat="1" ht="18" customHeight="1" x14ac:dyDescent="0.5">
      <c r="A150" s="657"/>
      <c r="B150" s="657"/>
      <c r="D150" s="657"/>
      <c r="E150" s="657"/>
      <c r="H150" s="657"/>
    </row>
    <row r="151" spans="1:8" s="636" customFormat="1" ht="18" customHeight="1" x14ac:dyDescent="0.5">
      <c r="A151" s="657"/>
      <c r="B151" s="657"/>
      <c r="D151" s="657"/>
      <c r="E151" s="657"/>
      <c r="H151" s="657"/>
    </row>
    <row r="152" spans="1:8" s="636" customFormat="1" ht="18" customHeight="1" x14ac:dyDescent="0.5">
      <c r="A152" s="657"/>
      <c r="B152" s="657"/>
      <c r="D152" s="657"/>
      <c r="E152" s="657"/>
      <c r="H152" s="657"/>
    </row>
    <row r="153" spans="1:8" s="636" customFormat="1" ht="18" customHeight="1" x14ac:dyDescent="0.5">
      <c r="A153" s="657"/>
      <c r="B153" s="657"/>
      <c r="D153" s="657"/>
      <c r="E153" s="657"/>
      <c r="H153" s="657"/>
    </row>
    <row r="154" spans="1:8" s="636" customFormat="1" ht="18" customHeight="1" x14ac:dyDescent="0.5">
      <c r="A154" s="657"/>
      <c r="B154" s="657"/>
      <c r="D154" s="657"/>
      <c r="E154" s="657"/>
      <c r="H154" s="657"/>
    </row>
    <row r="155" spans="1:8" s="636" customFormat="1" ht="18" customHeight="1" x14ac:dyDescent="0.5">
      <c r="A155" s="657"/>
      <c r="B155" s="657"/>
      <c r="D155" s="657"/>
      <c r="E155" s="657"/>
      <c r="H155" s="657"/>
    </row>
    <row r="156" spans="1:8" s="636" customFormat="1" ht="18" customHeight="1" x14ac:dyDescent="0.5">
      <c r="A156" s="657"/>
      <c r="B156" s="657"/>
      <c r="D156" s="657"/>
      <c r="E156" s="657"/>
      <c r="H156" s="657"/>
    </row>
    <row r="157" spans="1:8" s="636" customFormat="1" ht="18" customHeight="1" x14ac:dyDescent="0.5">
      <c r="A157" s="657"/>
      <c r="B157" s="657"/>
      <c r="D157" s="657"/>
      <c r="E157" s="657"/>
      <c r="H157" s="657"/>
    </row>
    <row r="158" spans="1:8" s="636" customFormat="1" ht="18" customHeight="1" x14ac:dyDescent="0.5">
      <c r="A158" s="657"/>
      <c r="B158" s="657"/>
      <c r="D158" s="657"/>
      <c r="E158" s="657"/>
      <c r="H158" s="657"/>
    </row>
    <row r="159" spans="1:8" s="636" customFormat="1" ht="18" customHeight="1" x14ac:dyDescent="0.5">
      <c r="A159" s="657"/>
      <c r="B159" s="657"/>
      <c r="D159" s="657"/>
      <c r="E159" s="657"/>
      <c r="H159" s="657"/>
    </row>
    <row r="160" spans="1:8" s="636" customFormat="1" ht="18" customHeight="1" x14ac:dyDescent="0.5">
      <c r="A160" s="657"/>
      <c r="B160" s="657"/>
      <c r="D160" s="657"/>
      <c r="E160" s="657"/>
      <c r="H160" s="657"/>
    </row>
    <row r="161" spans="1:8" s="636" customFormat="1" ht="18" customHeight="1" x14ac:dyDescent="0.5">
      <c r="A161" s="657"/>
      <c r="B161" s="657"/>
      <c r="D161" s="657"/>
      <c r="E161" s="657"/>
      <c r="H161" s="657"/>
    </row>
    <row r="162" spans="1:8" s="636" customFormat="1" ht="18" customHeight="1" x14ac:dyDescent="0.5">
      <c r="A162" s="657"/>
      <c r="B162" s="657"/>
      <c r="D162" s="657"/>
      <c r="E162" s="657"/>
      <c r="H162" s="657"/>
    </row>
    <row r="163" spans="1:8" s="636" customFormat="1" ht="18" customHeight="1" x14ac:dyDescent="0.5">
      <c r="A163" s="657"/>
      <c r="B163" s="657"/>
      <c r="D163" s="657"/>
      <c r="E163" s="657"/>
      <c r="H163" s="657"/>
    </row>
    <row r="164" spans="1:8" s="636" customFormat="1" ht="18" customHeight="1" x14ac:dyDescent="0.5">
      <c r="A164" s="657"/>
      <c r="B164" s="657"/>
      <c r="D164" s="657"/>
      <c r="E164" s="657"/>
      <c r="H164" s="657"/>
    </row>
    <row r="165" spans="1:8" s="636" customFormat="1" ht="18" customHeight="1" x14ac:dyDescent="0.5">
      <c r="A165" s="657"/>
      <c r="B165" s="657"/>
      <c r="D165" s="657"/>
      <c r="E165" s="657"/>
      <c r="H165" s="657"/>
    </row>
    <row r="166" spans="1:8" s="636" customFormat="1" ht="18" customHeight="1" x14ac:dyDescent="0.5">
      <c r="A166" s="657"/>
      <c r="B166" s="657"/>
      <c r="D166" s="657"/>
      <c r="E166" s="657"/>
      <c r="H166" s="657"/>
    </row>
    <row r="167" spans="1:8" s="636" customFormat="1" ht="18" customHeight="1" x14ac:dyDescent="0.5">
      <c r="A167" s="657"/>
      <c r="B167" s="657"/>
      <c r="D167" s="657"/>
      <c r="E167" s="657"/>
      <c r="H167" s="657"/>
    </row>
    <row r="168" spans="1:8" s="636" customFormat="1" ht="18" customHeight="1" x14ac:dyDescent="0.5">
      <c r="A168" s="657"/>
      <c r="B168" s="657"/>
      <c r="D168" s="657"/>
      <c r="E168" s="657"/>
      <c r="H168" s="657"/>
    </row>
    <row r="169" spans="1:8" s="636" customFormat="1" ht="18" customHeight="1" x14ac:dyDescent="0.5">
      <c r="A169" s="657"/>
      <c r="B169" s="657"/>
      <c r="D169" s="657"/>
      <c r="E169" s="657"/>
      <c r="H169" s="657"/>
    </row>
    <row r="170" spans="1:8" s="636" customFormat="1" ht="18" customHeight="1" x14ac:dyDescent="0.5">
      <c r="A170" s="657"/>
      <c r="B170" s="657"/>
      <c r="D170" s="657"/>
      <c r="E170" s="657"/>
      <c r="H170" s="657"/>
    </row>
    <row r="171" spans="1:8" s="636" customFormat="1" ht="18" customHeight="1" x14ac:dyDescent="0.5">
      <c r="A171" s="657"/>
      <c r="B171" s="657"/>
      <c r="D171" s="657"/>
      <c r="E171" s="657"/>
      <c r="H171" s="657"/>
    </row>
    <row r="172" spans="1:8" s="636" customFormat="1" ht="18" customHeight="1" x14ac:dyDescent="0.5">
      <c r="A172" s="657"/>
      <c r="B172" s="657"/>
      <c r="D172" s="657"/>
      <c r="E172" s="657"/>
      <c r="H172" s="657"/>
    </row>
    <row r="173" spans="1:8" s="636" customFormat="1" ht="18" customHeight="1" x14ac:dyDescent="0.5">
      <c r="A173" s="657"/>
      <c r="B173" s="657"/>
      <c r="D173" s="657"/>
      <c r="E173" s="657"/>
      <c r="H173" s="657"/>
    </row>
    <row r="174" spans="1:8" s="636" customFormat="1" ht="18" customHeight="1" x14ac:dyDescent="0.5">
      <c r="A174" s="657"/>
      <c r="B174" s="657"/>
      <c r="D174" s="657"/>
      <c r="E174" s="657"/>
      <c r="H174" s="657"/>
    </row>
    <row r="175" spans="1:8" s="636" customFormat="1" ht="18" customHeight="1" x14ac:dyDescent="0.5">
      <c r="A175" s="657"/>
      <c r="B175" s="657"/>
      <c r="D175" s="657"/>
      <c r="E175" s="657"/>
      <c r="H175" s="657"/>
    </row>
    <row r="176" spans="1:8" s="636" customFormat="1" ht="18" customHeight="1" x14ac:dyDescent="0.5">
      <c r="A176" s="657"/>
      <c r="B176" s="657"/>
      <c r="D176" s="657"/>
      <c r="E176" s="657"/>
      <c r="H176" s="657"/>
    </row>
    <row r="177" spans="1:8" s="636" customFormat="1" ht="18" customHeight="1" x14ac:dyDescent="0.5">
      <c r="A177" s="657"/>
      <c r="B177" s="657"/>
      <c r="D177" s="657"/>
      <c r="E177" s="657"/>
      <c r="H177" s="657"/>
    </row>
    <row r="178" spans="1:8" s="636" customFormat="1" ht="18" customHeight="1" x14ac:dyDescent="0.5">
      <c r="A178" s="657"/>
      <c r="B178" s="657"/>
      <c r="D178" s="657"/>
      <c r="E178" s="657"/>
      <c r="H178" s="657"/>
    </row>
    <row r="179" spans="1:8" s="636" customFormat="1" ht="18" customHeight="1" x14ac:dyDescent="0.5">
      <c r="A179" s="657"/>
      <c r="B179" s="657"/>
      <c r="D179" s="657"/>
      <c r="E179" s="657"/>
      <c r="H179" s="657"/>
    </row>
    <row r="180" spans="1:8" s="636" customFormat="1" ht="18" customHeight="1" x14ac:dyDescent="0.5">
      <c r="A180" s="657"/>
      <c r="B180" s="657"/>
      <c r="D180" s="657"/>
      <c r="E180" s="657"/>
      <c r="H180" s="657"/>
    </row>
    <row r="181" spans="1:8" s="636" customFormat="1" ht="18" customHeight="1" x14ac:dyDescent="0.5">
      <c r="A181" s="657"/>
      <c r="B181" s="657"/>
      <c r="D181" s="657"/>
      <c r="E181" s="657"/>
      <c r="H181" s="657"/>
    </row>
    <row r="182" spans="1:8" s="636" customFormat="1" ht="18" customHeight="1" x14ac:dyDescent="0.5">
      <c r="A182" s="657"/>
      <c r="B182" s="657"/>
      <c r="D182" s="657"/>
      <c r="E182" s="657"/>
      <c r="H182" s="657"/>
    </row>
    <row r="183" spans="1:8" s="636" customFormat="1" ht="18" customHeight="1" x14ac:dyDescent="0.5">
      <c r="A183" s="657"/>
      <c r="B183" s="657"/>
      <c r="D183" s="657"/>
      <c r="E183" s="657"/>
      <c r="H183" s="657"/>
    </row>
    <row r="184" spans="1:8" s="636" customFormat="1" ht="18" customHeight="1" x14ac:dyDescent="0.5">
      <c r="A184" s="657"/>
      <c r="B184" s="657"/>
      <c r="D184" s="657"/>
      <c r="E184" s="657"/>
      <c r="H184" s="657"/>
    </row>
    <row r="185" spans="1:8" s="636" customFormat="1" ht="18" customHeight="1" x14ac:dyDescent="0.5">
      <c r="A185" s="657"/>
      <c r="B185" s="657"/>
      <c r="D185" s="657"/>
      <c r="E185" s="657"/>
      <c r="H185" s="657"/>
    </row>
    <row r="186" spans="1:8" s="636" customFormat="1" ht="18" customHeight="1" x14ac:dyDescent="0.5">
      <c r="A186" s="657"/>
      <c r="B186" s="657"/>
      <c r="D186" s="657"/>
      <c r="E186" s="657"/>
      <c r="H186" s="657"/>
    </row>
    <row r="187" spans="1:8" s="636" customFormat="1" ht="18" customHeight="1" x14ac:dyDescent="0.5">
      <c r="A187" s="657"/>
      <c r="B187" s="657"/>
      <c r="D187" s="657"/>
      <c r="E187" s="657"/>
      <c r="H187" s="657"/>
    </row>
    <row r="188" spans="1:8" s="636" customFormat="1" ht="18" customHeight="1" x14ac:dyDescent="0.5">
      <c r="A188" s="657"/>
      <c r="B188" s="657"/>
      <c r="D188" s="657"/>
      <c r="E188" s="657"/>
      <c r="H188" s="657"/>
    </row>
    <row r="189" spans="1:8" s="636" customFormat="1" ht="18" customHeight="1" x14ac:dyDescent="0.5">
      <c r="A189" s="657"/>
      <c r="B189" s="657"/>
      <c r="D189" s="657"/>
      <c r="E189" s="657"/>
      <c r="H189" s="657"/>
    </row>
    <row r="190" spans="1:8" s="636" customFormat="1" ht="18" customHeight="1" x14ac:dyDescent="0.5">
      <c r="A190" s="657"/>
      <c r="B190" s="657"/>
      <c r="D190" s="657"/>
      <c r="E190" s="657"/>
      <c r="H190" s="657"/>
    </row>
    <row r="191" spans="1:8" s="636" customFormat="1" ht="18" customHeight="1" x14ac:dyDescent="0.5">
      <c r="A191" s="657"/>
      <c r="B191" s="657"/>
      <c r="D191" s="657"/>
      <c r="E191" s="657"/>
      <c r="H191" s="657"/>
    </row>
    <row r="192" spans="1:8" s="636" customFormat="1" ht="18" customHeight="1" x14ac:dyDescent="0.5">
      <c r="A192" s="657"/>
      <c r="B192" s="657"/>
      <c r="D192" s="657"/>
      <c r="E192" s="657"/>
      <c r="H192" s="657"/>
    </row>
    <row r="193" spans="1:8" s="636" customFormat="1" ht="18" customHeight="1" x14ac:dyDescent="0.5">
      <c r="A193" s="657"/>
      <c r="B193" s="657"/>
      <c r="D193" s="657"/>
      <c r="E193" s="657"/>
      <c r="H193" s="657"/>
    </row>
    <row r="194" spans="1:8" s="636" customFormat="1" ht="18" customHeight="1" x14ac:dyDescent="0.5">
      <c r="A194" s="657"/>
      <c r="B194" s="657"/>
      <c r="D194" s="657"/>
      <c r="E194" s="657"/>
      <c r="H194" s="657"/>
    </row>
    <row r="195" spans="1:8" s="636" customFormat="1" ht="18" customHeight="1" x14ac:dyDescent="0.5">
      <c r="A195" s="657"/>
      <c r="B195" s="657"/>
      <c r="D195" s="657"/>
      <c r="E195" s="657"/>
      <c r="H195" s="657"/>
    </row>
    <row r="196" spans="1:8" s="636" customFormat="1" ht="18" customHeight="1" x14ac:dyDescent="0.5">
      <c r="A196" s="657"/>
      <c r="B196" s="657"/>
      <c r="D196" s="657"/>
      <c r="E196" s="657"/>
      <c r="H196" s="657"/>
    </row>
    <row r="197" spans="1:8" s="636" customFormat="1" ht="18" customHeight="1" x14ac:dyDescent="0.5">
      <c r="A197" s="657"/>
      <c r="B197" s="657"/>
      <c r="D197" s="657"/>
      <c r="E197" s="657"/>
      <c r="H197" s="657"/>
    </row>
    <row r="198" spans="1:8" s="636" customFormat="1" ht="18" customHeight="1" x14ac:dyDescent="0.5">
      <c r="A198" s="657"/>
      <c r="B198" s="657"/>
      <c r="D198" s="657"/>
      <c r="E198" s="657"/>
      <c r="H198" s="657"/>
    </row>
    <row r="199" spans="1:8" s="636" customFormat="1" ht="18" customHeight="1" x14ac:dyDescent="0.5">
      <c r="A199" s="657"/>
      <c r="B199" s="657"/>
      <c r="D199" s="657"/>
      <c r="E199" s="657"/>
      <c r="H199" s="657"/>
    </row>
    <row r="200" spans="1:8" s="636" customFormat="1" ht="18" customHeight="1" x14ac:dyDescent="0.5">
      <c r="A200" s="657"/>
      <c r="B200" s="657"/>
      <c r="D200" s="657"/>
      <c r="E200" s="657"/>
      <c r="H200" s="657"/>
    </row>
    <row r="201" spans="1:8" s="636" customFormat="1" ht="18" customHeight="1" x14ac:dyDescent="0.5">
      <c r="A201" s="657"/>
      <c r="B201" s="657"/>
      <c r="D201" s="657"/>
      <c r="E201" s="657"/>
      <c r="H201" s="657"/>
    </row>
    <row r="202" spans="1:8" s="636" customFormat="1" ht="18" customHeight="1" x14ac:dyDescent="0.5">
      <c r="A202" s="657"/>
      <c r="B202" s="657"/>
      <c r="D202" s="657"/>
      <c r="E202" s="657"/>
      <c r="H202" s="657"/>
    </row>
    <row r="203" spans="1:8" s="636" customFormat="1" ht="18" customHeight="1" x14ac:dyDescent="0.5">
      <c r="A203" s="657"/>
      <c r="B203" s="657"/>
      <c r="D203" s="657"/>
      <c r="E203" s="657"/>
      <c r="H203" s="657"/>
    </row>
    <row r="204" spans="1:8" s="636" customFormat="1" ht="18" customHeight="1" x14ac:dyDescent="0.5">
      <c r="A204" s="657"/>
      <c r="B204" s="657"/>
      <c r="D204" s="657"/>
      <c r="E204" s="657"/>
      <c r="H204" s="657"/>
    </row>
    <row r="205" spans="1:8" s="636" customFormat="1" ht="18" customHeight="1" x14ac:dyDescent="0.5">
      <c r="A205" s="657"/>
      <c r="B205" s="657"/>
      <c r="D205" s="657"/>
      <c r="E205" s="657"/>
      <c r="H205" s="657"/>
    </row>
    <row r="206" spans="1:8" s="636" customFormat="1" ht="18" customHeight="1" x14ac:dyDescent="0.5">
      <c r="A206" s="657"/>
      <c r="B206" s="657"/>
      <c r="D206" s="657"/>
      <c r="E206" s="657"/>
      <c r="H206" s="657"/>
    </row>
    <row r="207" spans="1:8" s="636" customFormat="1" ht="18" customHeight="1" x14ac:dyDescent="0.5">
      <c r="A207" s="657"/>
      <c r="B207" s="657"/>
      <c r="D207" s="657"/>
      <c r="E207" s="657"/>
      <c r="H207" s="657"/>
    </row>
    <row r="208" spans="1:8" s="636" customFormat="1" ht="18" customHeight="1" x14ac:dyDescent="0.5">
      <c r="A208" s="657"/>
      <c r="B208" s="657"/>
      <c r="D208" s="657"/>
      <c r="E208" s="657"/>
      <c r="H208" s="657"/>
    </row>
    <row r="209" spans="1:8" s="636" customFormat="1" ht="18" customHeight="1" x14ac:dyDescent="0.5">
      <c r="A209" s="657"/>
      <c r="B209" s="657"/>
      <c r="D209" s="657"/>
      <c r="E209" s="657"/>
      <c r="H209" s="657"/>
    </row>
    <row r="210" spans="1:8" s="636" customFormat="1" ht="18" customHeight="1" x14ac:dyDescent="0.5">
      <c r="A210" s="657"/>
      <c r="B210" s="657"/>
      <c r="D210" s="657"/>
      <c r="E210" s="657"/>
      <c r="H210" s="657"/>
    </row>
    <row r="211" spans="1:8" s="636" customFormat="1" ht="18" customHeight="1" x14ac:dyDescent="0.5">
      <c r="A211" s="657"/>
      <c r="B211" s="657"/>
      <c r="D211" s="657"/>
      <c r="E211" s="657"/>
      <c r="H211" s="657"/>
    </row>
    <row r="212" spans="1:8" s="636" customFormat="1" ht="18" customHeight="1" x14ac:dyDescent="0.5">
      <c r="A212" s="657"/>
      <c r="B212" s="657"/>
      <c r="D212" s="657"/>
      <c r="E212" s="657"/>
      <c r="H212" s="657"/>
    </row>
    <row r="213" spans="1:8" s="636" customFormat="1" ht="18" customHeight="1" x14ac:dyDescent="0.5">
      <c r="A213" s="657"/>
      <c r="B213" s="657"/>
      <c r="D213" s="657"/>
      <c r="E213" s="657"/>
      <c r="H213" s="657"/>
    </row>
    <row r="214" spans="1:8" s="636" customFormat="1" ht="18" customHeight="1" x14ac:dyDescent="0.5">
      <c r="A214" s="657"/>
      <c r="B214" s="657"/>
      <c r="D214" s="657"/>
      <c r="E214" s="657"/>
      <c r="H214" s="657"/>
    </row>
    <row r="215" spans="1:8" s="636" customFormat="1" ht="18" customHeight="1" x14ac:dyDescent="0.5">
      <c r="A215" s="657"/>
      <c r="B215" s="657"/>
      <c r="D215" s="657"/>
      <c r="E215" s="657"/>
      <c r="H215" s="657"/>
    </row>
    <row r="216" spans="1:8" s="636" customFormat="1" ht="18" customHeight="1" x14ac:dyDescent="0.5">
      <c r="A216" s="657"/>
      <c r="B216" s="657"/>
      <c r="D216" s="657"/>
      <c r="E216" s="657"/>
      <c r="H216" s="657"/>
    </row>
    <row r="217" spans="1:8" s="636" customFormat="1" ht="18" customHeight="1" x14ac:dyDescent="0.5">
      <c r="A217" s="657"/>
      <c r="B217" s="657"/>
      <c r="D217" s="657"/>
      <c r="E217" s="657"/>
      <c r="H217" s="657"/>
    </row>
    <row r="218" spans="1:8" s="636" customFormat="1" ht="18" customHeight="1" x14ac:dyDescent="0.5">
      <c r="A218" s="657"/>
      <c r="B218" s="657"/>
      <c r="D218" s="657"/>
      <c r="E218" s="657"/>
      <c r="H218" s="657"/>
    </row>
    <row r="219" spans="1:8" s="636" customFormat="1" ht="18" customHeight="1" x14ac:dyDescent="0.5">
      <c r="A219" s="657"/>
      <c r="B219" s="657"/>
      <c r="D219" s="657"/>
      <c r="E219" s="657"/>
      <c r="H219" s="657"/>
    </row>
    <row r="220" spans="1:8" s="636" customFormat="1" ht="18" customHeight="1" x14ac:dyDescent="0.5">
      <c r="A220" s="657"/>
      <c r="B220" s="657"/>
      <c r="D220" s="657"/>
      <c r="E220" s="657"/>
      <c r="H220" s="657"/>
    </row>
    <row r="221" spans="1:8" s="636" customFormat="1" ht="18" customHeight="1" x14ac:dyDescent="0.5">
      <c r="A221" s="657"/>
      <c r="B221" s="657"/>
      <c r="D221" s="657"/>
      <c r="E221" s="657"/>
      <c r="H221" s="657"/>
    </row>
    <row r="222" spans="1:8" s="636" customFormat="1" ht="18" customHeight="1" x14ac:dyDescent="0.5">
      <c r="A222" s="657"/>
      <c r="B222" s="657"/>
      <c r="D222" s="657"/>
      <c r="E222" s="657"/>
      <c r="H222" s="657"/>
    </row>
    <row r="223" spans="1:8" s="636" customFormat="1" ht="18" customHeight="1" x14ac:dyDescent="0.5">
      <c r="A223" s="657"/>
      <c r="B223" s="657"/>
      <c r="D223" s="657"/>
      <c r="E223" s="657"/>
      <c r="H223" s="657"/>
    </row>
    <row r="224" spans="1:8" s="636" customFormat="1" ht="18" customHeight="1" x14ac:dyDescent="0.5">
      <c r="A224" s="657"/>
      <c r="B224" s="657"/>
      <c r="D224" s="657"/>
      <c r="E224" s="657"/>
      <c r="H224" s="657"/>
    </row>
    <row r="225" spans="1:8" s="636" customFormat="1" ht="18" customHeight="1" x14ac:dyDescent="0.5">
      <c r="A225" s="657"/>
      <c r="B225" s="657"/>
      <c r="D225" s="657"/>
      <c r="E225" s="657"/>
      <c r="H225" s="657"/>
    </row>
    <row r="226" spans="1:8" s="636" customFormat="1" ht="18" customHeight="1" x14ac:dyDescent="0.5">
      <c r="A226" s="657"/>
      <c r="B226" s="657"/>
      <c r="D226" s="657"/>
      <c r="E226" s="657"/>
      <c r="H226" s="657"/>
    </row>
    <row r="227" spans="1:8" s="636" customFormat="1" ht="18" customHeight="1" x14ac:dyDescent="0.5">
      <c r="A227" s="657"/>
      <c r="B227" s="657"/>
      <c r="D227" s="657"/>
      <c r="E227" s="657"/>
      <c r="H227" s="657"/>
    </row>
    <row r="228" spans="1:8" s="636" customFormat="1" ht="18" customHeight="1" x14ac:dyDescent="0.5">
      <c r="A228" s="657"/>
      <c r="B228" s="657"/>
      <c r="D228" s="657"/>
      <c r="E228" s="657"/>
      <c r="H228" s="657"/>
    </row>
    <row r="229" spans="1:8" s="636" customFormat="1" ht="18" customHeight="1" x14ac:dyDescent="0.5">
      <c r="A229" s="657"/>
      <c r="B229" s="657"/>
      <c r="D229" s="657"/>
      <c r="E229" s="657"/>
      <c r="H229" s="657"/>
    </row>
    <row r="230" spans="1:8" s="636" customFormat="1" ht="18" customHeight="1" x14ac:dyDescent="0.5">
      <c r="A230" s="657"/>
      <c r="B230" s="657"/>
      <c r="D230" s="657"/>
      <c r="E230" s="657"/>
      <c r="H230" s="657"/>
    </row>
    <row r="231" spans="1:8" s="636" customFormat="1" ht="18" customHeight="1" x14ac:dyDescent="0.5">
      <c r="A231" s="657"/>
      <c r="B231" s="657"/>
      <c r="D231" s="657"/>
      <c r="E231" s="657"/>
      <c r="H231" s="657"/>
    </row>
    <row r="232" spans="1:8" s="636" customFormat="1" ht="18" customHeight="1" x14ac:dyDescent="0.5">
      <c r="A232" s="657"/>
      <c r="B232" s="657"/>
      <c r="D232" s="657"/>
      <c r="E232" s="657"/>
      <c r="H232" s="657"/>
    </row>
    <row r="233" spans="1:8" s="636" customFormat="1" ht="18" customHeight="1" x14ac:dyDescent="0.5">
      <c r="A233" s="657"/>
      <c r="B233" s="657"/>
      <c r="D233" s="657"/>
      <c r="E233" s="657"/>
      <c r="H233" s="657"/>
    </row>
    <row r="234" spans="1:8" s="636" customFormat="1" ht="18" customHeight="1" x14ac:dyDescent="0.5">
      <c r="A234" s="657"/>
      <c r="B234" s="657"/>
      <c r="D234" s="657"/>
      <c r="E234" s="657"/>
      <c r="H234" s="657"/>
    </row>
    <row r="235" spans="1:8" s="636" customFormat="1" ht="18" customHeight="1" x14ac:dyDescent="0.5">
      <c r="A235" s="657"/>
      <c r="B235" s="657"/>
      <c r="D235" s="657"/>
      <c r="E235" s="657"/>
      <c r="H235" s="657"/>
    </row>
    <row r="236" spans="1:8" s="636" customFormat="1" ht="18" customHeight="1" x14ac:dyDescent="0.5">
      <c r="A236" s="657"/>
      <c r="B236" s="657"/>
      <c r="D236" s="657"/>
      <c r="E236" s="657"/>
      <c r="H236" s="657"/>
    </row>
    <row r="237" spans="1:8" s="636" customFormat="1" ht="18" customHeight="1" x14ac:dyDescent="0.5">
      <c r="A237" s="657"/>
      <c r="B237" s="657"/>
      <c r="D237" s="657"/>
      <c r="E237" s="657"/>
      <c r="H237" s="657"/>
    </row>
    <row r="238" spans="1:8" s="636" customFormat="1" ht="18" customHeight="1" x14ac:dyDescent="0.5">
      <c r="A238" s="657"/>
      <c r="B238" s="657"/>
      <c r="D238" s="657"/>
      <c r="E238" s="657"/>
      <c r="H238" s="657"/>
    </row>
    <row r="239" spans="1:8" s="636" customFormat="1" ht="18" customHeight="1" x14ac:dyDescent="0.5">
      <c r="A239" s="657"/>
      <c r="B239" s="657"/>
      <c r="D239" s="657"/>
      <c r="E239" s="657"/>
      <c r="H239" s="657"/>
    </row>
    <row r="240" spans="1:8" s="636" customFormat="1" ht="18" customHeight="1" x14ac:dyDescent="0.5">
      <c r="A240" s="657"/>
      <c r="B240" s="657"/>
      <c r="D240" s="657"/>
      <c r="E240" s="657"/>
      <c r="H240" s="657"/>
    </row>
    <row r="241" spans="1:8" s="636" customFormat="1" ht="18" customHeight="1" x14ac:dyDescent="0.5">
      <c r="A241" s="657"/>
      <c r="B241" s="657"/>
      <c r="D241" s="657"/>
      <c r="E241" s="657"/>
      <c r="H241" s="657"/>
    </row>
    <row r="242" spans="1:8" s="636" customFormat="1" ht="18" customHeight="1" x14ac:dyDescent="0.5">
      <c r="A242" s="657"/>
      <c r="B242" s="657"/>
      <c r="D242" s="657"/>
      <c r="E242" s="657"/>
      <c r="H242" s="657"/>
    </row>
    <row r="243" spans="1:8" s="636" customFormat="1" ht="18" customHeight="1" x14ac:dyDescent="0.5">
      <c r="A243" s="657"/>
      <c r="B243" s="657"/>
      <c r="D243" s="657"/>
      <c r="E243" s="657"/>
      <c r="H243" s="657"/>
    </row>
    <row r="244" spans="1:8" s="636" customFormat="1" ht="18" customHeight="1" x14ac:dyDescent="0.5">
      <c r="A244" s="657"/>
      <c r="B244" s="657"/>
      <c r="D244" s="657"/>
      <c r="E244" s="657"/>
      <c r="H244" s="657"/>
    </row>
    <row r="245" spans="1:8" s="636" customFormat="1" ht="18" customHeight="1" x14ac:dyDescent="0.5">
      <c r="A245" s="657"/>
      <c r="B245" s="657"/>
      <c r="D245" s="657"/>
      <c r="E245" s="657"/>
      <c r="H245" s="657"/>
    </row>
    <row r="246" spans="1:8" s="636" customFormat="1" ht="18" customHeight="1" x14ac:dyDescent="0.5">
      <c r="A246" s="657"/>
      <c r="B246" s="657"/>
      <c r="D246" s="657"/>
      <c r="E246" s="657"/>
      <c r="H246" s="657"/>
    </row>
    <row r="247" spans="1:8" s="636" customFormat="1" ht="18" customHeight="1" x14ac:dyDescent="0.5">
      <c r="A247" s="657"/>
      <c r="B247" s="657"/>
      <c r="D247" s="657"/>
      <c r="E247" s="657"/>
      <c r="H247" s="657"/>
    </row>
    <row r="248" spans="1:8" s="636" customFormat="1" ht="18" customHeight="1" x14ac:dyDescent="0.5">
      <c r="A248" s="657"/>
      <c r="B248" s="657"/>
      <c r="D248" s="657"/>
      <c r="E248" s="657"/>
      <c r="H248" s="657"/>
    </row>
    <row r="249" spans="1:8" s="636" customFormat="1" ht="18" customHeight="1" x14ac:dyDescent="0.5">
      <c r="A249" s="657"/>
      <c r="B249" s="657"/>
      <c r="D249" s="657"/>
      <c r="E249" s="657"/>
      <c r="H249" s="657"/>
    </row>
    <row r="250" spans="1:8" s="636" customFormat="1" ht="18" customHeight="1" x14ac:dyDescent="0.5">
      <c r="A250" s="657"/>
      <c r="B250" s="657"/>
      <c r="D250" s="657"/>
      <c r="E250" s="657"/>
      <c r="H250" s="657"/>
    </row>
    <row r="251" spans="1:8" s="636" customFormat="1" ht="18" customHeight="1" x14ac:dyDescent="0.5">
      <c r="A251" s="657"/>
      <c r="B251" s="657"/>
      <c r="D251" s="657"/>
      <c r="E251" s="657"/>
      <c r="H251" s="657"/>
    </row>
    <row r="252" spans="1:8" s="636" customFormat="1" ht="18" customHeight="1" x14ac:dyDescent="0.5">
      <c r="A252" s="657"/>
      <c r="B252" s="657"/>
      <c r="D252" s="657"/>
      <c r="E252" s="657"/>
      <c r="H252" s="657"/>
    </row>
    <row r="253" spans="1:8" s="636" customFormat="1" ht="18" customHeight="1" x14ac:dyDescent="0.5">
      <c r="A253" s="657"/>
      <c r="B253" s="657"/>
      <c r="D253" s="657"/>
      <c r="E253" s="657"/>
      <c r="H253" s="657"/>
    </row>
    <row r="254" spans="1:8" s="636" customFormat="1" ht="18" customHeight="1" x14ac:dyDescent="0.5">
      <c r="A254" s="657"/>
      <c r="B254" s="657"/>
      <c r="D254" s="657"/>
      <c r="E254" s="657"/>
      <c r="H254" s="657"/>
    </row>
    <row r="255" spans="1:8" s="636" customFormat="1" ht="18" customHeight="1" x14ac:dyDescent="0.5">
      <c r="A255" s="657"/>
      <c r="B255" s="657"/>
      <c r="D255" s="657"/>
      <c r="E255" s="657"/>
      <c r="H255" s="657"/>
    </row>
    <row r="256" spans="1:8" s="636" customFormat="1" ht="18" customHeight="1" x14ac:dyDescent="0.5">
      <c r="A256" s="657"/>
      <c r="B256" s="657"/>
      <c r="D256" s="657"/>
      <c r="E256" s="657"/>
      <c r="H256" s="657"/>
    </row>
    <row r="257" spans="1:8" s="636" customFormat="1" ht="18" customHeight="1" x14ac:dyDescent="0.5">
      <c r="A257" s="657"/>
      <c r="B257" s="657"/>
      <c r="D257" s="657"/>
      <c r="E257" s="657"/>
      <c r="H257" s="657"/>
    </row>
    <row r="258" spans="1:8" s="636" customFormat="1" ht="18" customHeight="1" x14ac:dyDescent="0.5">
      <c r="A258" s="657"/>
      <c r="B258" s="657"/>
      <c r="D258" s="657"/>
      <c r="E258" s="657"/>
      <c r="H258" s="657"/>
    </row>
    <row r="259" spans="1:8" s="636" customFormat="1" ht="18" customHeight="1" x14ac:dyDescent="0.5">
      <c r="A259" s="657"/>
      <c r="B259" s="657"/>
      <c r="D259" s="657"/>
      <c r="E259" s="657"/>
      <c r="H259" s="657"/>
    </row>
    <row r="260" spans="1:8" s="636" customFormat="1" ht="18" customHeight="1" x14ac:dyDescent="0.5">
      <c r="A260" s="657"/>
      <c r="B260" s="657"/>
      <c r="D260" s="657"/>
      <c r="E260" s="657"/>
      <c r="H260" s="657"/>
    </row>
    <row r="261" spans="1:8" s="636" customFormat="1" ht="18" customHeight="1" x14ac:dyDescent="0.5">
      <c r="A261" s="657"/>
      <c r="B261" s="657"/>
      <c r="D261" s="657"/>
      <c r="E261" s="657"/>
      <c r="H261" s="657"/>
    </row>
    <row r="262" spans="1:8" s="636" customFormat="1" ht="18" customHeight="1" x14ac:dyDescent="0.5">
      <c r="A262" s="657"/>
      <c r="B262" s="657"/>
      <c r="D262" s="657"/>
      <c r="E262" s="657"/>
      <c r="H262" s="657"/>
    </row>
    <row r="263" spans="1:8" s="636" customFormat="1" ht="18" customHeight="1" x14ac:dyDescent="0.5">
      <c r="A263" s="657"/>
      <c r="B263" s="657"/>
      <c r="D263" s="657"/>
      <c r="E263" s="657"/>
      <c r="H263" s="657"/>
    </row>
    <row r="264" spans="1:8" s="636" customFormat="1" ht="18" customHeight="1" x14ac:dyDescent="0.5">
      <c r="A264" s="657"/>
      <c r="B264" s="657"/>
      <c r="D264" s="657"/>
      <c r="E264" s="657"/>
      <c r="H264" s="657"/>
    </row>
    <row r="265" spans="1:8" s="636" customFormat="1" ht="18" customHeight="1" x14ac:dyDescent="0.5">
      <c r="A265" s="657"/>
      <c r="B265" s="657"/>
      <c r="D265" s="657"/>
      <c r="E265" s="657"/>
      <c r="H265" s="657"/>
    </row>
    <row r="266" spans="1:8" s="636" customFormat="1" ht="18" customHeight="1" x14ac:dyDescent="0.5">
      <c r="A266" s="657"/>
      <c r="B266" s="657"/>
      <c r="D266" s="657"/>
      <c r="E266" s="657"/>
      <c r="H266" s="657"/>
    </row>
    <row r="267" spans="1:8" s="636" customFormat="1" ht="18" customHeight="1" x14ac:dyDescent="0.5">
      <c r="A267" s="657"/>
      <c r="B267" s="657"/>
      <c r="D267" s="657"/>
      <c r="E267" s="657"/>
      <c r="H267" s="657"/>
    </row>
    <row r="268" spans="1:8" s="636" customFormat="1" ht="18" customHeight="1" x14ac:dyDescent="0.5">
      <c r="A268" s="657"/>
      <c r="B268" s="657"/>
      <c r="D268" s="657"/>
      <c r="E268" s="657"/>
      <c r="H268" s="657"/>
    </row>
    <row r="269" spans="1:8" s="636" customFormat="1" ht="18" customHeight="1" x14ac:dyDescent="0.5">
      <c r="A269" s="657"/>
      <c r="B269" s="657"/>
      <c r="D269" s="657"/>
      <c r="E269" s="657"/>
      <c r="H269" s="657"/>
    </row>
    <row r="270" spans="1:8" s="636" customFormat="1" ht="18" customHeight="1" x14ac:dyDescent="0.5">
      <c r="A270" s="657"/>
      <c r="B270" s="657"/>
      <c r="D270" s="657"/>
      <c r="E270" s="657"/>
      <c r="H270" s="657"/>
    </row>
    <row r="271" spans="1:8" s="636" customFormat="1" ht="18" customHeight="1" x14ac:dyDescent="0.5">
      <c r="A271" s="657"/>
      <c r="B271" s="657"/>
      <c r="D271" s="657"/>
      <c r="E271" s="657"/>
      <c r="H271" s="657"/>
    </row>
    <row r="272" spans="1:8" s="636" customFormat="1" ht="18" customHeight="1" x14ac:dyDescent="0.5">
      <c r="A272" s="657"/>
      <c r="B272" s="657"/>
      <c r="D272" s="657"/>
      <c r="E272" s="657"/>
      <c r="H272" s="657"/>
    </row>
    <row r="273" spans="1:8" s="636" customFormat="1" ht="18" customHeight="1" x14ac:dyDescent="0.5">
      <c r="A273" s="657"/>
      <c r="B273" s="657"/>
      <c r="D273" s="657"/>
      <c r="E273" s="657"/>
      <c r="H273" s="657"/>
    </row>
    <row r="274" spans="1:8" s="636" customFormat="1" ht="18" customHeight="1" x14ac:dyDescent="0.5">
      <c r="A274" s="657"/>
      <c r="B274" s="657"/>
      <c r="D274" s="657"/>
      <c r="E274" s="657"/>
      <c r="H274" s="657"/>
    </row>
    <row r="275" spans="1:8" s="636" customFormat="1" ht="18" customHeight="1" x14ac:dyDescent="0.5">
      <c r="A275" s="657"/>
      <c r="B275" s="657"/>
      <c r="D275" s="657"/>
      <c r="E275" s="657"/>
      <c r="H275" s="657"/>
    </row>
    <row r="276" spans="1:8" s="636" customFormat="1" ht="18" customHeight="1" x14ac:dyDescent="0.5">
      <c r="A276" s="657"/>
      <c r="B276" s="657"/>
      <c r="D276" s="657"/>
      <c r="E276" s="657"/>
      <c r="H276" s="657"/>
    </row>
    <row r="277" spans="1:8" s="636" customFormat="1" ht="18" customHeight="1" x14ac:dyDescent="0.5">
      <c r="A277" s="657"/>
      <c r="B277" s="657"/>
      <c r="D277" s="657"/>
      <c r="E277" s="657"/>
      <c r="H277" s="657"/>
    </row>
    <row r="278" spans="1:8" s="636" customFormat="1" ht="18" customHeight="1" x14ac:dyDescent="0.5">
      <c r="A278" s="657"/>
      <c r="B278" s="657"/>
      <c r="D278" s="657"/>
      <c r="E278" s="657"/>
      <c r="H278" s="657"/>
    </row>
    <row r="279" spans="1:8" s="636" customFormat="1" ht="18" customHeight="1" x14ac:dyDescent="0.5">
      <c r="A279" s="657"/>
      <c r="B279" s="657"/>
      <c r="D279" s="657"/>
      <c r="E279" s="657"/>
      <c r="H279" s="657"/>
    </row>
    <row r="280" spans="1:8" s="636" customFormat="1" ht="18" customHeight="1" x14ac:dyDescent="0.5">
      <c r="A280" s="657"/>
      <c r="B280" s="657"/>
      <c r="D280" s="657"/>
      <c r="E280" s="657"/>
      <c r="H280" s="657"/>
    </row>
    <row r="281" spans="1:8" s="636" customFormat="1" ht="18" customHeight="1" x14ac:dyDescent="0.5">
      <c r="A281" s="657"/>
      <c r="B281" s="657"/>
      <c r="D281" s="657"/>
      <c r="E281" s="657"/>
      <c r="H281" s="657"/>
    </row>
    <row r="282" spans="1:8" s="636" customFormat="1" ht="18" customHeight="1" x14ac:dyDescent="0.5">
      <c r="A282" s="657"/>
      <c r="B282" s="657"/>
      <c r="D282" s="657"/>
      <c r="E282" s="657"/>
      <c r="H282" s="657"/>
    </row>
    <row r="283" spans="1:8" s="636" customFormat="1" ht="18" customHeight="1" x14ac:dyDescent="0.5">
      <c r="A283" s="657"/>
      <c r="B283" s="657"/>
      <c r="D283" s="657"/>
      <c r="E283" s="657"/>
      <c r="H283" s="657"/>
    </row>
    <row r="284" spans="1:8" s="636" customFormat="1" ht="18" customHeight="1" x14ac:dyDescent="0.5">
      <c r="A284" s="657"/>
      <c r="B284" s="657"/>
      <c r="D284" s="657"/>
      <c r="E284" s="657"/>
      <c r="H284" s="657"/>
    </row>
    <row r="285" spans="1:8" s="636" customFormat="1" ht="18" customHeight="1" x14ac:dyDescent="0.5">
      <c r="A285" s="657"/>
      <c r="B285" s="657"/>
      <c r="D285" s="657"/>
      <c r="E285" s="657"/>
      <c r="H285" s="657"/>
    </row>
    <row r="286" spans="1:8" s="636" customFormat="1" ht="18" customHeight="1" x14ac:dyDescent="0.5">
      <c r="A286" s="657"/>
      <c r="B286" s="657"/>
      <c r="D286" s="657"/>
      <c r="E286" s="657"/>
      <c r="H286" s="657"/>
    </row>
    <row r="287" spans="1:8" s="636" customFormat="1" ht="18" customHeight="1" x14ac:dyDescent="0.5">
      <c r="A287" s="657"/>
      <c r="B287" s="657"/>
      <c r="D287" s="657"/>
      <c r="E287" s="657"/>
      <c r="H287" s="657"/>
    </row>
    <row r="288" spans="1:8" s="636" customFormat="1" ht="18" customHeight="1" x14ac:dyDescent="0.5">
      <c r="A288" s="657"/>
      <c r="B288" s="657"/>
      <c r="D288" s="657"/>
      <c r="E288" s="657"/>
      <c r="H288" s="657"/>
    </row>
    <row r="289" spans="1:8" s="636" customFormat="1" ht="18" customHeight="1" x14ac:dyDescent="0.5">
      <c r="A289" s="657"/>
      <c r="B289" s="657"/>
      <c r="D289" s="657"/>
      <c r="E289" s="657"/>
      <c r="H289" s="657"/>
    </row>
    <row r="290" spans="1:8" s="636" customFormat="1" ht="18" customHeight="1" x14ac:dyDescent="0.5">
      <c r="A290" s="657"/>
      <c r="B290" s="657"/>
      <c r="D290" s="657"/>
      <c r="E290" s="657"/>
      <c r="H290" s="657"/>
    </row>
    <row r="291" spans="1:8" s="636" customFormat="1" ht="18" customHeight="1" x14ac:dyDescent="0.5">
      <c r="A291" s="657"/>
      <c r="B291" s="657"/>
      <c r="D291" s="657"/>
      <c r="E291" s="657"/>
      <c r="H291" s="657"/>
    </row>
    <row r="292" spans="1:8" s="636" customFormat="1" ht="18" customHeight="1" x14ac:dyDescent="0.5">
      <c r="A292" s="657"/>
      <c r="B292" s="657"/>
      <c r="D292" s="657"/>
      <c r="E292" s="657"/>
      <c r="H292" s="657"/>
    </row>
    <row r="293" spans="1:8" s="636" customFormat="1" ht="18" customHeight="1" x14ac:dyDescent="0.5">
      <c r="A293" s="657"/>
      <c r="B293" s="657"/>
      <c r="D293" s="657"/>
      <c r="E293" s="657"/>
      <c r="H293" s="657"/>
    </row>
    <row r="294" spans="1:8" s="636" customFormat="1" ht="18" customHeight="1" x14ac:dyDescent="0.5">
      <c r="A294" s="657"/>
      <c r="B294" s="657"/>
      <c r="D294" s="657"/>
      <c r="E294" s="657"/>
      <c r="H294" s="657"/>
    </row>
    <row r="295" spans="1:8" s="636" customFormat="1" ht="18" customHeight="1" x14ac:dyDescent="0.5">
      <c r="A295" s="657"/>
      <c r="B295" s="657"/>
      <c r="D295" s="657"/>
      <c r="E295" s="657"/>
      <c r="H295" s="657"/>
    </row>
    <row r="296" spans="1:8" s="636" customFormat="1" ht="18" customHeight="1" x14ac:dyDescent="0.5">
      <c r="A296" s="657"/>
      <c r="B296" s="657"/>
      <c r="D296" s="657"/>
      <c r="E296" s="657"/>
      <c r="H296" s="657"/>
    </row>
    <row r="297" spans="1:8" s="636" customFormat="1" ht="18" customHeight="1" x14ac:dyDescent="0.5">
      <c r="A297" s="657"/>
      <c r="B297" s="657"/>
      <c r="D297" s="657"/>
      <c r="E297" s="657"/>
      <c r="H297" s="657"/>
    </row>
    <row r="298" spans="1:8" s="636" customFormat="1" ht="18" customHeight="1" x14ac:dyDescent="0.5">
      <c r="A298" s="657"/>
      <c r="B298" s="657"/>
      <c r="D298" s="657"/>
      <c r="E298" s="657"/>
      <c r="H298" s="657"/>
    </row>
    <row r="299" spans="1:8" s="636" customFormat="1" ht="18" customHeight="1" x14ac:dyDescent="0.5">
      <c r="A299" s="657"/>
      <c r="B299" s="657"/>
      <c r="D299" s="657"/>
      <c r="E299" s="657"/>
      <c r="H299" s="657"/>
    </row>
    <row r="300" spans="1:8" s="636" customFormat="1" ht="18" customHeight="1" x14ac:dyDescent="0.5">
      <c r="A300" s="657"/>
      <c r="B300" s="657"/>
      <c r="D300" s="657"/>
      <c r="E300" s="657"/>
      <c r="H300" s="657"/>
    </row>
    <row r="301" spans="1:8" s="636" customFormat="1" ht="18" customHeight="1" x14ac:dyDescent="0.5">
      <c r="A301" s="657"/>
      <c r="B301" s="657"/>
      <c r="D301" s="657"/>
      <c r="E301" s="657"/>
      <c r="H301" s="657"/>
    </row>
    <row r="302" spans="1:8" s="636" customFormat="1" ht="18" customHeight="1" x14ac:dyDescent="0.5">
      <c r="A302" s="657"/>
      <c r="B302" s="657"/>
      <c r="D302" s="657"/>
      <c r="E302" s="657"/>
      <c r="H302" s="657"/>
    </row>
    <row r="303" spans="1:8" s="636" customFormat="1" ht="18" customHeight="1" x14ac:dyDescent="0.5">
      <c r="A303" s="657"/>
      <c r="B303" s="657"/>
      <c r="D303" s="657"/>
      <c r="E303" s="657"/>
      <c r="H303" s="657"/>
    </row>
    <row r="304" spans="1:8" s="636" customFormat="1" ht="18" customHeight="1" x14ac:dyDescent="0.5">
      <c r="A304" s="657"/>
      <c r="B304" s="657"/>
      <c r="D304" s="657"/>
      <c r="E304" s="657"/>
      <c r="H304" s="657"/>
    </row>
    <row r="305" spans="1:8" s="636" customFormat="1" ht="18" customHeight="1" x14ac:dyDescent="0.5">
      <c r="A305" s="657"/>
      <c r="B305" s="657"/>
      <c r="D305" s="657"/>
      <c r="E305" s="657"/>
      <c r="H305" s="657"/>
    </row>
    <row r="306" spans="1:8" s="636" customFormat="1" ht="18" customHeight="1" x14ac:dyDescent="0.5">
      <c r="A306" s="657"/>
      <c r="B306" s="657"/>
      <c r="D306" s="657"/>
      <c r="E306" s="657"/>
      <c r="H306" s="657"/>
    </row>
    <row r="307" spans="1:8" s="636" customFormat="1" ht="18" customHeight="1" x14ac:dyDescent="0.5">
      <c r="A307" s="657"/>
      <c r="B307" s="657"/>
      <c r="D307" s="657"/>
      <c r="E307" s="657"/>
      <c r="H307" s="657"/>
    </row>
    <row r="308" spans="1:8" s="636" customFormat="1" ht="18" customHeight="1" x14ac:dyDescent="0.5">
      <c r="A308" s="657"/>
      <c r="B308" s="657"/>
      <c r="D308" s="657"/>
      <c r="E308" s="657"/>
      <c r="H308" s="657"/>
    </row>
    <row r="309" spans="1:8" s="636" customFormat="1" ht="18" customHeight="1" x14ac:dyDescent="0.5">
      <c r="A309" s="657"/>
      <c r="B309" s="657"/>
      <c r="D309" s="657"/>
      <c r="E309" s="657"/>
      <c r="H309" s="657"/>
    </row>
    <row r="310" spans="1:8" s="636" customFormat="1" ht="18" customHeight="1" x14ac:dyDescent="0.5">
      <c r="A310" s="657"/>
      <c r="B310" s="657"/>
      <c r="D310" s="657"/>
      <c r="E310" s="657"/>
      <c r="H310" s="657"/>
    </row>
    <row r="311" spans="1:8" s="636" customFormat="1" ht="18" customHeight="1" x14ac:dyDescent="0.5">
      <c r="A311" s="657"/>
      <c r="B311" s="657"/>
      <c r="D311" s="657"/>
      <c r="E311" s="657"/>
      <c r="H311" s="657"/>
    </row>
    <row r="312" spans="1:8" s="636" customFormat="1" ht="18" customHeight="1" x14ac:dyDescent="0.5">
      <c r="A312" s="657"/>
      <c r="B312" s="657"/>
      <c r="D312" s="657"/>
      <c r="E312" s="657"/>
      <c r="H312" s="657"/>
    </row>
    <row r="313" spans="1:8" s="636" customFormat="1" ht="18" customHeight="1" x14ac:dyDescent="0.5">
      <c r="A313" s="657"/>
      <c r="B313" s="657"/>
      <c r="D313" s="657"/>
      <c r="E313" s="657"/>
      <c r="H313" s="657"/>
    </row>
    <row r="314" spans="1:8" s="636" customFormat="1" ht="18" customHeight="1" x14ac:dyDescent="0.5">
      <c r="A314" s="657"/>
      <c r="B314" s="657"/>
      <c r="D314" s="657"/>
      <c r="E314" s="657"/>
      <c r="H314" s="657"/>
    </row>
    <row r="315" spans="1:8" s="636" customFormat="1" ht="18" customHeight="1" x14ac:dyDescent="0.5">
      <c r="A315" s="657"/>
      <c r="B315" s="657"/>
      <c r="D315" s="657"/>
      <c r="E315" s="657"/>
      <c r="H315" s="657"/>
    </row>
    <row r="316" spans="1:8" s="636" customFormat="1" ht="18" customHeight="1" x14ac:dyDescent="0.5">
      <c r="A316" s="657"/>
      <c r="B316" s="657"/>
      <c r="D316" s="657"/>
      <c r="E316" s="657"/>
      <c r="H316" s="657"/>
    </row>
    <row r="317" spans="1:8" s="636" customFormat="1" ht="18" customHeight="1" x14ac:dyDescent="0.5">
      <c r="A317" s="657"/>
      <c r="B317" s="657"/>
      <c r="D317" s="657"/>
      <c r="E317" s="657"/>
      <c r="H317" s="657"/>
    </row>
    <row r="318" spans="1:8" s="636" customFormat="1" ht="18" customHeight="1" x14ac:dyDescent="0.5">
      <c r="A318" s="657"/>
      <c r="B318" s="657"/>
      <c r="D318" s="657"/>
      <c r="E318" s="657"/>
      <c r="H318" s="657"/>
    </row>
    <row r="319" spans="1:8" s="636" customFormat="1" ht="18" customHeight="1" x14ac:dyDescent="0.5">
      <c r="A319" s="657"/>
      <c r="B319" s="657"/>
      <c r="D319" s="657"/>
      <c r="E319" s="657"/>
      <c r="H319" s="657"/>
    </row>
    <row r="320" spans="1:8" s="636" customFormat="1" ht="18" customHeight="1" x14ac:dyDescent="0.5">
      <c r="A320" s="657"/>
      <c r="B320" s="657"/>
      <c r="D320" s="657"/>
      <c r="E320" s="657"/>
      <c r="H320" s="657"/>
    </row>
    <row r="321" spans="1:8" s="636" customFormat="1" ht="18" customHeight="1" x14ac:dyDescent="0.5">
      <c r="A321" s="657"/>
      <c r="B321" s="657"/>
      <c r="D321" s="657"/>
      <c r="E321" s="657"/>
      <c r="H321" s="657"/>
    </row>
    <row r="322" spans="1:8" s="636" customFormat="1" ht="18" customHeight="1" x14ac:dyDescent="0.5">
      <c r="A322" s="657"/>
      <c r="B322" s="657"/>
      <c r="D322" s="657"/>
      <c r="E322" s="657"/>
      <c r="H322" s="657"/>
    </row>
    <row r="323" spans="1:8" s="636" customFormat="1" ht="18" customHeight="1" x14ac:dyDescent="0.5">
      <c r="A323" s="657"/>
      <c r="B323" s="657"/>
      <c r="D323" s="657"/>
      <c r="E323" s="657"/>
      <c r="H323" s="657"/>
    </row>
    <row r="324" spans="1:8" s="636" customFormat="1" ht="18" customHeight="1" x14ac:dyDescent="0.5">
      <c r="A324" s="657"/>
      <c r="B324" s="657"/>
      <c r="D324" s="657"/>
      <c r="E324" s="657"/>
      <c r="H324" s="657"/>
    </row>
    <row r="325" spans="1:8" s="636" customFormat="1" ht="18" customHeight="1" x14ac:dyDescent="0.5">
      <c r="A325" s="657"/>
      <c r="B325" s="657"/>
      <c r="D325" s="657"/>
      <c r="E325" s="657"/>
      <c r="H325" s="657"/>
    </row>
    <row r="326" spans="1:8" s="636" customFormat="1" ht="18" customHeight="1" x14ac:dyDescent="0.5">
      <c r="A326" s="657"/>
      <c r="B326" s="657"/>
      <c r="D326" s="657"/>
      <c r="E326" s="657"/>
      <c r="H326" s="657"/>
    </row>
    <row r="327" spans="1:8" s="636" customFormat="1" ht="18" customHeight="1" x14ac:dyDescent="0.5">
      <c r="A327" s="657"/>
      <c r="B327" s="657"/>
      <c r="D327" s="657"/>
      <c r="E327" s="657"/>
      <c r="H327" s="657"/>
    </row>
    <row r="328" spans="1:8" s="636" customFormat="1" ht="18" customHeight="1" x14ac:dyDescent="0.5">
      <c r="A328" s="657"/>
      <c r="B328" s="657"/>
      <c r="D328" s="657"/>
      <c r="E328" s="657"/>
      <c r="H328" s="657"/>
    </row>
    <row r="329" spans="1:8" s="636" customFormat="1" ht="18" customHeight="1" x14ac:dyDescent="0.5">
      <c r="A329" s="657"/>
      <c r="B329" s="657"/>
      <c r="D329" s="657"/>
      <c r="E329" s="657"/>
      <c r="H329" s="657"/>
    </row>
    <row r="330" spans="1:8" s="636" customFormat="1" ht="18" customHeight="1" x14ac:dyDescent="0.5">
      <c r="A330" s="657"/>
      <c r="B330" s="657"/>
      <c r="D330" s="657"/>
      <c r="E330" s="657"/>
      <c r="H330" s="657"/>
    </row>
    <row r="331" spans="1:8" s="636" customFormat="1" ht="18" customHeight="1" x14ac:dyDescent="0.5">
      <c r="A331" s="657"/>
      <c r="B331" s="657"/>
      <c r="D331" s="657"/>
      <c r="E331" s="657"/>
      <c r="H331" s="657"/>
    </row>
    <row r="332" spans="1:8" s="636" customFormat="1" ht="18" customHeight="1" x14ac:dyDescent="0.5">
      <c r="A332" s="657"/>
      <c r="B332" s="657"/>
      <c r="D332" s="657"/>
      <c r="E332" s="657"/>
      <c r="H332" s="657"/>
    </row>
    <row r="333" spans="1:8" s="636" customFormat="1" ht="18" customHeight="1" x14ac:dyDescent="0.5">
      <c r="A333" s="657"/>
      <c r="B333" s="657"/>
      <c r="D333" s="657"/>
      <c r="E333" s="657"/>
      <c r="H333" s="657"/>
    </row>
    <row r="334" spans="1:8" s="636" customFormat="1" ht="18" customHeight="1" x14ac:dyDescent="0.5">
      <c r="A334" s="657"/>
      <c r="B334" s="657"/>
      <c r="D334" s="657"/>
      <c r="E334" s="657"/>
      <c r="H334" s="657"/>
    </row>
    <row r="335" spans="1:8" s="636" customFormat="1" ht="18" customHeight="1" x14ac:dyDescent="0.5">
      <c r="A335" s="657"/>
      <c r="B335" s="657"/>
      <c r="D335" s="657"/>
      <c r="E335" s="657"/>
      <c r="H335" s="657"/>
    </row>
    <row r="336" spans="1:8" s="636" customFormat="1" ht="18" customHeight="1" x14ac:dyDescent="0.5">
      <c r="A336" s="657"/>
      <c r="B336" s="657"/>
      <c r="D336" s="657"/>
      <c r="E336" s="657"/>
      <c r="H336" s="657"/>
    </row>
    <row r="337" spans="1:8" s="636" customFormat="1" ht="18" customHeight="1" x14ac:dyDescent="0.5">
      <c r="A337" s="657"/>
      <c r="B337" s="657"/>
      <c r="D337" s="657"/>
      <c r="E337" s="657"/>
      <c r="H337" s="657"/>
    </row>
    <row r="338" spans="1:8" s="636" customFormat="1" ht="18" customHeight="1" x14ac:dyDescent="0.5">
      <c r="A338" s="657"/>
      <c r="B338" s="657"/>
      <c r="D338" s="657"/>
      <c r="E338" s="657"/>
      <c r="H338" s="657"/>
    </row>
    <row r="339" spans="1:8" s="636" customFormat="1" ht="18" customHeight="1" x14ac:dyDescent="0.5">
      <c r="A339" s="657"/>
      <c r="B339" s="657"/>
      <c r="D339" s="657"/>
      <c r="E339" s="657"/>
      <c r="H339" s="657"/>
    </row>
    <row r="340" spans="1:8" s="636" customFormat="1" ht="18" customHeight="1" x14ac:dyDescent="0.5">
      <c r="A340" s="657"/>
      <c r="B340" s="657"/>
      <c r="D340" s="657"/>
      <c r="E340" s="657"/>
      <c r="H340" s="657"/>
    </row>
    <row r="341" spans="1:8" s="636" customFormat="1" ht="18" customHeight="1" x14ac:dyDescent="0.5">
      <c r="A341" s="657"/>
      <c r="B341" s="657"/>
      <c r="D341" s="657"/>
      <c r="E341" s="657"/>
      <c r="H341" s="657"/>
    </row>
    <row r="342" spans="1:8" s="636" customFormat="1" ht="18" customHeight="1" x14ac:dyDescent="0.5">
      <c r="A342" s="657"/>
      <c r="B342" s="657"/>
      <c r="D342" s="657"/>
      <c r="E342" s="657"/>
      <c r="H342" s="657"/>
    </row>
    <row r="343" spans="1:8" s="636" customFormat="1" ht="18" customHeight="1" x14ac:dyDescent="0.5">
      <c r="A343" s="657"/>
      <c r="B343" s="657"/>
      <c r="D343" s="657"/>
      <c r="E343" s="657"/>
      <c r="H343" s="657"/>
    </row>
    <row r="344" spans="1:8" s="636" customFormat="1" ht="18" customHeight="1" x14ac:dyDescent="0.5">
      <c r="A344" s="657"/>
      <c r="B344" s="657"/>
      <c r="D344" s="657"/>
      <c r="E344" s="657"/>
      <c r="H344" s="657"/>
    </row>
    <row r="345" spans="1:8" s="636" customFormat="1" ht="18" customHeight="1" x14ac:dyDescent="0.5">
      <c r="A345" s="657"/>
      <c r="B345" s="657"/>
      <c r="D345" s="657"/>
      <c r="E345" s="657"/>
      <c r="H345" s="657"/>
    </row>
    <row r="346" spans="1:8" s="636" customFormat="1" ht="18" customHeight="1" x14ac:dyDescent="0.5">
      <c r="A346" s="657"/>
      <c r="B346" s="657"/>
      <c r="D346" s="657"/>
      <c r="E346" s="657"/>
      <c r="H346" s="657"/>
    </row>
    <row r="347" spans="1:8" s="636" customFormat="1" ht="18" customHeight="1" x14ac:dyDescent="0.5">
      <c r="A347" s="657"/>
      <c r="B347" s="657"/>
      <c r="D347" s="657"/>
      <c r="E347" s="657"/>
      <c r="H347" s="657"/>
    </row>
    <row r="348" spans="1:8" s="636" customFormat="1" ht="18" customHeight="1" x14ac:dyDescent="0.5">
      <c r="A348" s="657"/>
      <c r="B348" s="657"/>
      <c r="D348" s="657"/>
      <c r="E348" s="657"/>
      <c r="H348" s="657"/>
    </row>
    <row r="349" spans="1:8" s="636" customFormat="1" ht="18" customHeight="1" x14ac:dyDescent="0.5">
      <c r="A349" s="657"/>
      <c r="B349" s="657"/>
      <c r="D349" s="657"/>
      <c r="E349" s="657"/>
      <c r="H349" s="657"/>
    </row>
    <row r="350" spans="1:8" s="636" customFormat="1" ht="18" customHeight="1" x14ac:dyDescent="0.5">
      <c r="A350" s="657"/>
      <c r="B350" s="657"/>
      <c r="D350" s="657"/>
      <c r="E350" s="657"/>
      <c r="H350" s="657"/>
    </row>
    <row r="351" spans="1:8" s="636" customFormat="1" ht="18" customHeight="1" x14ac:dyDescent="0.5">
      <c r="A351" s="657"/>
      <c r="B351" s="657"/>
      <c r="D351" s="657"/>
      <c r="E351" s="657"/>
      <c r="H351" s="657"/>
    </row>
    <row r="352" spans="1:8" s="636" customFormat="1" ht="18" customHeight="1" x14ac:dyDescent="0.5">
      <c r="A352" s="657"/>
      <c r="B352" s="657"/>
      <c r="D352" s="657"/>
      <c r="E352" s="657"/>
      <c r="H352" s="657"/>
    </row>
    <row r="353" spans="1:8" s="636" customFormat="1" ht="18" customHeight="1" x14ac:dyDescent="0.5">
      <c r="A353" s="657"/>
      <c r="B353" s="657"/>
      <c r="D353" s="657"/>
      <c r="E353" s="657"/>
      <c r="H353" s="657"/>
    </row>
    <row r="354" spans="1:8" s="636" customFormat="1" ht="18" customHeight="1" x14ac:dyDescent="0.5">
      <c r="A354" s="657"/>
      <c r="B354" s="657"/>
      <c r="D354" s="657"/>
      <c r="E354" s="657"/>
      <c r="H354" s="657"/>
    </row>
    <row r="355" spans="1:8" s="636" customFormat="1" ht="18" customHeight="1" x14ac:dyDescent="0.5">
      <c r="A355" s="657"/>
      <c r="B355" s="657"/>
      <c r="D355" s="657"/>
      <c r="E355" s="657"/>
      <c r="H355" s="657"/>
    </row>
    <row r="356" spans="1:8" s="636" customFormat="1" ht="18" customHeight="1" x14ac:dyDescent="0.5">
      <c r="A356" s="657"/>
      <c r="B356" s="657"/>
      <c r="D356" s="657"/>
      <c r="E356" s="657"/>
      <c r="H356" s="657"/>
    </row>
    <row r="357" spans="1:8" s="636" customFormat="1" ht="18" customHeight="1" x14ac:dyDescent="0.5">
      <c r="A357" s="657"/>
      <c r="B357" s="657"/>
      <c r="D357" s="657"/>
      <c r="E357" s="657"/>
      <c r="H357" s="657"/>
    </row>
    <row r="358" spans="1:8" s="636" customFormat="1" ht="18" customHeight="1" x14ac:dyDescent="0.5">
      <c r="A358" s="657"/>
      <c r="B358" s="657"/>
      <c r="D358" s="657"/>
      <c r="E358" s="657"/>
      <c r="H358" s="657"/>
    </row>
    <row r="359" spans="1:8" s="636" customFormat="1" ht="18" customHeight="1" x14ac:dyDescent="0.5">
      <c r="A359" s="657"/>
      <c r="B359" s="657"/>
      <c r="D359" s="657"/>
      <c r="E359" s="657"/>
      <c r="H359" s="657"/>
    </row>
    <row r="360" spans="1:8" s="636" customFormat="1" ht="18" customHeight="1" x14ac:dyDescent="0.5">
      <c r="A360" s="657"/>
      <c r="B360" s="657"/>
      <c r="D360" s="657"/>
      <c r="E360" s="657"/>
      <c r="H360" s="657"/>
    </row>
    <row r="361" spans="1:8" s="636" customFormat="1" ht="18" customHeight="1" x14ac:dyDescent="0.5">
      <c r="A361" s="657"/>
      <c r="B361" s="657"/>
      <c r="D361" s="657"/>
      <c r="E361" s="657"/>
      <c r="H361" s="657"/>
    </row>
    <row r="362" spans="1:8" s="636" customFormat="1" ht="18" customHeight="1" x14ac:dyDescent="0.5">
      <c r="A362" s="657"/>
      <c r="B362" s="657"/>
      <c r="D362" s="657"/>
      <c r="E362" s="657"/>
      <c r="H362" s="657"/>
    </row>
    <row r="363" spans="1:8" s="636" customFormat="1" ht="18" customHeight="1" x14ac:dyDescent="0.5">
      <c r="A363" s="657"/>
      <c r="B363" s="657"/>
      <c r="D363" s="657"/>
      <c r="E363" s="657"/>
      <c r="H363" s="657"/>
    </row>
    <row r="364" spans="1:8" s="636" customFormat="1" ht="18" customHeight="1" x14ac:dyDescent="0.5">
      <c r="A364" s="657"/>
      <c r="B364" s="657"/>
      <c r="D364" s="657"/>
      <c r="E364" s="657"/>
      <c r="H364" s="657"/>
    </row>
    <row r="365" spans="1:8" s="636" customFormat="1" ht="18" customHeight="1" x14ac:dyDescent="0.5">
      <c r="A365" s="657"/>
      <c r="B365" s="657"/>
      <c r="D365" s="657"/>
      <c r="E365" s="657"/>
      <c r="H365" s="657"/>
    </row>
    <row r="366" spans="1:8" s="636" customFormat="1" ht="18" customHeight="1" x14ac:dyDescent="0.5">
      <c r="A366" s="657"/>
      <c r="B366" s="657"/>
      <c r="D366" s="657"/>
      <c r="E366" s="657"/>
      <c r="H366" s="657"/>
    </row>
    <row r="367" spans="1:8" s="636" customFormat="1" ht="18" customHeight="1" x14ac:dyDescent="0.5">
      <c r="A367" s="657"/>
      <c r="B367" s="657"/>
      <c r="D367" s="657"/>
      <c r="E367" s="657"/>
      <c r="H367" s="657"/>
    </row>
    <row r="368" spans="1:8" s="636" customFormat="1" ht="18" customHeight="1" x14ac:dyDescent="0.5">
      <c r="A368" s="657"/>
      <c r="B368" s="657"/>
      <c r="D368" s="657"/>
      <c r="E368" s="657"/>
      <c r="H368" s="657"/>
    </row>
    <row r="369" spans="1:8" s="636" customFormat="1" ht="18" customHeight="1" x14ac:dyDescent="0.5">
      <c r="A369" s="657"/>
      <c r="B369" s="657"/>
      <c r="D369" s="657"/>
      <c r="E369" s="657"/>
      <c r="H369" s="657"/>
    </row>
    <row r="370" spans="1:8" s="636" customFormat="1" ht="18" customHeight="1" x14ac:dyDescent="0.5">
      <c r="A370" s="657"/>
      <c r="B370" s="657"/>
      <c r="D370" s="657"/>
      <c r="E370" s="657"/>
      <c r="H370" s="657"/>
    </row>
    <row r="371" spans="1:8" s="636" customFormat="1" ht="18" customHeight="1" x14ac:dyDescent="0.5">
      <c r="A371" s="657"/>
      <c r="B371" s="657"/>
      <c r="D371" s="657"/>
      <c r="E371" s="657"/>
      <c r="H371" s="657"/>
    </row>
    <row r="372" spans="1:8" s="636" customFormat="1" ht="18" customHeight="1" x14ac:dyDescent="0.5">
      <c r="A372" s="657"/>
      <c r="B372" s="657"/>
      <c r="D372" s="657"/>
      <c r="E372" s="657"/>
      <c r="H372" s="657"/>
    </row>
    <row r="373" spans="1:8" s="636" customFormat="1" ht="18" customHeight="1" x14ac:dyDescent="0.5">
      <c r="A373" s="657"/>
      <c r="B373" s="657"/>
      <c r="D373" s="657"/>
      <c r="E373" s="657"/>
      <c r="H373" s="657"/>
    </row>
    <row r="374" spans="1:8" s="636" customFormat="1" ht="18" customHeight="1" x14ac:dyDescent="0.5">
      <c r="A374" s="657"/>
      <c r="B374" s="657"/>
      <c r="D374" s="657"/>
      <c r="E374" s="657"/>
      <c r="H374" s="657"/>
    </row>
    <row r="375" spans="1:8" s="636" customFormat="1" ht="18" customHeight="1" x14ac:dyDescent="0.5">
      <c r="A375" s="657"/>
      <c r="B375" s="657"/>
      <c r="D375" s="657"/>
      <c r="E375" s="657"/>
      <c r="H375" s="657"/>
    </row>
    <row r="376" spans="1:8" s="636" customFormat="1" ht="18" customHeight="1" x14ac:dyDescent="0.5">
      <c r="A376" s="657"/>
      <c r="B376" s="657"/>
      <c r="D376" s="657"/>
      <c r="E376" s="657"/>
      <c r="H376" s="657"/>
    </row>
    <row r="377" spans="1:8" s="636" customFormat="1" ht="18" customHeight="1" x14ac:dyDescent="0.5">
      <c r="A377" s="657"/>
      <c r="B377" s="657"/>
      <c r="D377" s="657"/>
      <c r="E377" s="657"/>
      <c r="H377" s="657"/>
    </row>
    <row r="378" spans="1:8" s="636" customFormat="1" ht="18" customHeight="1" x14ac:dyDescent="0.5">
      <c r="A378" s="657"/>
      <c r="B378" s="657"/>
      <c r="D378" s="657"/>
      <c r="E378" s="657"/>
      <c r="H378" s="657"/>
    </row>
    <row r="379" spans="1:8" s="636" customFormat="1" ht="18" customHeight="1" x14ac:dyDescent="0.5">
      <c r="A379" s="657"/>
      <c r="B379" s="657"/>
      <c r="D379" s="657"/>
      <c r="E379" s="657"/>
      <c r="H379" s="657"/>
    </row>
    <row r="380" spans="1:8" s="636" customFormat="1" ht="18" customHeight="1" x14ac:dyDescent="0.5">
      <c r="A380" s="657"/>
      <c r="B380" s="657"/>
      <c r="D380" s="657"/>
      <c r="E380" s="657"/>
      <c r="H380" s="657"/>
    </row>
    <row r="381" spans="1:8" s="636" customFormat="1" ht="18" customHeight="1" x14ac:dyDescent="0.5">
      <c r="A381" s="657"/>
      <c r="B381" s="657"/>
      <c r="D381" s="657"/>
      <c r="E381" s="657"/>
      <c r="H381" s="657"/>
    </row>
    <row r="382" spans="1:8" s="636" customFormat="1" ht="18" customHeight="1" x14ac:dyDescent="0.5">
      <c r="A382" s="657"/>
      <c r="B382" s="657"/>
      <c r="D382" s="657"/>
      <c r="E382" s="657"/>
      <c r="H382" s="657"/>
    </row>
    <row r="383" spans="1:8" s="636" customFormat="1" ht="18" customHeight="1" x14ac:dyDescent="0.5">
      <c r="A383" s="657"/>
      <c r="B383" s="657"/>
      <c r="D383" s="657"/>
      <c r="E383" s="657"/>
      <c r="H383" s="657"/>
    </row>
    <row r="384" spans="1:8" s="636" customFormat="1" ht="18" customHeight="1" x14ac:dyDescent="0.5">
      <c r="A384" s="657"/>
      <c r="B384" s="657"/>
      <c r="D384" s="657"/>
      <c r="E384" s="657"/>
      <c r="H384" s="657"/>
    </row>
    <row r="385" spans="1:8" s="636" customFormat="1" ht="18" customHeight="1" x14ac:dyDescent="0.5">
      <c r="A385" s="657"/>
      <c r="B385" s="657"/>
      <c r="D385" s="657"/>
      <c r="E385" s="657"/>
      <c r="H385" s="657"/>
    </row>
    <row r="386" spans="1:8" s="636" customFormat="1" ht="18" customHeight="1" x14ac:dyDescent="0.5">
      <c r="A386" s="657"/>
      <c r="B386" s="657"/>
      <c r="D386" s="657"/>
      <c r="E386" s="657"/>
      <c r="H386" s="657"/>
    </row>
    <row r="387" spans="1:8" s="636" customFormat="1" ht="18" customHeight="1" x14ac:dyDescent="0.5">
      <c r="A387" s="657"/>
      <c r="B387" s="657"/>
      <c r="D387" s="657"/>
      <c r="E387" s="657"/>
      <c r="H387" s="657"/>
    </row>
    <row r="388" spans="1:8" s="636" customFormat="1" ht="18" customHeight="1" x14ac:dyDescent="0.5">
      <c r="A388" s="657"/>
      <c r="B388" s="657"/>
      <c r="D388" s="657"/>
      <c r="E388" s="657"/>
      <c r="H388" s="657"/>
    </row>
    <row r="389" spans="1:8" s="636" customFormat="1" ht="18" customHeight="1" x14ac:dyDescent="0.5">
      <c r="A389" s="657"/>
      <c r="B389" s="657"/>
      <c r="D389" s="657"/>
      <c r="E389" s="657"/>
      <c r="H389" s="657"/>
    </row>
    <row r="390" spans="1:8" s="636" customFormat="1" ht="18" customHeight="1" x14ac:dyDescent="0.5">
      <c r="A390" s="657"/>
      <c r="B390" s="657"/>
      <c r="D390" s="657"/>
      <c r="E390" s="657"/>
      <c r="H390" s="657"/>
    </row>
    <row r="391" spans="1:8" s="636" customFormat="1" ht="18" customHeight="1" x14ac:dyDescent="0.5">
      <c r="A391" s="657"/>
      <c r="B391" s="657"/>
      <c r="D391" s="657"/>
      <c r="E391" s="657"/>
      <c r="H391" s="657"/>
    </row>
    <row r="392" spans="1:8" s="636" customFormat="1" ht="18" customHeight="1" x14ac:dyDescent="0.5">
      <c r="A392" s="657"/>
      <c r="B392" s="657"/>
      <c r="D392" s="657"/>
      <c r="E392" s="657"/>
      <c r="H392" s="657"/>
    </row>
    <row r="393" spans="1:8" s="636" customFormat="1" ht="18" customHeight="1" x14ac:dyDescent="0.5">
      <c r="A393" s="657"/>
      <c r="B393" s="657"/>
      <c r="D393" s="657"/>
      <c r="E393" s="657"/>
      <c r="H393" s="657"/>
    </row>
    <row r="394" spans="1:8" s="636" customFormat="1" ht="18" customHeight="1" x14ac:dyDescent="0.5">
      <c r="A394" s="657"/>
      <c r="B394" s="657"/>
      <c r="D394" s="657"/>
      <c r="E394" s="657"/>
      <c r="H394" s="657"/>
    </row>
    <row r="395" spans="1:8" s="636" customFormat="1" ht="18" customHeight="1" x14ac:dyDescent="0.5">
      <c r="A395" s="657"/>
      <c r="B395" s="657"/>
      <c r="D395" s="657"/>
      <c r="E395" s="657"/>
      <c r="H395" s="657"/>
    </row>
    <row r="396" spans="1:8" s="636" customFormat="1" ht="18" customHeight="1" x14ac:dyDescent="0.5">
      <c r="A396" s="657"/>
      <c r="B396" s="657"/>
      <c r="D396" s="657"/>
      <c r="E396" s="657"/>
      <c r="H396" s="657"/>
    </row>
    <row r="397" spans="1:8" s="636" customFormat="1" ht="18" customHeight="1" x14ac:dyDescent="0.5">
      <c r="A397" s="657"/>
      <c r="B397" s="657"/>
      <c r="D397" s="657"/>
      <c r="E397" s="657"/>
      <c r="H397" s="657"/>
    </row>
    <row r="398" spans="1:8" s="636" customFormat="1" ht="18" customHeight="1" x14ac:dyDescent="0.5">
      <c r="A398" s="657"/>
      <c r="B398" s="657"/>
      <c r="D398" s="657"/>
      <c r="E398" s="657"/>
      <c r="H398" s="657"/>
    </row>
    <row r="399" spans="1:8" s="636" customFormat="1" ht="18" customHeight="1" x14ac:dyDescent="0.5">
      <c r="A399" s="657"/>
      <c r="B399" s="657"/>
      <c r="D399" s="657"/>
      <c r="E399" s="657"/>
      <c r="H399" s="657"/>
    </row>
    <row r="400" spans="1:8" s="636" customFormat="1" ht="18" customHeight="1" x14ac:dyDescent="0.5">
      <c r="A400" s="657"/>
      <c r="B400" s="657"/>
      <c r="D400" s="657"/>
      <c r="E400" s="657"/>
      <c r="H400" s="657"/>
    </row>
    <row r="401" spans="1:8" s="636" customFormat="1" ht="18" customHeight="1" x14ac:dyDescent="0.5">
      <c r="A401" s="657"/>
      <c r="B401" s="657"/>
      <c r="D401" s="657"/>
      <c r="E401" s="657"/>
      <c r="H401" s="657"/>
    </row>
    <row r="402" spans="1:8" s="636" customFormat="1" ht="18" customHeight="1" x14ac:dyDescent="0.5">
      <c r="A402" s="657"/>
      <c r="B402" s="657"/>
      <c r="D402" s="657"/>
      <c r="E402" s="657"/>
      <c r="H402" s="657"/>
    </row>
    <row r="403" spans="1:8" s="636" customFormat="1" ht="18" customHeight="1" x14ac:dyDescent="0.5">
      <c r="A403" s="657"/>
      <c r="B403" s="657"/>
      <c r="D403" s="657"/>
      <c r="E403" s="657"/>
      <c r="H403" s="657"/>
    </row>
    <row r="404" spans="1:8" s="636" customFormat="1" ht="18" customHeight="1" x14ac:dyDescent="0.5">
      <c r="A404" s="657"/>
      <c r="B404" s="657"/>
      <c r="D404" s="657"/>
      <c r="E404" s="657"/>
      <c r="H404" s="657"/>
    </row>
    <row r="405" spans="1:8" s="636" customFormat="1" ht="18" customHeight="1" x14ac:dyDescent="0.5">
      <c r="A405" s="657"/>
      <c r="B405" s="657"/>
      <c r="D405" s="657"/>
      <c r="E405" s="657"/>
      <c r="H405" s="657"/>
    </row>
    <row r="406" spans="1:8" s="636" customFormat="1" ht="18" customHeight="1" x14ac:dyDescent="0.5">
      <c r="A406" s="657"/>
      <c r="B406" s="657"/>
      <c r="D406" s="657"/>
      <c r="E406" s="657"/>
      <c r="H406" s="657"/>
    </row>
    <row r="407" spans="1:8" s="636" customFormat="1" ht="18" customHeight="1" x14ac:dyDescent="0.5">
      <c r="A407" s="657"/>
      <c r="B407" s="657"/>
      <c r="D407" s="657"/>
      <c r="E407" s="657"/>
      <c r="H407" s="657"/>
    </row>
    <row r="408" spans="1:8" s="636" customFormat="1" ht="18" customHeight="1" x14ac:dyDescent="0.5">
      <c r="A408" s="657"/>
      <c r="B408" s="657"/>
      <c r="D408" s="657"/>
      <c r="E408" s="657"/>
      <c r="H408" s="657"/>
    </row>
    <row r="409" spans="1:8" s="636" customFormat="1" ht="18" customHeight="1" x14ac:dyDescent="0.5">
      <c r="A409" s="657"/>
      <c r="B409" s="657"/>
      <c r="D409" s="657"/>
      <c r="E409" s="657"/>
      <c r="H409" s="657"/>
    </row>
    <row r="410" spans="1:8" s="636" customFormat="1" ht="18" customHeight="1" x14ac:dyDescent="0.5">
      <c r="A410" s="657"/>
      <c r="B410" s="657"/>
      <c r="D410" s="657"/>
      <c r="E410" s="657"/>
      <c r="H410" s="657"/>
    </row>
    <row r="411" spans="1:8" s="636" customFormat="1" ht="18" customHeight="1" x14ac:dyDescent="0.5">
      <c r="A411" s="657"/>
      <c r="B411" s="657"/>
      <c r="D411" s="657"/>
      <c r="E411" s="657"/>
      <c r="H411" s="657"/>
    </row>
    <row r="412" spans="1:8" s="636" customFormat="1" ht="18" customHeight="1" x14ac:dyDescent="0.5">
      <c r="A412" s="657"/>
      <c r="B412" s="657"/>
      <c r="D412" s="657"/>
      <c r="E412" s="657"/>
      <c r="H412" s="657"/>
    </row>
    <row r="413" spans="1:8" s="636" customFormat="1" ht="18" customHeight="1" x14ac:dyDescent="0.5">
      <c r="A413" s="657"/>
      <c r="B413" s="657"/>
      <c r="D413" s="657"/>
      <c r="E413" s="657"/>
      <c r="H413" s="657"/>
    </row>
    <row r="414" spans="1:8" s="636" customFormat="1" ht="18" customHeight="1" x14ac:dyDescent="0.5">
      <c r="A414" s="657"/>
      <c r="B414" s="657"/>
      <c r="D414" s="657"/>
      <c r="E414" s="657"/>
      <c r="H414" s="657"/>
    </row>
    <row r="415" spans="1:8" s="636" customFormat="1" ht="18" customHeight="1" x14ac:dyDescent="0.5">
      <c r="A415" s="657"/>
      <c r="B415" s="657"/>
      <c r="D415" s="657"/>
      <c r="E415" s="657"/>
      <c r="H415" s="657"/>
    </row>
    <row r="416" spans="1:8" s="636" customFormat="1" ht="18" customHeight="1" x14ac:dyDescent="0.5">
      <c r="A416" s="657"/>
      <c r="B416" s="657"/>
      <c r="D416" s="657"/>
      <c r="E416" s="657"/>
      <c r="H416" s="657"/>
    </row>
    <row r="417" spans="1:8" s="636" customFormat="1" ht="18" customHeight="1" x14ac:dyDescent="0.5">
      <c r="A417" s="657"/>
      <c r="B417" s="657"/>
      <c r="D417" s="657"/>
      <c r="E417" s="657"/>
      <c r="H417" s="657"/>
    </row>
    <row r="418" spans="1:8" s="636" customFormat="1" ht="18" customHeight="1" x14ac:dyDescent="0.5">
      <c r="A418" s="657"/>
      <c r="B418" s="657"/>
      <c r="D418" s="657"/>
      <c r="E418" s="657"/>
      <c r="H418" s="657"/>
    </row>
    <row r="419" spans="1:8" s="636" customFormat="1" ht="18" customHeight="1" x14ac:dyDescent="0.5">
      <c r="A419" s="657"/>
      <c r="B419" s="657"/>
      <c r="D419" s="657"/>
      <c r="E419" s="657"/>
      <c r="H419" s="657"/>
    </row>
    <row r="420" spans="1:8" s="636" customFormat="1" ht="18" customHeight="1" x14ac:dyDescent="0.5">
      <c r="A420" s="657"/>
      <c r="B420" s="657"/>
      <c r="D420" s="657"/>
      <c r="E420" s="657"/>
      <c r="H420" s="657"/>
    </row>
    <row r="421" spans="1:8" s="636" customFormat="1" ht="18" customHeight="1" x14ac:dyDescent="0.5">
      <c r="A421" s="657"/>
      <c r="B421" s="657"/>
      <c r="D421" s="657"/>
      <c r="E421" s="657"/>
      <c r="H421" s="657"/>
    </row>
    <row r="422" spans="1:8" s="636" customFormat="1" ht="18" customHeight="1" x14ac:dyDescent="0.5">
      <c r="A422" s="657"/>
      <c r="B422" s="657"/>
      <c r="D422" s="657"/>
      <c r="E422" s="657"/>
      <c r="H422" s="657"/>
    </row>
    <row r="423" spans="1:8" s="636" customFormat="1" ht="18" customHeight="1" x14ac:dyDescent="0.5">
      <c r="A423" s="657"/>
      <c r="B423" s="657"/>
      <c r="D423" s="657"/>
      <c r="E423" s="657"/>
      <c r="H423" s="657"/>
    </row>
    <row r="424" spans="1:8" s="636" customFormat="1" ht="18" customHeight="1" x14ac:dyDescent="0.5">
      <c r="A424" s="657"/>
      <c r="B424" s="657"/>
      <c r="D424" s="657"/>
      <c r="E424" s="657"/>
      <c r="H424" s="657"/>
    </row>
    <row r="425" spans="1:8" s="636" customFormat="1" ht="18" customHeight="1" x14ac:dyDescent="0.5">
      <c r="A425" s="657"/>
      <c r="B425" s="657"/>
      <c r="D425" s="657"/>
      <c r="E425" s="657"/>
      <c r="H425" s="657"/>
    </row>
    <row r="426" spans="1:8" s="636" customFormat="1" ht="18" customHeight="1" x14ac:dyDescent="0.5">
      <c r="A426" s="657"/>
      <c r="B426" s="657"/>
      <c r="D426" s="657"/>
      <c r="E426" s="657"/>
      <c r="H426" s="657"/>
    </row>
    <row r="427" spans="1:8" s="636" customFormat="1" ht="18" customHeight="1" x14ac:dyDescent="0.5">
      <c r="A427" s="657"/>
      <c r="B427" s="657"/>
      <c r="D427" s="657"/>
      <c r="E427" s="657"/>
      <c r="H427" s="657"/>
    </row>
    <row r="428" spans="1:8" s="636" customFormat="1" ht="18" customHeight="1" x14ac:dyDescent="0.5">
      <c r="A428" s="657"/>
      <c r="B428" s="657"/>
      <c r="D428" s="657"/>
      <c r="E428" s="657"/>
      <c r="H428" s="657"/>
    </row>
    <row r="429" spans="1:8" s="636" customFormat="1" ht="18" customHeight="1" x14ac:dyDescent="0.5">
      <c r="A429" s="657"/>
      <c r="B429" s="657"/>
      <c r="D429" s="657"/>
      <c r="E429" s="657"/>
      <c r="H429" s="657"/>
    </row>
    <row r="430" spans="1:8" s="636" customFormat="1" ht="18" customHeight="1" x14ac:dyDescent="0.5">
      <c r="A430" s="657"/>
      <c r="B430" s="657"/>
      <c r="D430" s="657"/>
      <c r="E430" s="657"/>
      <c r="H430" s="657"/>
    </row>
    <row r="431" spans="1:8" s="636" customFormat="1" ht="18" customHeight="1" x14ac:dyDescent="0.5">
      <c r="A431" s="657"/>
      <c r="B431" s="657"/>
      <c r="D431" s="657"/>
      <c r="E431" s="657"/>
      <c r="H431" s="657"/>
    </row>
    <row r="432" spans="1:8" s="636" customFormat="1" ht="18" customHeight="1" x14ac:dyDescent="0.5">
      <c r="A432" s="657"/>
      <c r="B432" s="657"/>
      <c r="D432" s="657"/>
      <c r="E432" s="657"/>
      <c r="H432" s="657"/>
    </row>
    <row r="433" spans="1:8" s="636" customFormat="1" ht="18" customHeight="1" x14ac:dyDescent="0.5">
      <c r="A433" s="657"/>
      <c r="B433" s="657"/>
      <c r="D433" s="657"/>
      <c r="E433" s="657"/>
      <c r="H433" s="657"/>
    </row>
    <row r="434" spans="1:8" s="636" customFormat="1" ht="18" customHeight="1" x14ac:dyDescent="0.5">
      <c r="A434" s="657"/>
      <c r="B434" s="657"/>
      <c r="D434" s="657"/>
      <c r="E434" s="657"/>
      <c r="H434" s="657"/>
    </row>
    <row r="435" spans="1:8" s="636" customFormat="1" ht="18" customHeight="1" x14ac:dyDescent="0.5">
      <c r="A435" s="657"/>
      <c r="B435" s="657"/>
      <c r="D435" s="657"/>
      <c r="E435" s="657"/>
      <c r="H435" s="657"/>
    </row>
    <row r="436" spans="1:8" s="636" customFormat="1" ht="18" customHeight="1" x14ac:dyDescent="0.5">
      <c r="A436" s="657"/>
      <c r="B436" s="657"/>
      <c r="D436" s="657"/>
      <c r="E436" s="657"/>
      <c r="H436" s="657"/>
    </row>
    <row r="437" spans="1:8" s="636" customFormat="1" ht="18" customHeight="1" x14ac:dyDescent="0.5">
      <c r="A437" s="657"/>
      <c r="B437" s="657"/>
      <c r="D437" s="657"/>
      <c r="E437" s="657"/>
      <c r="H437" s="657"/>
    </row>
  </sheetData>
  <mergeCells count="15">
    <mergeCell ref="G35:I35"/>
    <mergeCell ref="G37:I37"/>
    <mergeCell ref="G38:I38"/>
    <mergeCell ref="G14:I14"/>
    <mergeCell ref="G28:I28"/>
    <mergeCell ref="G29:I29"/>
    <mergeCell ref="G31:I31"/>
    <mergeCell ref="G32:I32"/>
    <mergeCell ref="G34:I34"/>
    <mergeCell ref="A1:I1"/>
    <mergeCell ref="A2:I2"/>
    <mergeCell ref="A3:A4"/>
    <mergeCell ref="B3:B4"/>
    <mergeCell ref="C3:C4"/>
    <mergeCell ref="F3:F4"/>
  </mergeCells>
  <pageMargins left="0.51181102362204722" right="0.31496062992125984" top="0.35433070866141736" bottom="0.35433070866141736" header="0.31496062992125984" footer="0.31496062992125984"/>
  <pageSetup scale="98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H102"/>
  <sheetViews>
    <sheetView showGridLines="0" view="pageBreakPreview" zoomScaleNormal="100" zoomScaleSheetLayoutView="100" workbookViewId="0">
      <pane xSplit="2" ySplit="4" topLeftCell="C35" activePane="bottomRight" state="frozen"/>
      <selection pane="topRight" activeCell="C1" sqref="C1"/>
      <selection pane="bottomLeft" activeCell="A5" sqref="A5"/>
      <selection pane="bottomRight" activeCell="A42" sqref="A42:A44"/>
    </sheetView>
  </sheetViews>
  <sheetFormatPr defaultRowHeight="21.75" x14ac:dyDescent="0.5"/>
  <cols>
    <col min="1" max="1" width="3.5703125" style="2" customWidth="1"/>
    <col min="2" max="2" width="24" style="2" customWidth="1"/>
    <col min="3" max="22" width="3.42578125" style="2" customWidth="1"/>
    <col min="23" max="23" width="11.28515625" style="2" customWidth="1"/>
    <col min="24" max="24" width="9.140625" style="2"/>
    <col min="25" max="32" width="3.7109375" style="2" customWidth="1"/>
    <col min="33" max="33" width="9.140625" style="2"/>
    <col min="34" max="34" width="20" style="2" customWidth="1"/>
    <col min="35" max="16384" width="9.140625" style="2"/>
  </cols>
  <sheetData>
    <row r="1" spans="1:34" s="11" customFormat="1" ht="35.1" customHeight="1" thickBot="1" x14ac:dyDescent="0.6">
      <c r="A1" s="550" t="s">
        <v>198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</row>
    <row r="2" spans="1:34" ht="30" customHeight="1" thickBot="1" x14ac:dyDescent="0.55000000000000004">
      <c r="A2" s="284" t="s">
        <v>0</v>
      </c>
      <c r="B2" s="283"/>
      <c r="C2" s="562" t="s">
        <v>13</v>
      </c>
      <c r="D2" s="563"/>
      <c r="E2" s="563"/>
      <c r="F2" s="563"/>
      <c r="G2" s="563"/>
      <c r="H2" s="563"/>
      <c r="I2" s="563"/>
      <c r="J2" s="564"/>
      <c r="K2" s="562" t="s">
        <v>15</v>
      </c>
      <c r="L2" s="563"/>
      <c r="M2" s="563"/>
      <c r="N2" s="564"/>
      <c r="O2" s="570" t="s">
        <v>14</v>
      </c>
      <c r="P2" s="571"/>
      <c r="Q2" s="571"/>
      <c r="R2" s="572"/>
      <c r="S2" s="562" t="s">
        <v>15</v>
      </c>
      <c r="T2" s="563"/>
      <c r="U2" s="563"/>
      <c r="V2" s="564"/>
      <c r="W2" s="551" t="s">
        <v>48</v>
      </c>
      <c r="Y2" s="567" t="s">
        <v>64</v>
      </c>
      <c r="Z2" s="567"/>
      <c r="AA2" s="567"/>
      <c r="AB2" s="567"/>
      <c r="AC2" s="567"/>
      <c r="AD2" s="567"/>
      <c r="AE2" s="567"/>
      <c r="AF2" s="567"/>
      <c r="AH2" s="469" t="s">
        <v>72</v>
      </c>
    </row>
    <row r="3" spans="1:34" ht="30" customHeight="1" x14ac:dyDescent="0.5">
      <c r="A3" s="295" t="s">
        <v>2</v>
      </c>
      <c r="B3" s="286" t="s">
        <v>63</v>
      </c>
      <c r="C3" s="554">
        <v>1</v>
      </c>
      <c r="D3" s="556">
        <v>2</v>
      </c>
      <c r="E3" s="556">
        <v>3</v>
      </c>
      <c r="F3" s="556">
        <v>4</v>
      </c>
      <c r="G3" s="556">
        <v>5</v>
      </c>
      <c r="H3" s="556">
        <v>6</v>
      </c>
      <c r="I3" s="556">
        <v>7</v>
      </c>
      <c r="J3" s="560">
        <v>8</v>
      </c>
      <c r="K3" s="288" t="s">
        <v>65</v>
      </c>
      <c r="L3" s="289" t="s">
        <v>66</v>
      </c>
      <c r="M3" s="289" t="s">
        <v>67</v>
      </c>
      <c r="N3" s="290" t="s">
        <v>68</v>
      </c>
      <c r="O3" s="291">
        <v>1</v>
      </c>
      <c r="P3" s="292">
        <v>2</v>
      </c>
      <c r="Q3" s="293">
        <v>3</v>
      </c>
      <c r="R3" s="294" t="s">
        <v>1</v>
      </c>
      <c r="S3" s="576" t="s">
        <v>65</v>
      </c>
      <c r="T3" s="558" t="s">
        <v>66</v>
      </c>
      <c r="U3" s="558" t="s">
        <v>67</v>
      </c>
      <c r="V3" s="568" t="s">
        <v>68</v>
      </c>
      <c r="W3" s="552"/>
      <c r="Y3" s="296" t="s">
        <v>65</v>
      </c>
      <c r="Z3" s="297" t="s">
        <v>66</v>
      </c>
      <c r="AA3" s="297" t="s">
        <v>67</v>
      </c>
      <c r="AB3" s="298" t="s">
        <v>68</v>
      </c>
      <c r="AC3" s="296" t="s">
        <v>65</v>
      </c>
      <c r="AD3" s="297" t="s">
        <v>66</v>
      </c>
      <c r="AE3" s="297" t="s">
        <v>67</v>
      </c>
      <c r="AF3" s="298" t="s">
        <v>68</v>
      </c>
      <c r="AH3" s="565" t="s">
        <v>71</v>
      </c>
    </row>
    <row r="4" spans="1:34" ht="22.5" customHeight="1" thickBot="1" x14ac:dyDescent="0.55000000000000004">
      <c r="A4" s="299"/>
      <c r="B4" s="395"/>
      <c r="C4" s="555"/>
      <c r="D4" s="557"/>
      <c r="E4" s="557"/>
      <c r="F4" s="557"/>
      <c r="G4" s="557"/>
      <c r="H4" s="557"/>
      <c r="I4" s="557"/>
      <c r="J4" s="561"/>
      <c r="K4" s="302">
        <v>3</v>
      </c>
      <c r="L4" s="303">
        <v>2</v>
      </c>
      <c r="M4" s="303">
        <v>1</v>
      </c>
      <c r="N4" s="304">
        <v>0</v>
      </c>
      <c r="O4" s="305">
        <v>3</v>
      </c>
      <c r="P4" s="303">
        <v>3</v>
      </c>
      <c r="Q4" s="304">
        <v>3</v>
      </c>
      <c r="R4" s="307">
        <v>9</v>
      </c>
      <c r="S4" s="577"/>
      <c r="T4" s="559"/>
      <c r="U4" s="559"/>
      <c r="V4" s="569"/>
      <c r="W4" s="553"/>
      <c r="Y4" s="308">
        <v>3</v>
      </c>
      <c r="Z4" s="309">
        <v>2</v>
      </c>
      <c r="AA4" s="309">
        <v>1</v>
      </c>
      <c r="AB4" s="310">
        <v>0</v>
      </c>
      <c r="AC4" s="308">
        <v>3</v>
      </c>
      <c r="AD4" s="309">
        <v>2</v>
      </c>
      <c r="AE4" s="309">
        <v>1</v>
      </c>
      <c r="AF4" s="310">
        <v>0</v>
      </c>
      <c r="AH4" s="566"/>
    </row>
    <row r="5" spans="1:34" ht="17.100000000000001" customHeight="1" x14ac:dyDescent="0.5">
      <c r="A5" s="311">
        <v>1</v>
      </c>
      <c r="B5" s="312" t="str">
        <f>รวมคะแนน103!C7</f>
        <v>เด็กชาย สงกรานต์  ศรแก้ว</v>
      </c>
      <c r="C5" s="313">
        <v>3</v>
      </c>
      <c r="D5" s="314">
        <v>3</v>
      </c>
      <c r="E5" s="314">
        <v>3</v>
      </c>
      <c r="F5" s="314">
        <v>3</v>
      </c>
      <c r="G5" s="314">
        <v>2</v>
      </c>
      <c r="H5" s="314">
        <v>2</v>
      </c>
      <c r="I5" s="314">
        <v>2</v>
      </c>
      <c r="J5" s="315">
        <v>2</v>
      </c>
      <c r="K5" s="316" t="str">
        <f t="shared" ref="K5:K41" si="0">IF(AB5&gt;0," ",IF(Y5&lt;AA5," ",IF(Z5&gt;Y5," ",IF(Y5&gt;=Z5,"/"," "))))</f>
        <v>/</v>
      </c>
      <c r="L5" s="317" t="str">
        <f>IF(AB5&gt;0," ",IF(Z5=Y5," ",IF(Z5&gt;=AA5,"/",IF(AA5&gt;Y5," ",IF(AA5&gt;Z5," ",IF(Y5=2," "))))))</f>
        <v xml:space="preserve"> </v>
      </c>
      <c r="M5" s="318" t="str">
        <f>IF(AB5&gt;0," ",IF(AA5&lt;Z5," ",IF(AA5&lt;Y5," ",IF(AA5&gt;Z5,"/",IF(AA5=Z5," ")))))</f>
        <v xml:space="preserve"> </v>
      </c>
      <c r="N5" s="319" t="str">
        <f t="shared" ref="N5:N41" si="1">IF(AB5&gt;0,"/"," ")</f>
        <v xml:space="preserve"> </v>
      </c>
      <c r="O5" s="320">
        <v>1</v>
      </c>
      <c r="P5" s="321">
        <v>1</v>
      </c>
      <c r="Q5" s="322">
        <v>3</v>
      </c>
      <c r="R5" s="323">
        <f>SUM(O5:Q5)</f>
        <v>5</v>
      </c>
      <c r="S5" s="291" t="str">
        <f>IF(R5&gt;=8,"/"," ")</f>
        <v xml:space="preserve"> </v>
      </c>
      <c r="T5" s="292" t="str">
        <f>IF(R5=7,"/",IF(R5=6,"/"," "))</f>
        <v xml:space="preserve"> </v>
      </c>
      <c r="U5" s="292" t="str">
        <f>IF(R5=5,"/",IF(R5=4,"/",IF(R5=3,"/"," ")))</f>
        <v>/</v>
      </c>
      <c r="V5" s="324" t="str">
        <f t="shared" ref="V5:V21" si="2">IF(R5&lt;3,"/"," ")</f>
        <v xml:space="preserve"> </v>
      </c>
      <c r="W5" s="325"/>
      <c r="Y5" s="326">
        <f t="shared" ref="Y5:Y23" si="3">COUNTIF(C5:J5,$Y$4)</f>
        <v>4</v>
      </c>
      <c r="Z5" s="327">
        <f t="shared" ref="Z5:Z23" si="4">COUNTIF(C5:J5,$Z$4)</f>
        <v>4</v>
      </c>
      <c r="AA5" s="327">
        <f t="shared" ref="AA5:AA23" si="5">COUNTIF(C5:J5,$AA$4)</f>
        <v>0</v>
      </c>
      <c r="AB5" s="328">
        <f t="shared" ref="AB5:AB23" si="6">COUNTIF(C5:J5,$AB$4)</f>
        <v>0</v>
      </c>
      <c r="AC5" s="326" t="str">
        <f>IF(AB5&gt;0," ",IF(Y5&lt;AA5," ",IF(Z5&gt;Y5," ",IF(Y5&gt;=Z5,"3"," "))))</f>
        <v>3</v>
      </c>
      <c r="AD5" s="327" t="str">
        <f>IF(AB5&gt;0," ",IF(Z5=Y5," ",IF(Z5&gt;=AA5,"2",IF(AA5&gt;Y5," ",IF(AA5&gt;Z5," ",IF(Y5=2," "))))))</f>
        <v xml:space="preserve"> </v>
      </c>
      <c r="AE5" s="327" t="str">
        <f>IF(AB5&gt;0," ",IF(AA5&lt;Z5," ",IF(AA5&lt;Y5," ",IF(AA5&gt;Z5,"1",IF(AA5=Z5," ")))))</f>
        <v xml:space="preserve"> </v>
      </c>
      <c r="AF5" s="328" t="str">
        <f>IF(AB5&gt;0,"0"," ")</f>
        <v xml:space="preserve"> </v>
      </c>
      <c r="AG5" s="139"/>
      <c r="AH5" s="329" t="str">
        <f>IF(R5&lt;3,"0",IF(R5&lt;6,"1",IF(R5&lt;8,2,3)))</f>
        <v>1</v>
      </c>
    </row>
    <row r="6" spans="1:34" ht="17.100000000000001" customHeight="1" x14ac:dyDescent="0.5">
      <c r="A6" s="330">
        <v>2</v>
      </c>
      <c r="B6" s="312" t="str">
        <f>รวมคะแนน103!C8</f>
        <v>เด็กชาย จิรายุ  แสงคง</v>
      </c>
      <c r="C6" s="320">
        <v>3</v>
      </c>
      <c r="D6" s="321">
        <v>3</v>
      </c>
      <c r="E6" s="321">
        <v>3</v>
      </c>
      <c r="F6" s="321">
        <v>3</v>
      </c>
      <c r="G6" s="321">
        <v>1</v>
      </c>
      <c r="H6" s="321">
        <v>1</v>
      </c>
      <c r="I6" s="321">
        <v>1</v>
      </c>
      <c r="J6" s="322">
        <v>0</v>
      </c>
      <c r="K6" s="126" t="str">
        <f t="shared" si="0"/>
        <v xml:space="preserve"> </v>
      </c>
      <c r="L6" s="128" t="str">
        <f t="shared" ref="L6:L41" si="7">IF(AB6&gt;0," ",IF(Z6=Y6," ",IF(Z6&gt;=AA6,"/",IF(AA6&gt;Y6," ",IF(AA6&gt;Z6," ",IF(Y6=2," "))))))</f>
        <v xml:space="preserve"> </v>
      </c>
      <c r="M6" s="331" t="str">
        <f t="shared" ref="M6:M41" si="8">IF(AB6&gt;0," ",IF(AA6&lt;Z6," ",IF(AA6&lt;Y6," ",IF(AA6&gt;Z6,"/",IF(AA6=Z6," ")))))</f>
        <v xml:space="preserve"> </v>
      </c>
      <c r="N6" s="332" t="str">
        <f t="shared" si="1"/>
        <v>/</v>
      </c>
      <c r="O6" s="320">
        <v>2</v>
      </c>
      <c r="P6" s="321">
        <v>2</v>
      </c>
      <c r="Q6" s="322">
        <v>2</v>
      </c>
      <c r="R6" s="323">
        <f t="shared" ref="R6:R41" si="9">SUM(O6:Q6)</f>
        <v>6</v>
      </c>
      <c r="S6" s="473" t="str">
        <f t="shared" ref="S6:S21" si="10">IF(R6&gt;=8,"/"," ")</f>
        <v xml:space="preserve"> </v>
      </c>
      <c r="T6" s="375" t="str">
        <f t="shared" ref="T6:T21" si="11">IF(R6=7,"/",IF(R6=6,"/"," "))</f>
        <v>/</v>
      </c>
      <c r="U6" s="375" t="str">
        <f t="shared" ref="U6:U21" si="12">IF(R6=5,"/",IF(R6=4,"/",IF(R6=3,"/"," ")))</f>
        <v xml:space="preserve"> </v>
      </c>
      <c r="V6" s="324" t="str">
        <f t="shared" si="2"/>
        <v xml:space="preserve"> </v>
      </c>
      <c r="W6" s="335"/>
      <c r="Y6" s="336">
        <f t="shared" si="3"/>
        <v>4</v>
      </c>
      <c r="Z6" s="337">
        <f t="shared" si="4"/>
        <v>0</v>
      </c>
      <c r="AA6" s="337">
        <f t="shared" si="5"/>
        <v>3</v>
      </c>
      <c r="AB6" s="338">
        <f t="shared" si="6"/>
        <v>1</v>
      </c>
      <c r="AC6" s="336" t="str">
        <f t="shared" ref="AC6:AC41" si="13">IF(AB6&gt;0," ",IF(Y6&lt;AA6," ",IF(Z6&gt;Y6," ",IF(Y6&gt;=Z6,"3"," "))))</f>
        <v xml:space="preserve"> </v>
      </c>
      <c r="AD6" s="337" t="str">
        <f t="shared" ref="AD6:AD41" si="14">IF(AB6&gt;0," ",IF(Z6=Y6," ",IF(Z6&gt;=AA6,"2",IF(AA6&gt;Y6," ",IF(AA6&gt;Z6," ",IF(Y6=2," "))))))</f>
        <v xml:space="preserve"> </v>
      </c>
      <c r="AE6" s="337" t="str">
        <f t="shared" ref="AE6:AE41" si="15">IF(AB6&gt;0," ",IF(AA6&lt;Z6," ",IF(AA6&lt;Y6," ",IF(AA6&gt;Z6,"1",IF(AA6=Z6," ")))))</f>
        <v xml:space="preserve"> </v>
      </c>
      <c r="AF6" s="338" t="str">
        <f t="shared" ref="AF6:AF41" si="16">IF(AB6&gt;0,"0"," ")</f>
        <v>0</v>
      </c>
      <c r="AG6" s="139"/>
      <c r="AH6" s="339">
        <f t="shared" ref="AH6:AH41" si="17">IF(R6&lt;3,"0",IF(R6&lt;6,"1",IF(R6&lt;8,2,3)))</f>
        <v>2</v>
      </c>
    </row>
    <row r="7" spans="1:34" ht="17.100000000000001" customHeight="1" x14ac:dyDescent="0.5">
      <c r="A7" s="311">
        <v>3</v>
      </c>
      <c r="B7" s="312" t="str">
        <f>รวมคะแนน103!C9</f>
        <v>เด็กหญิง วริศรา  วงศ์ศรีวิชัย</v>
      </c>
      <c r="C7" s="320">
        <v>2</v>
      </c>
      <c r="D7" s="321">
        <v>2</v>
      </c>
      <c r="E7" s="321">
        <v>2</v>
      </c>
      <c r="F7" s="321">
        <v>3</v>
      </c>
      <c r="G7" s="321">
        <v>3</v>
      </c>
      <c r="H7" s="321">
        <v>3</v>
      </c>
      <c r="I7" s="321">
        <v>1</v>
      </c>
      <c r="J7" s="322">
        <v>0</v>
      </c>
      <c r="K7" s="126" t="str">
        <f t="shared" si="0"/>
        <v xml:space="preserve"> </v>
      </c>
      <c r="L7" s="128" t="str">
        <f t="shared" si="7"/>
        <v xml:space="preserve"> </v>
      </c>
      <c r="M7" s="331" t="str">
        <f t="shared" si="8"/>
        <v xml:space="preserve"> </v>
      </c>
      <c r="N7" s="332" t="str">
        <f t="shared" si="1"/>
        <v>/</v>
      </c>
      <c r="O7" s="320">
        <v>1</v>
      </c>
      <c r="P7" s="321">
        <v>2</v>
      </c>
      <c r="Q7" s="322">
        <v>3</v>
      </c>
      <c r="R7" s="323">
        <f t="shared" si="9"/>
        <v>6</v>
      </c>
      <c r="S7" s="473" t="str">
        <f t="shared" si="10"/>
        <v xml:space="preserve"> </v>
      </c>
      <c r="T7" s="375" t="str">
        <f t="shared" si="11"/>
        <v>/</v>
      </c>
      <c r="U7" s="375" t="str">
        <f t="shared" si="12"/>
        <v xml:space="preserve"> </v>
      </c>
      <c r="V7" s="324" t="str">
        <f t="shared" si="2"/>
        <v xml:space="preserve"> </v>
      </c>
      <c r="W7" s="335"/>
      <c r="Y7" s="336">
        <f t="shared" si="3"/>
        <v>3</v>
      </c>
      <c r="Z7" s="337">
        <f t="shared" si="4"/>
        <v>3</v>
      </c>
      <c r="AA7" s="337">
        <f t="shared" si="5"/>
        <v>1</v>
      </c>
      <c r="AB7" s="338">
        <f t="shared" si="6"/>
        <v>1</v>
      </c>
      <c r="AC7" s="336" t="str">
        <f t="shared" si="13"/>
        <v xml:space="preserve"> </v>
      </c>
      <c r="AD7" s="337" t="str">
        <f t="shared" si="14"/>
        <v xml:space="preserve"> </v>
      </c>
      <c r="AE7" s="337" t="str">
        <f t="shared" si="15"/>
        <v xml:space="preserve"> </v>
      </c>
      <c r="AF7" s="338" t="str">
        <f t="shared" si="16"/>
        <v>0</v>
      </c>
      <c r="AG7" s="139"/>
      <c r="AH7" s="339">
        <f t="shared" si="17"/>
        <v>2</v>
      </c>
    </row>
    <row r="8" spans="1:34" ht="17.100000000000001" customHeight="1" x14ac:dyDescent="0.5">
      <c r="A8" s="330">
        <v>4</v>
      </c>
      <c r="B8" s="312" t="str">
        <f>รวมคะแนน103!C10</f>
        <v>เด็กชาย เพชรพนม  เอี่ยมแก้ว</v>
      </c>
      <c r="C8" s="342">
        <v>2</v>
      </c>
      <c r="D8" s="343">
        <v>2</v>
      </c>
      <c r="E8" s="343">
        <v>2</v>
      </c>
      <c r="F8" s="343">
        <v>1</v>
      </c>
      <c r="G8" s="343">
        <v>1</v>
      </c>
      <c r="H8" s="343">
        <v>1</v>
      </c>
      <c r="I8" s="343">
        <v>1</v>
      </c>
      <c r="J8" s="344">
        <v>1</v>
      </c>
      <c r="K8" s="126" t="str">
        <f t="shared" si="0"/>
        <v xml:space="preserve"> </v>
      </c>
      <c r="L8" s="128" t="str">
        <f t="shared" si="7"/>
        <v xml:space="preserve"> </v>
      </c>
      <c r="M8" s="331" t="str">
        <f t="shared" si="8"/>
        <v>/</v>
      </c>
      <c r="N8" s="332" t="str">
        <f t="shared" si="1"/>
        <v xml:space="preserve"> </v>
      </c>
      <c r="O8" s="342">
        <v>3</v>
      </c>
      <c r="P8" s="343">
        <v>3</v>
      </c>
      <c r="Q8" s="344">
        <v>2</v>
      </c>
      <c r="R8" s="345">
        <f t="shared" si="9"/>
        <v>8</v>
      </c>
      <c r="S8" s="474" t="str">
        <f t="shared" si="10"/>
        <v>/</v>
      </c>
      <c r="T8" s="475" t="str">
        <f t="shared" si="11"/>
        <v xml:space="preserve"> </v>
      </c>
      <c r="U8" s="475" t="str">
        <f t="shared" si="12"/>
        <v xml:space="preserve"> </v>
      </c>
      <c r="V8" s="324" t="str">
        <f t="shared" si="2"/>
        <v xml:space="preserve"> </v>
      </c>
      <c r="W8" s="346"/>
      <c r="Y8" s="336">
        <f t="shared" si="3"/>
        <v>0</v>
      </c>
      <c r="Z8" s="337">
        <f t="shared" si="4"/>
        <v>3</v>
      </c>
      <c r="AA8" s="337">
        <f t="shared" si="5"/>
        <v>5</v>
      </c>
      <c r="AB8" s="338">
        <f t="shared" si="6"/>
        <v>0</v>
      </c>
      <c r="AC8" s="336" t="str">
        <f t="shared" si="13"/>
        <v xml:space="preserve"> </v>
      </c>
      <c r="AD8" s="337" t="str">
        <f t="shared" si="14"/>
        <v xml:space="preserve"> </v>
      </c>
      <c r="AE8" s="337" t="str">
        <f t="shared" si="15"/>
        <v>1</v>
      </c>
      <c r="AF8" s="338" t="str">
        <f t="shared" si="16"/>
        <v xml:space="preserve"> </v>
      </c>
      <c r="AG8" s="139"/>
      <c r="AH8" s="339">
        <f t="shared" si="17"/>
        <v>3</v>
      </c>
    </row>
    <row r="9" spans="1:34" ht="17.100000000000001" customHeight="1" x14ac:dyDescent="0.5">
      <c r="A9" s="311">
        <v>5</v>
      </c>
      <c r="B9" s="312" t="str">
        <f>รวมคะแนน103!C11</f>
        <v>เด็กหญิง นุชนาฎ  ธันวานนท์</v>
      </c>
      <c r="C9" s="320">
        <v>2</v>
      </c>
      <c r="D9" s="321">
        <v>2</v>
      </c>
      <c r="E9" s="321">
        <v>2</v>
      </c>
      <c r="F9" s="321">
        <v>2</v>
      </c>
      <c r="G9" s="321">
        <v>1</v>
      </c>
      <c r="H9" s="321">
        <v>1</v>
      </c>
      <c r="I9" s="321">
        <v>1</v>
      </c>
      <c r="J9" s="322">
        <v>1</v>
      </c>
      <c r="K9" s="126" t="str">
        <f t="shared" si="0"/>
        <v xml:space="preserve"> </v>
      </c>
      <c r="L9" s="128" t="str">
        <f t="shared" si="7"/>
        <v>/</v>
      </c>
      <c r="M9" s="331" t="str">
        <f t="shared" si="8"/>
        <v xml:space="preserve"> </v>
      </c>
      <c r="N9" s="332" t="str">
        <f t="shared" si="1"/>
        <v xml:space="preserve"> </v>
      </c>
      <c r="O9" s="320">
        <v>3</v>
      </c>
      <c r="P9" s="321">
        <v>2</v>
      </c>
      <c r="Q9" s="322">
        <v>2</v>
      </c>
      <c r="R9" s="323">
        <f t="shared" si="9"/>
        <v>7</v>
      </c>
      <c r="S9" s="473" t="str">
        <f t="shared" si="10"/>
        <v xml:space="preserve"> </v>
      </c>
      <c r="T9" s="375" t="str">
        <f t="shared" si="11"/>
        <v>/</v>
      </c>
      <c r="U9" s="375" t="str">
        <f t="shared" si="12"/>
        <v xml:space="preserve"> </v>
      </c>
      <c r="V9" s="324" t="str">
        <f t="shared" si="2"/>
        <v xml:space="preserve"> </v>
      </c>
      <c r="W9" s="335"/>
      <c r="Y9" s="336">
        <f t="shared" si="3"/>
        <v>0</v>
      </c>
      <c r="Z9" s="337">
        <f t="shared" si="4"/>
        <v>4</v>
      </c>
      <c r="AA9" s="337">
        <f t="shared" si="5"/>
        <v>4</v>
      </c>
      <c r="AB9" s="338">
        <f t="shared" si="6"/>
        <v>0</v>
      </c>
      <c r="AC9" s="336" t="str">
        <f t="shared" si="13"/>
        <v xml:space="preserve"> </v>
      </c>
      <c r="AD9" s="337" t="str">
        <f t="shared" si="14"/>
        <v>2</v>
      </c>
      <c r="AE9" s="337" t="str">
        <f t="shared" si="15"/>
        <v xml:space="preserve"> </v>
      </c>
      <c r="AF9" s="338" t="str">
        <f t="shared" si="16"/>
        <v xml:space="preserve"> </v>
      </c>
      <c r="AG9" s="139"/>
      <c r="AH9" s="339">
        <f t="shared" si="17"/>
        <v>2</v>
      </c>
    </row>
    <row r="10" spans="1:34" ht="17.100000000000001" customHeight="1" x14ac:dyDescent="0.5">
      <c r="A10" s="330">
        <v>6</v>
      </c>
      <c r="B10" s="312" t="str">
        <f>รวมคะแนน103!C12</f>
        <v>เด็กหญิง กาญจนา  ขวัญมงคล</v>
      </c>
      <c r="C10" s="313">
        <v>2</v>
      </c>
      <c r="D10" s="314">
        <v>2</v>
      </c>
      <c r="E10" s="314">
        <v>2</v>
      </c>
      <c r="F10" s="315">
        <v>2</v>
      </c>
      <c r="G10" s="348">
        <v>2</v>
      </c>
      <c r="H10" s="348">
        <v>1</v>
      </c>
      <c r="I10" s="348">
        <v>1</v>
      </c>
      <c r="J10" s="349">
        <v>1</v>
      </c>
      <c r="K10" s="126" t="str">
        <f t="shared" si="0"/>
        <v xml:space="preserve"> </v>
      </c>
      <c r="L10" s="128" t="str">
        <f t="shared" si="7"/>
        <v>/</v>
      </c>
      <c r="M10" s="331" t="str">
        <f t="shared" si="8"/>
        <v xml:space="preserve"> </v>
      </c>
      <c r="N10" s="332" t="str">
        <f t="shared" si="1"/>
        <v xml:space="preserve"> </v>
      </c>
      <c r="O10" s="320">
        <v>1</v>
      </c>
      <c r="P10" s="321">
        <v>1</v>
      </c>
      <c r="Q10" s="322">
        <v>0</v>
      </c>
      <c r="R10" s="323">
        <f t="shared" si="9"/>
        <v>2</v>
      </c>
      <c r="S10" s="473" t="str">
        <f t="shared" si="10"/>
        <v xml:space="preserve"> </v>
      </c>
      <c r="T10" s="375" t="str">
        <f t="shared" si="11"/>
        <v xml:space="preserve"> </v>
      </c>
      <c r="U10" s="375" t="str">
        <f t="shared" si="12"/>
        <v xml:space="preserve"> </v>
      </c>
      <c r="V10" s="324" t="str">
        <f t="shared" si="2"/>
        <v>/</v>
      </c>
      <c r="W10" s="335"/>
      <c r="Y10" s="336">
        <f t="shared" si="3"/>
        <v>0</v>
      </c>
      <c r="Z10" s="337">
        <f t="shared" si="4"/>
        <v>5</v>
      </c>
      <c r="AA10" s="337">
        <f t="shared" si="5"/>
        <v>3</v>
      </c>
      <c r="AB10" s="338">
        <f t="shared" si="6"/>
        <v>0</v>
      </c>
      <c r="AC10" s="336" t="str">
        <f t="shared" si="13"/>
        <v xml:space="preserve"> </v>
      </c>
      <c r="AD10" s="337" t="str">
        <f t="shared" si="14"/>
        <v>2</v>
      </c>
      <c r="AE10" s="337" t="str">
        <f t="shared" si="15"/>
        <v xml:space="preserve"> </v>
      </c>
      <c r="AF10" s="338" t="str">
        <f t="shared" si="16"/>
        <v xml:space="preserve"> </v>
      </c>
      <c r="AG10" s="139"/>
      <c r="AH10" s="339" t="str">
        <f t="shared" si="17"/>
        <v>0</v>
      </c>
    </row>
    <row r="11" spans="1:34" ht="17.100000000000001" customHeight="1" x14ac:dyDescent="0.5">
      <c r="A11" s="311">
        <v>7</v>
      </c>
      <c r="B11" s="312" t="str">
        <f>รวมคะแนน103!C13</f>
        <v>เด็กหญิง ศิริกาญจน์  ศรีจันทร์ขำ</v>
      </c>
      <c r="C11" s="313">
        <v>2</v>
      </c>
      <c r="D11" s="314">
        <v>2</v>
      </c>
      <c r="E11" s="314">
        <v>2</v>
      </c>
      <c r="F11" s="315">
        <v>2</v>
      </c>
      <c r="G11" s="348">
        <v>2</v>
      </c>
      <c r="H11" s="348">
        <v>2</v>
      </c>
      <c r="I11" s="348">
        <v>1</v>
      </c>
      <c r="J11" s="349">
        <v>1</v>
      </c>
      <c r="K11" s="126" t="str">
        <f t="shared" si="0"/>
        <v xml:space="preserve"> </v>
      </c>
      <c r="L11" s="128" t="str">
        <f t="shared" si="7"/>
        <v>/</v>
      </c>
      <c r="M11" s="331" t="str">
        <f t="shared" si="8"/>
        <v xml:space="preserve"> </v>
      </c>
      <c r="N11" s="332" t="str">
        <f t="shared" si="1"/>
        <v xml:space="preserve"> </v>
      </c>
      <c r="O11" s="320">
        <v>1</v>
      </c>
      <c r="P11" s="321">
        <v>1</v>
      </c>
      <c r="Q11" s="322">
        <v>0</v>
      </c>
      <c r="R11" s="323">
        <f t="shared" si="9"/>
        <v>2</v>
      </c>
      <c r="S11" s="473" t="str">
        <f t="shared" si="10"/>
        <v xml:space="preserve"> </v>
      </c>
      <c r="T11" s="375" t="str">
        <f t="shared" si="11"/>
        <v xml:space="preserve"> </v>
      </c>
      <c r="U11" s="375" t="str">
        <f t="shared" si="12"/>
        <v xml:space="preserve"> </v>
      </c>
      <c r="V11" s="324" t="str">
        <f t="shared" si="2"/>
        <v>/</v>
      </c>
      <c r="W11" s="335"/>
      <c r="Y11" s="336">
        <f t="shared" si="3"/>
        <v>0</v>
      </c>
      <c r="Z11" s="337">
        <f t="shared" si="4"/>
        <v>6</v>
      </c>
      <c r="AA11" s="337">
        <f t="shared" si="5"/>
        <v>2</v>
      </c>
      <c r="AB11" s="338">
        <f t="shared" si="6"/>
        <v>0</v>
      </c>
      <c r="AC11" s="336" t="str">
        <f t="shared" si="13"/>
        <v xml:space="preserve"> </v>
      </c>
      <c r="AD11" s="337" t="str">
        <f t="shared" si="14"/>
        <v>2</v>
      </c>
      <c r="AE11" s="337" t="str">
        <f t="shared" si="15"/>
        <v xml:space="preserve"> </v>
      </c>
      <c r="AF11" s="338" t="str">
        <f t="shared" si="16"/>
        <v xml:space="preserve"> </v>
      </c>
      <c r="AG11" s="139"/>
      <c r="AH11" s="339" t="str">
        <f t="shared" si="17"/>
        <v>0</v>
      </c>
    </row>
    <row r="12" spans="1:34" ht="17.100000000000001" customHeight="1" x14ac:dyDescent="0.5">
      <c r="A12" s="330">
        <v>8</v>
      </c>
      <c r="B12" s="312" t="str">
        <f>รวมคะแนน103!C14</f>
        <v>เด็กชาย ธนพงศ์  พวงเพชร</v>
      </c>
      <c r="C12" s="313">
        <v>2</v>
      </c>
      <c r="D12" s="314">
        <v>2</v>
      </c>
      <c r="E12" s="314">
        <v>2</v>
      </c>
      <c r="F12" s="315">
        <v>2</v>
      </c>
      <c r="G12" s="348">
        <v>2</v>
      </c>
      <c r="H12" s="348">
        <v>2</v>
      </c>
      <c r="I12" s="348">
        <v>2</v>
      </c>
      <c r="J12" s="349">
        <v>1</v>
      </c>
      <c r="K12" s="126" t="str">
        <f t="shared" si="0"/>
        <v xml:space="preserve"> </v>
      </c>
      <c r="L12" s="128" t="str">
        <f t="shared" si="7"/>
        <v>/</v>
      </c>
      <c r="M12" s="331" t="str">
        <f t="shared" si="8"/>
        <v xml:space="preserve"> </v>
      </c>
      <c r="N12" s="332" t="str">
        <f t="shared" si="1"/>
        <v xml:space="preserve"> </v>
      </c>
      <c r="O12" s="320">
        <v>1</v>
      </c>
      <c r="P12" s="321">
        <v>1</v>
      </c>
      <c r="Q12" s="322">
        <v>2</v>
      </c>
      <c r="R12" s="323">
        <f t="shared" si="9"/>
        <v>4</v>
      </c>
      <c r="S12" s="473" t="str">
        <f t="shared" si="10"/>
        <v xml:space="preserve"> </v>
      </c>
      <c r="T12" s="375" t="str">
        <f t="shared" si="11"/>
        <v xml:space="preserve"> </v>
      </c>
      <c r="U12" s="375" t="str">
        <f t="shared" si="12"/>
        <v>/</v>
      </c>
      <c r="V12" s="324" t="str">
        <f t="shared" si="2"/>
        <v xml:space="preserve"> </v>
      </c>
      <c r="W12" s="335"/>
      <c r="Y12" s="336">
        <f t="shared" si="3"/>
        <v>0</v>
      </c>
      <c r="Z12" s="337">
        <f t="shared" si="4"/>
        <v>7</v>
      </c>
      <c r="AA12" s="337">
        <f t="shared" si="5"/>
        <v>1</v>
      </c>
      <c r="AB12" s="338">
        <f t="shared" si="6"/>
        <v>0</v>
      </c>
      <c r="AC12" s="336" t="str">
        <f t="shared" si="13"/>
        <v xml:space="preserve"> </v>
      </c>
      <c r="AD12" s="337" t="str">
        <f t="shared" si="14"/>
        <v>2</v>
      </c>
      <c r="AE12" s="337" t="str">
        <f t="shared" si="15"/>
        <v xml:space="preserve"> </v>
      </c>
      <c r="AF12" s="338" t="str">
        <f t="shared" si="16"/>
        <v xml:space="preserve"> </v>
      </c>
      <c r="AG12" s="139"/>
      <c r="AH12" s="339" t="str">
        <f t="shared" si="17"/>
        <v>1</v>
      </c>
    </row>
    <row r="13" spans="1:34" ht="17.100000000000001" customHeight="1" x14ac:dyDescent="0.5">
      <c r="A13" s="311">
        <v>9</v>
      </c>
      <c r="B13" s="312" t="str">
        <f>รวมคะแนน103!C15</f>
        <v>เด็กชาย ฐปณวัฒน์  กองอ้น</v>
      </c>
      <c r="C13" s="313">
        <v>2</v>
      </c>
      <c r="D13" s="314">
        <v>2</v>
      </c>
      <c r="E13" s="314">
        <v>2</v>
      </c>
      <c r="F13" s="315">
        <v>2</v>
      </c>
      <c r="G13" s="348">
        <v>2</v>
      </c>
      <c r="H13" s="348">
        <v>2</v>
      </c>
      <c r="I13" s="348">
        <v>2</v>
      </c>
      <c r="J13" s="349">
        <v>2</v>
      </c>
      <c r="K13" s="126" t="str">
        <f t="shared" si="0"/>
        <v xml:space="preserve"> </v>
      </c>
      <c r="L13" s="128" t="str">
        <f t="shared" si="7"/>
        <v>/</v>
      </c>
      <c r="M13" s="331" t="str">
        <f t="shared" si="8"/>
        <v xml:space="preserve"> </v>
      </c>
      <c r="N13" s="332" t="str">
        <f t="shared" si="1"/>
        <v xml:space="preserve"> </v>
      </c>
      <c r="O13" s="320"/>
      <c r="P13" s="321"/>
      <c r="Q13" s="322"/>
      <c r="R13" s="323">
        <f t="shared" si="9"/>
        <v>0</v>
      </c>
      <c r="S13" s="473" t="str">
        <f t="shared" si="10"/>
        <v xml:space="preserve"> </v>
      </c>
      <c r="T13" s="375" t="str">
        <f t="shared" si="11"/>
        <v xml:space="preserve"> </v>
      </c>
      <c r="U13" s="375" t="str">
        <f t="shared" si="12"/>
        <v xml:space="preserve"> </v>
      </c>
      <c r="V13" s="324" t="str">
        <f t="shared" si="2"/>
        <v>/</v>
      </c>
      <c r="W13" s="335"/>
      <c r="Y13" s="336">
        <f t="shared" si="3"/>
        <v>0</v>
      </c>
      <c r="Z13" s="337">
        <f t="shared" si="4"/>
        <v>8</v>
      </c>
      <c r="AA13" s="337">
        <f t="shared" si="5"/>
        <v>0</v>
      </c>
      <c r="AB13" s="338">
        <f t="shared" si="6"/>
        <v>0</v>
      </c>
      <c r="AC13" s="336" t="str">
        <f t="shared" si="13"/>
        <v xml:space="preserve"> </v>
      </c>
      <c r="AD13" s="337" t="str">
        <f t="shared" si="14"/>
        <v>2</v>
      </c>
      <c r="AE13" s="337" t="str">
        <f t="shared" si="15"/>
        <v xml:space="preserve"> </v>
      </c>
      <c r="AF13" s="338" t="str">
        <f t="shared" si="16"/>
        <v xml:space="preserve"> </v>
      </c>
      <c r="AG13" s="139"/>
      <c r="AH13" s="339" t="str">
        <f t="shared" si="17"/>
        <v>0</v>
      </c>
    </row>
    <row r="14" spans="1:34" ht="17.100000000000001" customHeight="1" x14ac:dyDescent="0.5">
      <c r="A14" s="330">
        <v>10</v>
      </c>
      <c r="B14" s="312" t="str">
        <f>รวมคะแนน103!C16</f>
        <v>เด็กชาย ชนะชัย  จำลองกลาง</v>
      </c>
      <c r="C14" s="313">
        <v>1</v>
      </c>
      <c r="D14" s="314">
        <v>1</v>
      </c>
      <c r="E14" s="314">
        <v>2</v>
      </c>
      <c r="F14" s="314">
        <v>1</v>
      </c>
      <c r="G14" s="314">
        <v>1</v>
      </c>
      <c r="H14" s="314">
        <v>2</v>
      </c>
      <c r="I14" s="314">
        <v>1</v>
      </c>
      <c r="J14" s="315">
        <v>1</v>
      </c>
      <c r="K14" s="126" t="str">
        <f t="shared" si="0"/>
        <v xml:space="preserve"> </v>
      </c>
      <c r="L14" s="128" t="str">
        <f t="shared" si="7"/>
        <v xml:space="preserve"> </v>
      </c>
      <c r="M14" s="331" t="str">
        <f t="shared" si="8"/>
        <v>/</v>
      </c>
      <c r="N14" s="332" t="str">
        <f t="shared" si="1"/>
        <v xml:space="preserve"> </v>
      </c>
      <c r="O14" s="320"/>
      <c r="P14" s="321"/>
      <c r="Q14" s="322"/>
      <c r="R14" s="323">
        <f t="shared" si="9"/>
        <v>0</v>
      </c>
      <c r="S14" s="473" t="str">
        <f t="shared" si="10"/>
        <v xml:space="preserve"> </v>
      </c>
      <c r="T14" s="375" t="str">
        <f t="shared" si="11"/>
        <v xml:space="preserve"> </v>
      </c>
      <c r="U14" s="375" t="str">
        <f t="shared" si="12"/>
        <v xml:space="preserve"> </v>
      </c>
      <c r="V14" s="324" t="str">
        <f t="shared" si="2"/>
        <v>/</v>
      </c>
      <c r="W14" s="335"/>
      <c r="Y14" s="336">
        <f t="shared" si="3"/>
        <v>0</v>
      </c>
      <c r="Z14" s="337">
        <f t="shared" si="4"/>
        <v>2</v>
      </c>
      <c r="AA14" s="337">
        <f t="shared" si="5"/>
        <v>6</v>
      </c>
      <c r="AB14" s="338">
        <f t="shared" si="6"/>
        <v>0</v>
      </c>
      <c r="AC14" s="336" t="str">
        <f t="shared" si="13"/>
        <v xml:space="preserve"> </v>
      </c>
      <c r="AD14" s="337" t="str">
        <f t="shared" si="14"/>
        <v xml:space="preserve"> </v>
      </c>
      <c r="AE14" s="337" t="str">
        <f t="shared" si="15"/>
        <v>1</v>
      </c>
      <c r="AF14" s="338" t="str">
        <f t="shared" si="16"/>
        <v xml:space="preserve"> </v>
      </c>
      <c r="AG14" s="139"/>
      <c r="AH14" s="339" t="str">
        <f t="shared" si="17"/>
        <v>0</v>
      </c>
    </row>
    <row r="15" spans="1:34" ht="17.100000000000001" customHeight="1" x14ac:dyDescent="0.5">
      <c r="A15" s="311">
        <v>11</v>
      </c>
      <c r="B15" s="312" t="str">
        <f>รวมคะแนน103!C17</f>
        <v>เด็กชาย อมรเทพ  ผลมานะ</v>
      </c>
      <c r="C15" s="320">
        <v>2</v>
      </c>
      <c r="D15" s="321">
        <v>3</v>
      </c>
      <c r="E15" s="321">
        <v>1</v>
      </c>
      <c r="F15" s="321">
        <v>1</v>
      </c>
      <c r="G15" s="321">
        <v>1</v>
      </c>
      <c r="H15" s="321">
        <v>1</v>
      </c>
      <c r="I15" s="321">
        <v>1</v>
      </c>
      <c r="J15" s="322">
        <v>1</v>
      </c>
      <c r="K15" s="126" t="str">
        <f t="shared" si="0"/>
        <v xml:space="preserve"> </v>
      </c>
      <c r="L15" s="128" t="str">
        <f t="shared" si="7"/>
        <v xml:space="preserve"> </v>
      </c>
      <c r="M15" s="331" t="str">
        <f t="shared" si="8"/>
        <v>/</v>
      </c>
      <c r="N15" s="332" t="str">
        <f t="shared" si="1"/>
        <v xml:space="preserve"> </v>
      </c>
      <c r="O15" s="320"/>
      <c r="P15" s="321"/>
      <c r="Q15" s="322"/>
      <c r="R15" s="323">
        <f t="shared" si="9"/>
        <v>0</v>
      </c>
      <c r="S15" s="473" t="str">
        <f t="shared" si="10"/>
        <v xml:space="preserve"> </v>
      </c>
      <c r="T15" s="375" t="str">
        <f t="shared" si="11"/>
        <v xml:space="preserve"> </v>
      </c>
      <c r="U15" s="375" t="str">
        <f t="shared" si="12"/>
        <v xml:space="preserve"> </v>
      </c>
      <c r="V15" s="324" t="str">
        <f t="shared" si="2"/>
        <v>/</v>
      </c>
      <c r="W15" s="335"/>
      <c r="Y15" s="336">
        <f t="shared" si="3"/>
        <v>1</v>
      </c>
      <c r="Z15" s="337">
        <f t="shared" si="4"/>
        <v>1</v>
      </c>
      <c r="AA15" s="337">
        <f t="shared" si="5"/>
        <v>6</v>
      </c>
      <c r="AB15" s="338">
        <f t="shared" si="6"/>
        <v>0</v>
      </c>
      <c r="AC15" s="336" t="str">
        <f t="shared" si="13"/>
        <v xml:space="preserve"> </v>
      </c>
      <c r="AD15" s="337" t="str">
        <f t="shared" si="14"/>
        <v xml:space="preserve"> </v>
      </c>
      <c r="AE15" s="337" t="str">
        <f t="shared" si="15"/>
        <v>1</v>
      </c>
      <c r="AF15" s="338" t="str">
        <f t="shared" si="16"/>
        <v xml:space="preserve"> </v>
      </c>
      <c r="AG15" s="139"/>
      <c r="AH15" s="339" t="str">
        <f t="shared" si="17"/>
        <v>0</v>
      </c>
    </row>
    <row r="16" spans="1:34" ht="17.100000000000001" customHeight="1" x14ac:dyDescent="0.5">
      <c r="A16" s="330">
        <v>12</v>
      </c>
      <c r="B16" s="312" t="str">
        <f>รวมคะแนน103!C18</f>
        <v>เด็กชาย รักชาติ  บัวสี</v>
      </c>
      <c r="C16" s="320">
        <v>2</v>
      </c>
      <c r="D16" s="321">
        <v>2</v>
      </c>
      <c r="E16" s="321">
        <v>1</v>
      </c>
      <c r="F16" s="321">
        <v>1</v>
      </c>
      <c r="G16" s="321">
        <v>1</v>
      </c>
      <c r="H16" s="321">
        <v>1</v>
      </c>
      <c r="I16" s="321">
        <v>1</v>
      </c>
      <c r="J16" s="322">
        <v>1</v>
      </c>
      <c r="K16" s="126" t="str">
        <f t="shared" si="0"/>
        <v xml:space="preserve"> </v>
      </c>
      <c r="L16" s="128" t="str">
        <f t="shared" si="7"/>
        <v xml:space="preserve"> </v>
      </c>
      <c r="M16" s="331" t="str">
        <f t="shared" si="8"/>
        <v>/</v>
      </c>
      <c r="N16" s="332" t="str">
        <f t="shared" si="1"/>
        <v xml:space="preserve"> </v>
      </c>
      <c r="O16" s="320"/>
      <c r="P16" s="321"/>
      <c r="Q16" s="322"/>
      <c r="R16" s="323">
        <f t="shared" si="9"/>
        <v>0</v>
      </c>
      <c r="S16" s="473" t="str">
        <f t="shared" si="10"/>
        <v xml:space="preserve"> </v>
      </c>
      <c r="T16" s="375" t="str">
        <f t="shared" si="11"/>
        <v xml:space="preserve"> </v>
      </c>
      <c r="U16" s="375" t="str">
        <f t="shared" si="12"/>
        <v xml:space="preserve"> </v>
      </c>
      <c r="V16" s="324" t="str">
        <f t="shared" si="2"/>
        <v>/</v>
      </c>
      <c r="W16" s="335"/>
      <c r="Y16" s="336">
        <f t="shared" si="3"/>
        <v>0</v>
      </c>
      <c r="Z16" s="337">
        <f t="shared" si="4"/>
        <v>2</v>
      </c>
      <c r="AA16" s="337">
        <f t="shared" si="5"/>
        <v>6</v>
      </c>
      <c r="AB16" s="338">
        <f t="shared" si="6"/>
        <v>0</v>
      </c>
      <c r="AC16" s="336" t="str">
        <f t="shared" si="13"/>
        <v xml:space="preserve"> </v>
      </c>
      <c r="AD16" s="337" t="str">
        <f t="shared" si="14"/>
        <v xml:space="preserve"> </v>
      </c>
      <c r="AE16" s="337" t="str">
        <f t="shared" si="15"/>
        <v>1</v>
      </c>
      <c r="AF16" s="338" t="str">
        <f t="shared" si="16"/>
        <v xml:space="preserve"> </v>
      </c>
      <c r="AG16" s="139"/>
      <c r="AH16" s="339" t="str">
        <f t="shared" si="17"/>
        <v>0</v>
      </c>
    </row>
    <row r="17" spans="1:34" ht="17.100000000000001" customHeight="1" x14ac:dyDescent="0.5">
      <c r="A17" s="311">
        <v>13</v>
      </c>
      <c r="B17" s="312" t="str">
        <f>รวมคะแนน103!C19</f>
        <v>เด็กชาย วริทธิ์ธร  พุทธิวัย</v>
      </c>
      <c r="C17" s="320">
        <v>2</v>
      </c>
      <c r="D17" s="321">
        <v>2</v>
      </c>
      <c r="E17" s="321">
        <v>2</v>
      </c>
      <c r="F17" s="321">
        <v>1</v>
      </c>
      <c r="G17" s="321">
        <v>1</v>
      </c>
      <c r="H17" s="321">
        <v>1</v>
      </c>
      <c r="I17" s="321">
        <v>3</v>
      </c>
      <c r="J17" s="322">
        <v>3</v>
      </c>
      <c r="K17" s="126" t="str">
        <f t="shared" si="0"/>
        <v xml:space="preserve"> </v>
      </c>
      <c r="L17" s="128" t="str">
        <f t="shared" si="7"/>
        <v>/</v>
      </c>
      <c r="M17" s="331" t="str">
        <f t="shared" si="8"/>
        <v xml:space="preserve"> </v>
      </c>
      <c r="N17" s="332" t="str">
        <f t="shared" si="1"/>
        <v xml:space="preserve"> </v>
      </c>
      <c r="O17" s="320"/>
      <c r="P17" s="321"/>
      <c r="Q17" s="322"/>
      <c r="R17" s="323">
        <f t="shared" si="9"/>
        <v>0</v>
      </c>
      <c r="S17" s="473" t="str">
        <f t="shared" si="10"/>
        <v xml:space="preserve"> </v>
      </c>
      <c r="T17" s="375" t="str">
        <f t="shared" si="11"/>
        <v xml:space="preserve"> </v>
      </c>
      <c r="U17" s="375" t="str">
        <f t="shared" si="12"/>
        <v xml:space="preserve"> </v>
      </c>
      <c r="V17" s="324" t="str">
        <f t="shared" si="2"/>
        <v>/</v>
      </c>
      <c r="W17" s="335"/>
      <c r="Y17" s="336">
        <f t="shared" si="3"/>
        <v>2</v>
      </c>
      <c r="Z17" s="337">
        <f t="shared" si="4"/>
        <v>3</v>
      </c>
      <c r="AA17" s="337">
        <f t="shared" si="5"/>
        <v>3</v>
      </c>
      <c r="AB17" s="338">
        <f t="shared" si="6"/>
        <v>0</v>
      </c>
      <c r="AC17" s="336" t="str">
        <f t="shared" si="13"/>
        <v xml:space="preserve"> </v>
      </c>
      <c r="AD17" s="337" t="str">
        <f t="shared" si="14"/>
        <v>2</v>
      </c>
      <c r="AE17" s="337" t="str">
        <f t="shared" si="15"/>
        <v xml:space="preserve"> </v>
      </c>
      <c r="AF17" s="338" t="str">
        <f t="shared" si="16"/>
        <v xml:space="preserve"> </v>
      </c>
      <c r="AG17" s="139"/>
      <c r="AH17" s="339" t="str">
        <f t="shared" si="17"/>
        <v>0</v>
      </c>
    </row>
    <row r="18" spans="1:34" ht="17.100000000000001" customHeight="1" x14ac:dyDescent="0.5">
      <c r="A18" s="330">
        <v>14</v>
      </c>
      <c r="B18" s="312" t="str">
        <f>รวมคะแนน103!C20</f>
        <v>เด็กหญิง กนกวรรณ  สมหมาย</v>
      </c>
      <c r="C18" s="320">
        <v>2</v>
      </c>
      <c r="D18" s="321">
        <v>2</v>
      </c>
      <c r="E18" s="321">
        <v>2</v>
      </c>
      <c r="F18" s="321">
        <v>1</v>
      </c>
      <c r="G18" s="321">
        <v>1</v>
      </c>
      <c r="H18" s="321">
        <v>3</v>
      </c>
      <c r="I18" s="321">
        <v>3</v>
      </c>
      <c r="J18" s="322">
        <v>3</v>
      </c>
      <c r="K18" s="126" t="str">
        <f t="shared" si="0"/>
        <v>/</v>
      </c>
      <c r="L18" s="128" t="str">
        <f t="shared" si="7"/>
        <v xml:space="preserve"> </v>
      </c>
      <c r="M18" s="331" t="str">
        <f t="shared" si="8"/>
        <v xml:space="preserve"> </v>
      </c>
      <c r="N18" s="332" t="str">
        <f t="shared" si="1"/>
        <v xml:space="preserve"> </v>
      </c>
      <c r="O18" s="320"/>
      <c r="P18" s="321"/>
      <c r="Q18" s="322"/>
      <c r="R18" s="323">
        <f t="shared" si="9"/>
        <v>0</v>
      </c>
      <c r="S18" s="473" t="str">
        <f t="shared" si="10"/>
        <v xml:space="preserve"> </v>
      </c>
      <c r="T18" s="375" t="str">
        <f t="shared" si="11"/>
        <v xml:space="preserve"> </v>
      </c>
      <c r="U18" s="375" t="str">
        <f t="shared" si="12"/>
        <v xml:space="preserve"> </v>
      </c>
      <c r="V18" s="324" t="str">
        <f t="shared" si="2"/>
        <v>/</v>
      </c>
      <c r="W18" s="335"/>
      <c r="Y18" s="336">
        <f t="shared" si="3"/>
        <v>3</v>
      </c>
      <c r="Z18" s="337">
        <f t="shared" si="4"/>
        <v>3</v>
      </c>
      <c r="AA18" s="337">
        <f t="shared" si="5"/>
        <v>2</v>
      </c>
      <c r="AB18" s="338">
        <f t="shared" si="6"/>
        <v>0</v>
      </c>
      <c r="AC18" s="336" t="str">
        <f t="shared" si="13"/>
        <v>3</v>
      </c>
      <c r="AD18" s="337" t="str">
        <f t="shared" si="14"/>
        <v xml:space="preserve"> </v>
      </c>
      <c r="AE18" s="337" t="str">
        <f t="shared" si="15"/>
        <v xml:space="preserve"> </v>
      </c>
      <c r="AF18" s="338" t="str">
        <f t="shared" si="16"/>
        <v xml:space="preserve"> </v>
      </c>
      <c r="AG18" s="139"/>
      <c r="AH18" s="339" t="str">
        <f t="shared" si="17"/>
        <v>0</v>
      </c>
    </row>
    <row r="19" spans="1:34" ht="17.100000000000001" customHeight="1" x14ac:dyDescent="0.5">
      <c r="A19" s="311">
        <v>15</v>
      </c>
      <c r="B19" s="312" t="str">
        <f>รวมคะแนน103!C21</f>
        <v>เด็กชาย วิวัฒน์  วิลาลัย</v>
      </c>
      <c r="C19" s="320">
        <v>1</v>
      </c>
      <c r="D19" s="321">
        <v>1</v>
      </c>
      <c r="E19" s="321">
        <v>1</v>
      </c>
      <c r="F19" s="321">
        <v>1</v>
      </c>
      <c r="G19" s="321">
        <v>1</v>
      </c>
      <c r="H19" s="321">
        <v>3</v>
      </c>
      <c r="I19" s="321">
        <v>3</v>
      </c>
      <c r="J19" s="322">
        <v>3</v>
      </c>
      <c r="K19" s="126" t="str">
        <f t="shared" si="0"/>
        <v xml:space="preserve"> </v>
      </c>
      <c r="L19" s="128" t="str">
        <f t="shared" si="7"/>
        <v xml:space="preserve"> </v>
      </c>
      <c r="M19" s="331" t="str">
        <f t="shared" si="8"/>
        <v>/</v>
      </c>
      <c r="N19" s="332" t="str">
        <f t="shared" si="1"/>
        <v xml:space="preserve"> </v>
      </c>
      <c r="O19" s="320"/>
      <c r="P19" s="321"/>
      <c r="Q19" s="322"/>
      <c r="R19" s="323">
        <f t="shared" si="9"/>
        <v>0</v>
      </c>
      <c r="S19" s="473" t="str">
        <f t="shared" si="10"/>
        <v xml:space="preserve"> </v>
      </c>
      <c r="T19" s="375" t="str">
        <f t="shared" si="11"/>
        <v xml:space="preserve"> </v>
      </c>
      <c r="U19" s="375" t="str">
        <f t="shared" si="12"/>
        <v xml:space="preserve"> </v>
      </c>
      <c r="V19" s="324" t="str">
        <f t="shared" si="2"/>
        <v>/</v>
      </c>
      <c r="W19" s="335"/>
      <c r="Y19" s="336">
        <f t="shared" si="3"/>
        <v>3</v>
      </c>
      <c r="Z19" s="337">
        <f t="shared" si="4"/>
        <v>0</v>
      </c>
      <c r="AA19" s="337">
        <f t="shared" si="5"/>
        <v>5</v>
      </c>
      <c r="AB19" s="338">
        <f t="shared" si="6"/>
        <v>0</v>
      </c>
      <c r="AC19" s="336" t="str">
        <f t="shared" si="13"/>
        <v xml:space="preserve"> </v>
      </c>
      <c r="AD19" s="337" t="str">
        <f t="shared" si="14"/>
        <v xml:space="preserve"> </v>
      </c>
      <c r="AE19" s="337" t="str">
        <f t="shared" si="15"/>
        <v>1</v>
      </c>
      <c r="AF19" s="338" t="str">
        <f t="shared" si="16"/>
        <v xml:space="preserve"> </v>
      </c>
      <c r="AG19" s="139"/>
      <c r="AH19" s="339" t="str">
        <f t="shared" si="17"/>
        <v>0</v>
      </c>
    </row>
    <row r="20" spans="1:34" ht="17.100000000000001" customHeight="1" x14ac:dyDescent="0.5">
      <c r="A20" s="330">
        <v>16</v>
      </c>
      <c r="B20" s="312" t="str">
        <f>รวมคะแนน103!C22</f>
        <v>เด็กชาย ภาคิน  รูปกระต่าย</v>
      </c>
      <c r="C20" s="320">
        <v>2</v>
      </c>
      <c r="D20" s="321">
        <v>2</v>
      </c>
      <c r="E20" s="321">
        <v>2</v>
      </c>
      <c r="F20" s="321">
        <v>1</v>
      </c>
      <c r="G20" s="321">
        <v>1</v>
      </c>
      <c r="H20" s="321">
        <v>2</v>
      </c>
      <c r="I20" s="321">
        <v>1</v>
      </c>
      <c r="J20" s="322">
        <v>2</v>
      </c>
      <c r="K20" s="126" t="str">
        <f t="shared" si="0"/>
        <v xml:space="preserve"> </v>
      </c>
      <c r="L20" s="128" t="str">
        <f t="shared" si="7"/>
        <v>/</v>
      </c>
      <c r="M20" s="331" t="str">
        <f t="shared" si="8"/>
        <v xml:space="preserve"> </v>
      </c>
      <c r="N20" s="332" t="str">
        <f t="shared" si="1"/>
        <v xml:space="preserve"> </v>
      </c>
      <c r="O20" s="320"/>
      <c r="P20" s="321"/>
      <c r="Q20" s="322"/>
      <c r="R20" s="323">
        <f t="shared" si="9"/>
        <v>0</v>
      </c>
      <c r="S20" s="473" t="str">
        <f t="shared" si="10"/>
        <v xml:space="preserve"> </v>
      </c>
      <c r="T20" s="375" t="str">
        <f t="shared" si="11"/>
        <v xml:space="preserve"> </v>
      </c>
      <c r="U20" s="375" t="str">
        <f t="shared" si="12"/>
        <v xml:space="preserve"> </v>
      </c>
      <c r="V20" s="324" t="str">
        <f t="shared" si="2"/>
        <v>/</v>
      </c>
      <c r="W20" s="335"/>
      <c r="Y20" s="336">
        <f t="shared" si="3"/>
        <v>0</v>
      </c>
      <c r="Z20" s="337">
        <f t="shared" si="4"/>
        <v>5</v>
      </c>
      <c r="AA20" s="337">
        <f t="shared" si="5"/>
        <v>3</v>
      </c>
      <c r="AB20" s="338">
        <f t="shared" si="6"/>
        <v>0</v>
      </c>
      <c r="AC20" s="336" t="str">
        <f t="shared" si="13"/>
        <v xml:space="preserve"> </v>
      </c>
      <c r="AD20" s="337" t="str">
        <f t="shared" si="14"/>
        <v>2</v>
      </c>
      <c r="AE20" s="337" t="str">
        <f t="shared" si="15"/>
        <v xml:space="preserve"> </v>
      </c>
      <c r="AF20" s="338" t="str">
        <f t="shared" si="16"/>
        <v xml:space="preserve"> </v>
      </c>
      <c r="AG20" s="139"/>
      <c r="AH20" s="339" t="str">
        <f t="shared" si="17"/>
        <v>0</v>
      </c>
    </row>
    <row r="21" spans="1:34" ht="17.100000000000001" customHeight="1" x14ac:dyDescent="0.5">
      <c r="A21" s="311">
        <v>17</v>
      </c>
      <c r="B21" s="312" t="str">
        <f>รวมคะแนน103!C23</f>
        <v>เด็กชาย ภาณุเมศ  อ่วมประดิษฐ์</v>
      </c>
      <c r="C21" s="320">
        <v>1</v>
      </c>
      <c r="D21" s="321">
        <v>1</v>
      </c>
      <c r="E21" s="321">
        <v>1</v>
      </c>
      <c r="F21" s="321">
        <v>1</v>
      </c>
      <c r="G21" s="321">
        <v>1</v>
      </c>
      <c r="H21" s="321">
        <v>1</v>
      </c>
      <c r="I21" s="321">
        <v>1</v>
      </c>
      <c r="J21" s="322">
        <v>0</v>
      </c>
      <c r="K21" s="126" t="str">
        <f t="shared" si="0"/>
        <v xml:space="preserve"> </v>
      </c>
      <c r="L21" s="128" t="str">
        <f t="shared" si="7"/>
        <v xml:space="preserve"> </v>
      </c>
      <c r="M21" s="331" t="str">
        <f t="shared" si="8"/>
        <v xml:space="preserve"> </v>
      </c>
      <c r="N21" s="332" t="str">
        <f t="shared" si="1"/>
        <v>/</v>
      </c>
      <c r="O21" s="320"/>
      <c r="P21" s="321"/>
      <c r="Q21" s="322"/>
      <c r="R21" s="323">
        <f t="shared" si="9"/>
        <v>0</v>
      </c>
      <c r="S21" s="473" t="str">
        <f t="shared" si="10"/>
        <v xml:space="preserve"> </v>
      </c>
      <c r="T21" s="375" t="str">
        <f t="shared" si="11"/>
        <v xml:space="preserve"> </v>
      </c>
      <c r="U21" s="375" t="str">
        <f t="shared" si="12"/>
        <v xml:space="preserve"> </v>
      </c>
      <c r="V21" s="324" t="str">
        <f t="shared" si="2"/>
        <v>/</v>
      </c>
      <c r="W21" s="335"/>
      <c r="Y21" s="336">
        <f t="shared" si="3"/>
        <v>0</v>
      </c>
      <c r="Z21" s="337">
        <f t="shared" si="4"/>
        <v>0</v>
      </c>
      <c r="AA21" s="337">
        <f t="shared" si="5"/>
        <v>7</v>
      </c>
      <c r="AB21" s="338">
        <f t="shared" si="6"/>
        <v>1</v>
      </c>
      <c r="AC21" s="336" t="str">
        <f t="shared" si="13"/>
        <v xml:space="preserve"> </v>
      </c>
      <c r="AD21" s="337" t="str">
        <f t="shared" si="14"/>
        <v xml:space="preserve"> </v>
      </c>
      <c r="AE21" s="337" t="str">
        <f t="shared" si="15"/>
        <v xml:space="preserve"> </v>
      </c>
      <c r="AF21" s="338" t="str">
        <f t="shared" si="16"/>
        <v>0</v>
      </c>
      <c r="AG21" s="139"/>
      <c r="AH21" s="339" t="str">
        <f t="shared" si="17"/>
        <v>0</v>
      </c>
    </row>
    <row r="22" spans="1:34" ht="17.100000000000001" customHeight="1" x14ac:dyDescent="0.5">
      <c r="A22" s="330">
        <v>18</v>
      </c>
      <c r="B22" s="312" t="str">
        <f>รวมคะแนน103!C24</f>
        <v>เด็กชาย อนุชา  เอี่ยมจำรัส</v>
      </c>
      <c r="C22" s="320">
        <v>1</v>
      </c>
      <c r="D22" s="321">
        <v>1</v>
      </c>
      <c r="E22" s="321">
        <v>1</v>
      </c>
      <c r="F22" s="321">
        <v>1</v>
      </c>
      <c r="G22" s="321">
        <v>1</v>
      </c>
      <c r="H22" s="321">
        <v>1</v>
      </c>
      <c r="I22" s="321">
        <v>1</v>
      </c>
      <c r="J22" s="322">
        <v>0</v>
      </c>
      <c r="K22" s="126" t="str">
        <f t="shared" si="0"/>
        <v xml:space="preserve"> </v>
      </c>
      <c r="L22" s="128" t="str">
        <f t="shared" si="7"/>
        <v xml:space="preserve"> </v>
      </c>
      <c r="M22" s="331" t="str">
        <f t="shared" si="8"/>
        <v xml:space="preserve"> </v>
      </c>
      <c r="N22" s="332" t="str">
        <f t="shared" si="1"/>
        <v>/</v>
      </c>
      <c r="O22" s="320"/>
      <c r="P22" s="321"/>
      <c r="Q22" s="322"/>
      <c r="R22" s="323">
        <f t="shared" si="9"/>
        <v>0</v>
      </c>
      <c r="S22" s="473"/>
      <c r="T22" s="375"/>
      <c r="U22" s="375"/>
      <c r="V22" s="324" t="str">
        <f t="shared" ref="V22:V37" si="18">IF(T22&lt;=3,"/"," ")</f>
        <v>/</v>
      </c>
      <c r="W22" s="335"/>
      <c r="Y22" s="336">
        <f t="shared" si="3"/>
        <v>0</v>
      </c>
      <c r="Z22" s="337">
        <f t="shared" si="4"/>
        <v>0</v>
      </c>
      <c r="AA22" s="337">
        <f t="shared" si="5"/>
        <v>7</v>
      </c>
      <c r="AB22" s="338">
        <f t="shared" si="6"/>
        <v>1</v>
      </c>
      <c r="AC22" s="336" t="str">
        <f t="shared" si="13"/>
        <v xml:space="preserve"> </v>
      </c>
      <c r="AD22" s="337" t="str">
        <f t="shared" si="14"/>
        <v xml:space="preserve"> </v>
      </c>
      <c r="AE22" s="337" t="str">
        <f t="shared" si="15"/>
        <v xml:space="preserve"> </v>
      </c>
      <c r="AF22" s="338" t="str">
        <f t="shared" si="16"/>
        <v>0</v>
      </c>
      <c r="AG22" s="139"/>
      <c r="AH22" s="339" t="str">
        <f t="shared" si="17"/>
        <v>0</v>
      </c>
    </row>
    <row r="23" spans="1:34" ht="17.100000000000001" customHeight="1" x14ac:dyDescent="0.5">
      <c r="A23" s="311">
        <v>19</v>
      </c>
      <c r="B23" s="312" t="str">
        <f>รวมคะแนน103!C25</f>
        <v>เด็กชาย ชรินทร์  อุตมา</v>
      </c>
      <c r="C23" s="320">
        <v>3</v>
      </c>
      <c r="D23" s="321">
        <v>3</v>
      </c>
      <c r="E23" s="321">
        <v>2</v>
      </c>
      <c r="F23" s="321">
        <v>2</v>
      </c>
      <c r="G23" s="321">
        <v>2</v>
      </c>
      <c r="H23" s="321">
        <v>1</v>
      </c>
      <c r="I23" s="321">
        <v>1</v>
      </c>
      <c r="J23" s="322">
        <v>1</v>
      </c>
      <c r="K23" s="126" t="str">
        <f t="shared" si="0"/>
        <v xml:space="preserve"> </v>
      </c>
      <c r="L23" s="128" t="str">
        <f t="shared" si="7"/>
        <v>/</v>
      </c>
      <c r="M23" s="331" t="str">
        <f t="shared" si="8"/>
        <v xml:space="preserve"> </v>
      </c>
      <c r="N23" s="332" t="str">
        <f t="shared" si="1"/>
        <v xml:space="preserve"> </v>
      </c>
      <c r="O23" s="320"/>
      <c r="P23" s="321"/>
      <c r="Q23" s="322"/>
      <c r="R23" s="323">
        <f t="shared" si="9"/>
        <v>0</v>
      </c>
      <c r="S23" s="473"/>
      <c r="T23" s="334"/>
      <c r="U23" s="334"/>
      <c r="V23" s="324" t="str">
        <f t="shared" si="18"/>
        <v>/</v>
      </c>
      <c r="W23" s="335"/>
      <c r="Y23" s="336">
        <f t="shared" si="3"/>
        <v>2</v>
      </c>
      <c r="Z23" s="337">
        <f t="shared" si="4"/>
        <v>3</v>
      </c>
      <c r="AA23" s="337">
        <f t="shared" si="5"/>
        <v>3</v>
      </c>
      <c r="AB23" s="338">
        <f t="shared" si="6"/>
        <v>0</v>
      </c>
      <c r="AC23" s="336" t="str">
        <f t="shared" si="13"/>
        <v xml:space="preserve"> </v>
      </c>
      <c r="AD23" s="337" t="str">
        <f t="shared" si="14"/>
        <v>2</v>
      </c>
      <c r="AE23" s="337" t="str">
        <f t="shared" si="15"/>
        <v xml:space="preserve"> </v>
      </c>
      <c r="AF23" s="338" t="str">
        <f t="shared" si="16"/>
        <v xml:space="preserve"> </v>
      </c>
      <c r="AG23" s="139"/>
      <c r="AH23" s="339" t="str">
        <f t="shared" si="17"/>
        <v>0</v>
      </c>
    </row>
    <row r="24" spans="1:34" ht="17.100000000000001" customHeight="1" x14ac:dyDescent="0.5">
      <c r="A24" s="330">
        <v>20</v>
      </c>
      <c r="B24" s="312" t="str">
        <f>รวมคะแนน103!C26</f>
        <v>เด็กชาย วนัสกร  บุตรงาม</v>
      </c>
      <c r="C24" s="320">
        <v>2</v>
      </c>
      <c r="D24" s="321">
        <v>2</v>
      </c>
      <c r="E24" s="321">
        <v>2</v>
      </c>
      <c r="F24" s="321">
        <v>2</v>
      </c>
      <c r="G24" s="321">
        <v>3</v>
      </c>
      <c r="H24" s="321">
        <v>3</v>
      </c>
      <c r="I24" s="321">
        <v>3</v>
      </c>
      <c r="J24" s="322">
        <v>3</v>
      </c>
      <c r="K24" s="126" t="str">
        <f t="shared" si="0"/>
        <v>/</v>
      </c>
      <c r="L24" s="128" t="str">
        <f t="shared" si="7"/>
        <v xml:space="preserve"> </v>
      </c>
      <c r="M24" s="331" t="str">
        <f t="shared" si="8"/>
        <v xml:space="preserve"> </v>
      </c>
      <c r="N24" s="332" t="str">
        <f t="shared" si="1"/>
        <v xml:space="preserve"> </v>
      </c>
      <c r="O24" s="320"/>
      <c r="P24" s="321"/>
      <c r="Q24" s="322"/>
      <c r="R24" s="323">
        <f t="shared" si="9"/>
        <v>0</v>
      </c>
      <c r="S24" s="473"/>
      <c r="T24" s="334"/>
      <c r="U24" s="334"/>
      <c r="V24" s="324" t="str">
        <f t="shared" si="18"/>
        <v>/</v>
      </c>
      <c r="W24" s="335"/>
      <c r="Y24" s="336">
        <f>COUNTIF(C27:J27,$Y$4)</f>
        <v>4</v>
      </c>
      <c r="Z24" s="337">
        <f>COUNTIF(C27:J27,$Z$4)</f>
        <v>4</v>
      </c>
      <c r="AA24" s="337">
        <f>COUNTIF(C27:J27,$AA$4)</f>
        <v>0</v>
      </c>
      <c r="AB24" s="338">
        <f>COUNTIF(C27:J27,$AB$4)</f>
        <v>0</v>
      </c>
      <c r="AC24" s="336" t="str">
        <f t="shared" si="13"/>
        <v>3</v>
      </c>
      <c r="AD24" s="337" t="str">
        <f t="shared" si="14"/>
        <v xml:space="preserve"> </v>
      </c>
      <c r="AE24" s="337" t="str">
        <f t="shared" si="15"/>
        <v xml:space="preserve"> </v>
      </c>
      <c r="AF24" s="338" t="str">
        <f t="shared" si="16"/>
        <v xml:space="preserve"> </v>
      </c>
      <c r="AG24" s="139"/>
      <c r="AH24" s="339" t="str">
        <f t="shared" si="17"/>
        <v>0</v>
      </c>
    </row>
    <row r="25" spans="1:34" ht="17.100000000000001" customHeight="1" x14ac:dyDescent="0.5">
      <c r="A25" s="311">
        <v>21</v>
      </c>
      <c r="B25" s="312" t="str">
        <f>รวมคะแนน103!C27</f>
        <v>เด็กหญิง กัณทิมา  ตะวะนะ</v>
      </c>
      <c r="C25" s="320">
        <v>2</v>
      </c>
      <c r="D25" s="321">
        <v>2</v>
      </c>
      <c r="E25" s="321">
        <v>3</v>
      </c>
      <c r="F25" s="321">
        <v>3</v>
      </c>
      <c r="G25" s="321">
        <v>1</v>
      </c>
      <c r="H25" s="321">
        <v>1</v>
      </c>
      <c r="I25" s="321">
        <v>3</v>
      </c>
      <c r="J25" s="322">
        <v>2</v>
      </c>
      <c r="K25" s="126" t="str">
        <f t="shared" si="0"/>
        <v>/</v>
      </c>
      <c r="L25" s="128" t="str">
        <f t="shared" si="7"/>
        <v xml:space="preserve"> </v>
      </c>
      <c r="M25" s="331" t="str">
        <f t="shared" si="8"/>
        <v xml:space="preserve"> </v>
      </c>
      <c r="N25" s="332" t="str">
        <f t="shared" si="1"/>
        <v xml:space="preserve"> </v>
      </c>
      <c r="O25" s="320"/>
      <c r="P25" s="321"/>
      <c r="Q25" s="322"/>
      <c r="R25" s="323">
        <f t="shared" si="9"/>
        <v>0</v>
      </c>
      <c r="S25" s="473"/>
      <c r="T25" s="334"/>
      <c r="U25" s="334"/>
      <c r="V25" s="324" t="str">
        <f t="shared" si="18"/>
        <v>/</v>
      </c>
      <c r="W25" s="335"/>
      <c r="Y25" s="336">
        <f t="shared" ref="Y25:Y41" si="19">COUNTIF(C25:J25,$Y$4)</f>
        <v>3</v>
      </c>
      <c r="Z25" s="337">
        <f t="shared" ref="Z25:Z41" si="20">COUNTIF(C25:J25,$Z$4)</f>
        <v>3</v>
      </c>
      <c r="AA25" s="337">
        <f t="shared" ref="AA25:AA41" si="21">COUNTIF(C25:J25,$AA$4)</f>
        <v>2</v>
      </c>
      <c r="AB25" s="338">
        <f t="shared" ref="AB25:AB41" si="22">COUNTIF(C25:J25,$AB$4)</f>
        <v>0</v>
      </c>
      <c r="AC25" s="336" t="str">
        <f t="shared" si="13"/>
        <v>3</v>
      </c>
      <c r="AD25" s="337" t="str">
        <f t="shared" si="14"/>
        <v xml:space="preserve"> </v>
      </c>
      <c r="AE25" s="337" t="str">
        <f t="shared" si="15"/>
        <v xml:space="preserve"> </v>
      </c>
      <c r="AF25" s="338" t="str">
        <f t="shared" si="16"/>
        <v xml:space="preserve"> </v>
      </c>
      <c r="AG25" s="139"/>
      <c r="AH25" s="339" t="str">
        <f t="shared" si="17"/>
        <v>0</v>
      </c>
    </row>
    <row r="26" spans="1:34" ht="17.100000000000001" customHeight="1" x14ac:dyDescent="0.5">
      <c r="A26" s="330">
        <v>22</v>
      </c>
      <c r="B26" s="312" t="str">
        <f>รวมคะแนน103!C28</f>
        <v>เด็กชาย วสุพล  ชนิดแจง</v>
      </c>
      <c r="C26" s="320">
        <v>3</v>
      </c>
      <c r="D26" s="321">
        <v>3</v>
      </c>
      <c r="E26" s="321">
        <v>3</v>
      </c>
      <c r="F26" s="321">
        <v>1</v>
      </c>
      <c r="G26" s="321">
        <v>1</v>
      </c>
      <c r="H26" s="321">
        <v>1</v>
      </c>
      <c r="I26" s="321">
        <v>1</v>
      </c>
      <c r="J26" s="322">
        <v>1</v>
      </c>
      <c r="K26" s="126" t="str">
        <f t="shared" si="0"/>
        <v xml:space="preserve"> </v>
      </c>
      <c r="L26" s="128" t="str">
        <f t="shared" si="7"/>
        <v xml:space="preserve"> </v>
      </c>
      <c r="M26" s="331" t="str">
        <f t="shared" si="8"/>
        <v>/</v>
      </c>
      <c r="N26" s="332" t="str">
        <f t="shared" si="1"/>
        <v xml:space="preserve"> </v>
      </c>
      <c r="O26" s="320"/>
      <c r="P26" s="321"/>
      <c r="Q26" s="322"/>
      <c r="R26" s="323">
        <f t="shared" si="9"/>
        <v>0</v>
      </c>
      <c r="S26" s="473"/>
      <c r="T26" s="334"/>
      <c r="U26" s="334"/>
      <c r="V26" s="324" t="str">
        <f t="shared" si="18"/>
        <v>/</v>
      </c>
      <c r="W26" s="335"/>
      <c r="Y26" s="336">
        <f t="shared" si="19"/>
        <v>3</v>
      </c>
      <c r="Z26" s="337">
        <f t="shared" si="20"/>
        <v>0</v>
      </c>
      <c r="AA26" s="337">
        <f t="shared" si="21"/>
        <v>5</v>
      </c>
      <c r="AB26" s="338">
        <f t="shared" si="22"/>
        <v>0</v>
      </c>
      <c r="AC26" s="336" t="str">
        <f t="shared" si="13"/>
        <v xml:space="preserve"> </v>
      </c>
      <c r="AD26" s="337" t="str">
        <f t="shared" si="14"/>
        <v xml:space="preserve"> </v>
      </c>
      <c r="AE26" s="337" t="str">
        <f t="shared" si="15"/>
        <v>1</v>
      </c>
      <c r="AF26" s="338" t="str">
        <f t="shared" si="16"/>
        <v xml:space="preserve"> </v>
      </c>
      <c r="AG26" s="139"/>
      <c r="AH26" s="339" t="str">
        <f t="shared" si="17"/>
        <v>0</v>
      </c>
    </row>
    <row r="27" spans="1:34" ht="17.100000000000001" customHeight="1" x14ac:dyDescent="0.5">
      <c r="A27" s="311">
        <v>23</v>
      </c>
      <c r="B27" s="312" t="str">
        <f>รวมคะแนน103!C29</f>
        <v>เด็กชาย ณพรรศกร  ทองวิเศษ</v>
      </c>
      <c r="C27" s="320">
        <v>2</v>
      </c>
      <c r="D27" s="321">
        <v>2</v>
      </c>
      <c r="E27" s="321">
        <v>2</v>
      </c>
      <c r="F27" s="321">
        <v>2</v>
      </c>
      <c r="G27" s="321">
        <v>3</v>
      </c>
      <c r="H27" s="321">
        <v>3</v>
      </c>
      <c r="I27" s="321">
        <v>3</v>
      </c>
      <c r="J27" s="322">
        <v>3</v>
      </c>
      <c r="K27" s="126" t="str">
        <f t="shared" si="0"/>
        <v>/</v>
      </c>
      <c r="L27" s="128" t="str">
        <f t="shared" si="7"/>
        <v xml:space="preserve"> </v>
      </c>
      <c r="M27" s="331" t="str">
        <f t="shared" si="8"/>
        <v xml:space="preserve"> </v>
      </c>
      <c r="N27" s="332" t="str">
        <f t="shared" si="1"/>
        <v xml:space="preserve"> </v>
      </c>
      <c r="O27" s="320"/>
      <c r="P27" s="321"/>
      <c r="Q27" s="322"/>
      <c r="R27" s="323">
        <f t="shared" si="9"/>
        <v>0</v>
      </c>
      <c r="S27" s="473"/>
      <c r="T27" s="334"/>
      <c r="U27" s="334"/>
      <c r="V27" s="324" t="str">
        <f t="shared" si="18"/>
        <v>/</v>
      </c>
      <c r="W27" s="335"/>
      <c r="Y27" s="336">
        <f t="shared" si="19"/>
        <v>4</v>
      </c>
      <c r="Z27" s="337">
        <f t="shared" si="20"/>
        <v>4</v>
      </c>
      <c r="AA27" s="337">
        <f t="shared" si="21"/>
        <v>0</v>
      </c>
      <c r="AB27" s="338">
        <f t="shared" si="22"/>
        <v>0</v>
      </c>
      <c r="AC27" s="336" t="str">
        <f t="shared" si="13"/>
        <v>3</v>
      </c>
      <c r="AD27" s="337" t="str">
        <f t="shared" si="14"/>
        <v xml:space="preserve"> </v>
      </c>
      <c r="AE27" s="337" t="str">
        <f t="shared" si="15"/>
        <v xml:space="preserve"> </v>
      </c>
      <c r="AF27" s="338" t="str">
        <f t="shared" si="16"/>
        <v xml:space="preserve"> </v>
      </c>
      <c r="AG27" s="139"/>
      <c r="AH27" s="339" t="str">
        <f t="shared" si="17"/>
        <v>0</v>
      </c>
    </row>
    <row r="28" spans="1:34" ht="17.100000000000001" customHeight="1" x14ac:dyDescent="0.5">
      <c r="A28" s="330">
        <v>24</v>
      </c>
      <c r="B28" s="312" t="str">
        <f>รวมคะแนน103!C30</f>
        <v>เด็กชาย กรกช  ลางคุลเสน</v>
      </c>
      <c r="C28" s="320">
        <v>2</v>
      </c>
      <c r="D28" s="321">
        <v>2</v>
      </c>
      <c r="E28" s="321">
        <v>1</v>
      </c>
      <c r="F28" s="321">
        <v>1</v>
      </c>
      <c r="G28" s="321">
        <v>3</v>
      </c>
      <c r="H28" s="321">
        <v>3</v>
      </c>
      <c r="I28" s="321">
        <v>3</v>
      </c>
      <c r="J28" s="322">
        <v>3</v>
      </c>
      <c r="K28" s="126" t="str">
        <f t="shared" si="0"/>
        <v>/</v>
      </c>
      <c r="L28" s="128" t="str">
        <f t="shared" si="7"/>
        <v>/</v>
      </c>
      <c r="M28" s="331" t="str">
        <f t="shared" si="8"/>
        <v xml:space="preserve"> </v>
      </c>
      <c r="N28" s="332" t="str">
        <f t="shared" si="1"/>
        <v xml:space="preserve"> </v>
      </c>
      <c r="O28" s="320"/>
      <c r="P28" s="321"/>
      <c r="Q28" s="322"/>
      <c r="R28" s="323">
        <f t="shared" si="9"/>
        <v>0</v>
      </c>
      <c r="S28" s="473"/>
      <c r="T28" s="334"/>
      <c r="U28" s="334"/>
      <c r="V28" s="324" t="str">
        <f t="shared" si="18"/>
        <v>/</v>
      </c>
      <c r="W28" s="335"/>
      <c r="Y28" s="336">
        <f t="shared" si="19"/>
        <v>4</v>
      </c>
      <c r="Z28" s="337">
        <f t="shared" si="20"/>
        <v>2</v>
      </c>
      <c r="AA28" s="337">
        <f t="shared" si="21"/>
        <v>2</v>
      </c>
      <c r="AB28" s="338">
        <f t="shared" si="22"/>
        <v>0</v>
      </c>
      <c r="AC28" s="336"/>
      <c r="AD28" s="337" t="str">
        <f t="shared" si="14"/>
        <v>2</v>
      </c>
      <c r="AE28" s="337" t="str">
        <f t="shared" si="15"/>
        <v xml:space="preserve"> </v>
      </c>
      <c r="AF28" s="338" t="str">
        <f t="shared" si="16"/>
        <v xml:space="preserve"> </v>
      </c>
      <c r="AG28" s="139"/>
      <c r="AH28" s="339" t="str">
        <f t="shared" si="17"/>
        <v>0</v>
      </c>
    </row>
    <row r="29" spans="1:34" ht="17.100000000000001" customHeight="1" x14ac:dyDescent="0.5">
      <c r="A29" s="311">
        <v>25</v>
      </c>
      <c r="B29" s="312" t="str">
        <f>รวมคะแนน103!C31</f>
        <v>เด็กชาย ชนกภัทร์  วงษ์สง่า</v>
      </c>
      <c r="C29" s="320">
        <v>2</v>
      </c>
      <c r="D29" s="321">
        <v>2</v>
      </c>
      <c r="E29" s="321">
        <v>2</v>
      </c>
      <c r="F29" s="321">
        <v>2</v>
      </c>
      <c r="G29" s="321">
        <v>3</v>
      </c>
      <c r="H29" s="321">
        <v>1</v>
      </c>
      <c r="I29" s="321">
        <v>1</v>
      </c>
      <c r="J29" s="322">
        <v>1</v>
      </c>
      <c r="K29" s="126" t="str">
        <f t="shared" si="0"/>
        <v xml:space="preserve"> </v>
      </c>
      <c r="L29" s="128" t="str">
        <f t="shared" si="7"/>
        <v>/</v>
      </c>
      <c r="M29" s="331" t="str">
        <f t="shared" si="8"/>
        <v xml:space="preserve"> </v>
      </c>
      <c r="N29" s="332" t="str">
        <f t="shared" si="1"/>
        <v xml:space="preserve"> </v>
      </c>
      <c r="O29" s="320"/>
      <c r="P29" s="321"/>
      <c r="Q29" s="322"/>
      <c r="R29" s="323">
        <f t="shared" si="9"/>
        <v>0</v>
      </c>
      <c r="S29" s="473"/>
      <c r="T29" s="334"/>
      <c r="U29" s="334"/>
      <c r="V29" s="324" t="str">
        <f t="shared" si="18"/>
        <v>/</v>
      </c>
      <c r="W29" s="335"/>
      <c r="Y29" s="336">
        <f t="shared" si="19"/>
        <v>1</v>
      </c>
      <c r="Z29" s="337">
        <f t="shared" si="20"/>
        <v>4</v>
      </c>
      <c r="AA29" s="337">
        <f t="shared" si="21"/>
        <v>3</v>
      </c>
      <c r="AB29" s="338">
        <f t="shared" si="22"/>
        <v>0</v>
      </c>
      <c r="AC29" s="336" t="str">
        <f t="shared" si="13"/>
        <v xml:space="preserve"> </v>
      </c>
      <c r="AD29" s="337" t="str">
        <f t="shared" si="14"/>
        <v>2</v>
      </c>
      <c r="AE29" s="337" t="str">
        <f t="shared" si="15"/>
        <v xml:space="preserve"> </v>
      </c>
      <c r="AF29" s="338" t="str">
        <f t="shared" si="16"/>
        <v xml:space="preserve"> </v>
      </c>
      <c r="AG29" s="139"/>
      <c r="AH29" s="339" t="str">
        <f t="shared" si="17"/>
        <v>0</v>
      </c>
    </row>
    <row r="30" spans="1:34" ht="17.100000000000001" customHeight="1" x14ac:dyDescent="0.5">
      <c r="A30" s="330">
        <v>26</v>
      </c>
      <c r="B30" s="312" t="str">
        <f>รวมคะแนน103!C32</f>
        <v>เด็กชาย อรรถวุฒิ  ชวดจอหอ</v>
      </c>
      <c r="C30" s="320">
        <v>2</v>
      </c>
      <c r="D30" s="321">
        <v>2</v>
      </c>
      <c r="E30" s="321">
        <v>2</v>
      </c>
      <c r="F30" s="321">
        <v>3</v>
      </c>
      <c r="G30" s="321">
        <v>3</v>
      </c>
      <c r="H30" s="321">
        <v>3</v>
      </c>
      <c r="I30" s="321">
        <v>1</v>
      </c>
      <c r="J30" s="322">
        <v>1</v>
      </c>
      <c r="K30" s="126" t="str">
        <f t="shared" si="0"/>
        <v>/</v>
      </c>
      <c r="L30" s="128" t="str">
        <f t="shared" si="7"/>
        <v xml:space="preserve"> </v>
      </c>
      <c r="M30" s="331" t="str">
        <f t="shared" si="8"/>
        <v xml:space="preserve"> </v>
      </c>
      <c r="N30" s="332" t="str">
        <f t="shared" si="1"/>
        <v xml:space="preserve"> </v>
      </c>
      <c r="O30" s="320"/>
      <c r="P30" s="321"/>
      <c r="Q30" s="322"/>
      <c r="R30" s="323">
        <f t="shared" si="9"/>
        <v>0</v>
      </c>
      <c r="S30" s="473"/>
      <c r="T30" s="334"/>
      <c r="U30" s="334"/>
      <c r="V30" s="324" t="str">
        <f t="shared" si="18"/>
        <v>/</v>
      </c>
      <c r="W30" s="335"/>
      <c r="Y30" s="336">
        <f t="shared" si="19"/>
        <v>3</v>
      </c>
      <c r="Z30" s="337">
        <f t="shared" si="20"/>
        <v>3</v>
      </c>
      <c r="AA30" s="337">
        <f t="shared" si="21"/>
        <v>2</v>
      </c>
      <c r="AB30" s="338">
        <f t="shared" si="22"/>
        <v>0</v>
      </c>
      <c r="AC30" s="336" t="str">
        <f t="shared" si="13"/>
        <v>3</v>
      </c>
      <c r="AD30" s="337" t="str">
        <f t="shared" si="14"/>
        <v xml:space="preserve"> </v>
      </c>
      <c r="AE30" s="337" t="str">
        <f t="shared" si="15"/>
        <v xml:space="preserve"> </v>
      </c>
      <c r="AF30" s="338" t="str">
        <f t="shared" si="16"/>
        <v xml:space="preserve"> </v>
      </c>
      <c r="AG30" s="139"/>
      <c r="AH30" s="339" t="str">
        <f t="shared" si="17"/>
        <v>0</v>
      </c>
    </row>
    <row r="31" spans="1:34" ht="17.100000000000001" customHeight="1" x14ac:dyDescent="0.5">
      <c r="A31" s="311">
        <v>27</v>
      </c>
      <c r="B31" s="312" t="str">
        <f>รวมคะแนน103!C33</f>
        <v>เด็กชาย อรรถวิทย์  ชวดจอหอ</v>
      </c>
      <c r="C31" s="320">
        <v>1</v>
      </c>
      <c r="D31" s="321">
        <v>1</v>
      </c>
      <c r="E31" s="321">
        <v>1</v>
      </c>
      <c r="F31" s="321">
        <v>1</v>
      </c>
      <c r="G31" s="321">
        <v>2</v>
      </c>
      <c r="H31" s="321">
        <v>2</v>
      </c>
      <c r="I31" s="321">
        <v>2</v>
      </c>
      <c r="J31" s="322">
        <v>2</v>
      </c>
      <c r="K31" s="126" t="str">
        <f t="shared" si="0"/>
        <v xml:space="preserve"> </v>
      </c>
      <c r="L31" s="128" t="str">
        <f t="shared" si="7"/>
        <v>/</v>
      </c>
      <c r="M31" s="331" t="str">
        <f t="shared" si="8"/>
        <v xml:space="preserve"> </v>
      </c>
      <c r="N31" s="332" t="str">
        <f t="shared" si="1"/>
        <v xml:space="preserve"> </v>
      </c>
      <c r="O31" s="320"/>
      <c r="P31" s="321"/>
      <c r="Q31" s="322"/>
      <c r="R31" s="323">
        <f t="shared" si="9"/>
        <v>0</v>
      </c>
      <c r="S31" s="473"/>
      <c r="T31" s="334"/>
      <c r="U31" s="334"/>
      <c r="V31" s="324" t="str">
        <f t="shared" si="18"/>
        <v>/</v>
      </c>
      <c r="W31" s="335"/>
      <c r="Y31" s="336">
        <f t="shared" si="19"/>
        <v>0</v>
      </c>
      <c r="Z31" s="337">
        <f t="shared" si="20"/>
        <v>4</v>
      </c>
      <c r="AA31" s="337">
        <f t="shared" si="21"/>
        <v>4</v>
      </c>
      <c r="AB31" s="338">
        <f t="shared" si="22"/>
        <v>0</v>
      </c>
      <c r="AC31" s="336" t="str">
        <f t="shared" si="13"/>
        <v xml:space="preserve"> </v>
      </c>
      <c r="AD31" s="337" t="str">
        <f t="shared" si="14"/>
        <v>2</v>
      </c>
      <c r="AE31" s="337" t="str">
        <f t="shared" si="15"/>
        <v xml:space="preserve"> </v>
      </c>
      <c r="AF31" s="338" t="str">
        <f t="shared" si="16"/>
        <v xml:space="preserve"> </v>
      </c>
      <c r="AG31" s="139"/>
      <c r="AH31" s="339" t="str">
        <f t="shared" si="17"/>
        <v>0</v>
      </c>
    </row>
    <row r="32" spans="1:34" ht="17.100000000000001" customHeight="1" x14ac:dyDescent="0.5">
      <c r="A32" s="330">
        <v>28</v>
      </c>
      <c r="B32" s="312" t="str">
        <f>รวมคะแนน103!C34</f>
        <v>เด็กหญิง สรญา  มะมิง</v>
      </c>
      <c r="C32" s="320">
        <v>3</v>
      </c>
      <c r="D32" s="321">
        <v>3</v>
      </c>
      <c r="E32" s="321">
        <v>3</v>
      </c>
      <c r="F32" s="321">
        <v>3</v>
      </c>
      <c r="G32" s="321">
        <v>3</v>
      </c>
      <c r="H32" s="321">
        <v>2</v>
      </c>
      <c r="I32" s="321">
        <v>2</v>
      </c>
      <c r="J32" s="322">
        <v>2</v>
      </c>
      <c r="K32" s="126" t="str">
        <f t="shared" si="0"/>
        <v>/</v>
      </c>
      <c r="L32" s="128" t="str">
        <f t="shared" si="7"/>
        <v>/</v>
      </c>
      <c r="M32" s="331" t="str">
        <f t="shared" si="8"/>
        <v xml:space="preserve"> </v>
      </c>
      <c r="N32" s="332" t="str">
        <f t="shared" si="1"/>
        <v xml:space="preserve"> </v>
      </c>
      <c r="O32" s="320"/>
      <c r="P32" s="321"/>
      <c r="Q32" s="322"/>
      <c r="R32" s="323">
        <f t="shared" si="9"/>
        <v>0</v>
      </c>
      <c r="S32" s="473"/>
      <c r="T32" s="334"/>
      <c r="U32" s="334"/>
      <c r="V32" s="324" t="str">
        <f t="shared" si="18"/>
        <v>/</v>
      </c>
      <c r="W32" s="335"/>
      <c r="Y32" s="336">
        <f t="shared" si="19"/>
        <v>5</v>
      </c>
      <c r="Z32" s="337">
        <f t="shared" si="20"/>
        <v>3</v>
      </c>
      <c r="AA32" s="337">
        <f t="shared" si="21"/>
        <v>0</v>
      </c>
      <c r="AB32" s="338">
        <f t="shared" si="22"/>
        <v>0</v>
      </c>
      <c r="AC32" s="336" t="str">
        <f t="shared" si="13"/>
        <v>3</v>
      </c>
      <c r="AD32" s="337"/>
      <c r="AE32" s="337" t="str">
        <f t="shared" si="15"/>
        <v xml:space="preserve"> </v>
      </c>
      <c r="AF32" s="338" t="str">
        <f t="shared" si="16"/>
        <v xml:space="preserve"> </v>
      </c>
      <c r="AG32" s="139"/>
      <c r="AH32" s="339" t="str">
        <f t="shared" si="17"/>
        <v>0</v>
      </c>
    </row>
    <row r="33" spans="1:34" ht="17.100000000000001" customHeight="1" x14ac:dyDescent="0.5">
      <c r="A33" s="311">
        <v>29</v>
      </c>
      <c r="B33" s="312" t="str">
        <f>รวมคะแนน103!C35</f>
        <v>เด็กชาย ศราวุฒิ  ป้องคำสิงห์</v>
      </c>
      <c r="C33" s="320">
        <v>2</v>
      </c>
      <c r="D33" s="321">
        <v>2</v>
      </c>
      <c r="E33" s="321">
        <v>1</v>
      </c>
      <c r="F33" s="321">
        <v>1</v>
      </c>
      <c r="G33" s="321">
        <v>3</v>
      </c>
      <c r="H33" s="321">
        <v>3</v>
      </c>
      <c r="I33" s="321">
        <v>1</v>
      </c>
      <c r="J33" s="322">
        <v>3</v>
      </c>
      <c r="K33" s="126" t="str">
        <f t="shared" si="0"/>
        <v>/</v>
      </c>
      <c r="L33" s="128" t="str">
        <f t="shared" si="7"/>
        <v xml:space="preserve"> </v>
      </c>
      <c r="M33" s="331" t="str">
        <f t="shared" si="8"/>
        <v>/</v>
      </c>
      <c r="N33" s="332" t="str">
        <f t="shared" si="1"/>
        <v xml:space="preserve"> </v>
      </c>
      <c r="O33" s="320"/>
      <c r="P33" s="321"/>
      <c r="Q33" s="322"/>
      <c r="R33" s="323">
        <f t="shared" si="9"/>
        <v>0</v>
      </c>
      <c r="S33" s="473"/>
      <c r="T33" s="334"/>
      <c r="U33" s="334"/>
      <c r="V33" s="324" t="str">
        <f t="shared" si="18"/>
        <v>/</v>
      </c>
      <c r="W33" s="335"/>
      <c r="Y33" s="336">
        <f t="shared" si="19"/>
        <v>3</v>
      </c>
      <c r="Z33" s="337">
        <f t="shared" si="20"/>
        <v>2</v>
      </c>
      <c r="AA33" s="337">
        <f t="shared" si="21"/>
        <v>3</v>
      </c>
      <c r="AB33" s="338">
        <f t="shared" si="22"/>
        <v>0</v>
      </c>
      <c r="AC33" s="336" t="str">
        <f t="shared" si="13"/>
        <v>3</v>
      </c>
      <c r="AD33" s="337" t="str">
        <f t="shared" si="14"/>
        <v xml:space="preserve"> </v>
      </c>
      <c r="AE33" s="337"/>
      <c r="AF33" s="338" t="str">
        <f t="shared" si="16"/>
        <v xml:space="preserve"> </v>
      </c>
      <c r="AG33" s="139"/>
      <c r="AH33" s="339" t="str">
        <f t="shared" si="17"/>
        <v>0</v>
      </c>
    </row>
    <row r="34" spans="1:34" ht="17.100000000000001" customHeight="1" x14ac:dyDescent="0.5">
      <c r="A34" s="330">
        <v>30</v>
      </c>
      <c r="B34" s="312" t="str">
        <f>รวมคะแนน103!C36</f>
        <v>เด็กชาย ปรินทร  ศรีแก้ว</v>
      </c>
      <c r="C34" s="320">
        <v>2</v>
      </c>
      <c r="D34" s="321">
        <v>1</v>
      </c>
      <c r="E34" s="321">
        <v>1</v>
      </c>
      <c r="F34" s="321">
        <v>1</v>
      </c>
      <c r="G34" s="321">
        <v>1</v>
      </c>
      <c r="H34" s="321">
        <v>2</v>
      </c>
      <c r="I34" s="321">
        <v>2</v>
      </c>
      <c r="J34" s="322">
        <v>2</v>
      </c>
      <c r="K34" s="126" t="str">
        <f t="shared" si="0"/>
        <v xml:space="preserve"> </v>
      </c>
      <c r="L34" s="128" t="str">
        <f t="shared" si="7"/>
        <v>/</v>
      </c>
      <c r="M34" s="331" t="str">
        <f t="shared" si="8"/>
        <v xml:space="preserve"> </v>
      </c>
      <c r="N34" s="332" t="str">
        <f t="shared" si="1"/>
        <v xml:space="preserve"> </v>
      </c>
      <c r="O34" s="320"/>
      <c r="P34" s="321"/>
      <c r="Q34" s="322"/>
      <c r="R34" s="323">
        <f t="shared" si="9"/>
        <v>0</v>
      </c>
      <c r="S34" s="473"/>
      <c r="T34" s="334"/>
      <c r="U34" s="334"/>
      <c r="V34" s="324" t="str">
        <f t="shared" si="18"/>
        <v>/</v>
      </c>
      <c r="W34" s="335"/>
      <c r="Y34" s="336">
        <f t="shared" si="19"/>
        <v>0</v>
      </c>
      <c r="Z34" s="337">
        <f t="shared" si="20"/>
        <v>4</v>
      </c>
      <c r="AA34" s="337">
        <f t="shared" si="21"/>
        <v>4</v>
      </c>
      <c r="AB34" s="338">
        <f t="shared" si="22"/>
        <v>0</v>
      </c>
      <c r="AC34" s="336" t="str">
        <f t="shared" si="13"/>
        <v xml:space="preserve"> </v>
      </c>
      <c r="AD34" s="337" t="str">
        <f t="shared" si="14"/>
        <v>2</v>
      </c>
      <c r="AE34" s="337" t="str">
        <f t="shared" si="15"/>
        <v xml:space="preserve"> </v>
      </c>
      <c r="AF34" s="338" t="str">
        <f t="shared" si="16"/>
        <v xml:space="preserve"> </v>
      </c>
      <c r="AG34" s="139"/>
      <c r="AH34" s="339" t="str">
        <f t="shared" si="17"/>
        <v>0</v>
      </c>
    </row>
    <row r="35" spans="1:34" ht="17.100000000000001" customHeight="1" x14ac:dyDescent="0.5">
      <c r="A35" s="311">
        <v>31</v>
      </c>
      <c r="B35" s="312" t="str">
        <f>รวมคะแนน103!C37</f>
        <v>เด็กหญิง ศิวาภัทร  เกิดสมจิตร</v>
      </c>
      <c r="C35" s="320">
        <v>1</v>
      </c>
      <c r="D35" s="321">
        <v>1</v>
      </c>
      <c r="E35" s="321">
        <v>1</v>
      </c>
      <c r="F35" s="321">
        <v>1</v>
      </c>
      <c r="G35" s="321">
        <v>1</v>
      </c>
      <c r="H35" s="321">
        <v>1</v>
      </c>
      <c r="I35" s="321">
        <v>1</v>
      </c>
      <c r="J35" s="322">
        <v>2</v>
      </c>
      <c r="K35" s="126" t="str">
        <f t="shared" si="0"/>
        <v xml:space="preserve"> </v>
      </c>
      <c r="L35" s="128" t="str">
        <f t="shared" si="7"/>
        <v xml:space="preserve"> </v>
      </c>
      <c r="M35" s="331" t="str">
        <f t="shared" si="8"/>
        <v>/</v>
      </c>
      <c r="N35" s="332" t="str">
        <f t="shared" si="1"/>
        <v xml:space="preserve"> </v>
      </c>
      <c r="O35" s="320"/>
      <c r="P35" s="321"/>
      <c r="Q35" s="322"/>
      <c r="R35" s="323">
        <f t="shared" si="9"/>
        <v>0</v>
      </c>
      <c r="S35" s="473"/>
      <c r="T35" s="334"/>
      <c r="U35" s="334"/>
      <c r="V35" s="324" t="str">
        <f t="shared" si="18"/>
        <v>/</v>
      </c>
      <c r="W35" s="335"/>
      <c r="Y35" s="336">
        <f t="shared" si="19"/>
        <v>0</v>
      </c>
      <c r="Z35" s="337">
        <f t="shared" si="20"/>
        <v>1</v>
      </c>
      <c r="AA35" s="337">
        <f t="shared" si="21"/>
        <v>7</v>
      </c>
      <c r="AB35" s="338">
        <f t="shared" si="22"/>
        <v>0</v>
      </c>
      <c r="AC35" s="336" t="str">
        <f t="shared" si="13"/>
        <v xml:space="preserve"> </v>
      </c>
      <c r="AD35" s="337" t="str">
        <f t="shared" si="14"/>
        <v xml:space="preserve"> </v>
      </c>
      <c r="AE35" s="337" t="str">
        <f t="shared" si="15"/>
        <v>1</v>
      </c>
      <c r="AF35" s="338" t="str">
        <f t="shared" si="16"/>
        <v xml:space="preserve"> </v>
      </c>
      <c r="AG35" s="139"/>
      <c r="AH35" s="339" t="str">
        <f t="shared" si="17"/>
        <v>0</v>
      </c>
    </row>
    <row r="36" spans="1:34" ht="17.100000000000001" customHeight="1" x14ac:dyDescent="0.5">
      <c r="A36" s="330">
        <v>32</v>
      </c>
      <c r="B36" s="312" t="str">
        <f>รวมคะแนน103!C38</f>
        <v>เด็กชาย วุฒิชัย  จะมะเลิศ</v>
      </c>
      <c r="C36" s="126">
        <v>2</v>
      </c>
      <c r="D36" s="128">
        <v>2</v>
      </c>
      <c r="E36" s="128">
        <v>2</v>
      </c>
      <c r="F36" s="128">
        <v>3</v>
      </c>
      <c r="G36" s="128">
        <v>3</v>
      </c>
      <c r="H36" s="128">
        <v>3</v>
      </c>
      <c r="I36" s="128">
        <v>1</v>
      </c>
      <c r="J36" s="350">
        <v>1</v>
      </c>
      <c r="K36" s="126" t="str">
        <f t="shared" si="0"/>
        <v>/</v>
      </c>
      <c r="L36" s="128" t="str">
        <f t="shared" si="7"/>
        <v xml:space="preserve"> </v>
      </c>
      <c r="M36" s="331" t="str">
        <f t="shared" si="8"/>
        <v xml:space="preserve"> </v>
      </c>
      <c r="N36" s="332" t="str">
        <f t="shared" si="1"/>
        <v xml:space="preserve"> </v>
      </c>
      <c r="O36" s="126"/>
      <c r="P36" s="128"/>
      <c r="Q36" s="350"/>
      <c r="R36" s="351">
        <f t="shared" si="9"/>
        <v>0</v>
      </c>
      <c r="S36" s="333"/>
      <c r="T36" s="334"/>
      <c r="U36" s="334"/>
      <c r="V36" s="470" t="str">
        <f t="shared" si="18"/>
        <v>/</v>
      </c>
      <c r="W36" s="335"/>
      <c r="Y36" s="336">
        <f t="shared" si="19"/>
        <v>3</v>
      </c>
      <c r="Z36" s="337">
        <f t="shared" si="20"/>
        <v>3</v>
      </c>
      <c r="AA36" s="337">
        <f t="shared" si="21"/>
        <v>2</v>
      </c>
      <c r="AB36" s="338">
        <f t="shared" si="22"/>
        <v>0</v>
      </c>
      <c r="AC36" s="336" t="str">
        <f t="shared" si="13"/>
        <v>3</v>
      </c>
      <c r="AD36" s="337" t="str">
        <f t="shared" si="14"/>
        <v xml:space="preserve"> </v>
      </c>
      <c r="AE36" s="337" t="str">
        <f t="shared" si="15"/>
        <v xml:space="preserve"> </v>
      </c>
      <c r="AF36" s="338" t="str">
        <f t="shared" si="16"/>
        <v xml:space="preserve"> </v>
      </c>
      <c r="AG36" s="139"/>
      <c r="AH36" s="339" t="str">
        <f t="shared" si="17"/>
        <v>0</v>
      </c>
    </row>
    <row r="37" spans="1:34" ht="17.100000000000001" customHeight="1" x14ac:dyDescent="0.5">
      <c r="A37" s="330">
        <v>33</v>
      </c>
      <c r="B37" s="312" t="str">
        <f>รวมคะแนน103!C39</f>
        <v>เด็กชาย ศรัณย์พงษ์  พรรษา</v>
      </c>
      <c r="C37" s="126">
        <v>2</v>
      </c>
      <c r="D37" s="128">
        <v>2</v>
      </c>
      <c r="E37" s="128">
        <v>2</v>
      </c>
      <c r="F37" s="128">
        <v>3</v>
      </c>
      <c r="G37" s="128">
        <v>3</v>
      </c>
      <c r="H37" s="128">
        <v>1</v>
      </c>
      <c r="I37" s="128">
        <v>1</v>
      </c>
      <c r="J37" s="350">
        <v>0</v>
      </c>
      <c r="K37" s="126" t="str">
        <f t="shared" si="0"/>
        <v xml:space="preserve"> </v>
      </c>
      <c r="L37" s="128" t="str">
        <f t="shared" si="7"/>
        <v xml:space="preserve"> </v>
      </c>
      <c r="M37" s="331" t="str">
        <f t="shared" si="8"/>
        <v xml:space="preserve"> </v>
      </c>
      <c r="N37" s="332" t="str">
        <f t="shared" si="1"/>
        <v>/</v>
      </c>
      <c r="O37" s="126"/>
      <c r="P37" s="128"/>
      <c r="Q37" s="350"/>
      <c r="R37" s="351">
        <f t="shared" si="9"/>
        <v>0</v>
      </c>
      <c r="S37" s="333"/>
      <c r="T37" s="334"/>
      <c r="U37" s="334"/>
      <c r="V37" s="470" t="str">
        <f t="shared" si="18"/>
        <v>/</v>
      </c>
      <c r="W37" s="335"/>
      <c r="Y37" s="336">
        <f t="shared" si="19"/>
        <v>2</v>
      </c>
      <c r="Z37" s="337">
        <f t="shared" si="20"/>
        <v>3</v>
      </c>
      <c r="AA37" s="337">
        <f t="shared" si="21"/>
        <v>2</v>
      </c>
      <c r="AB37" s="338">
        <f t="shared" si="22"/>
        <v>1</v>
      </c>
      <c r="AC37" s="336" t="str">
        <f t="shared" si="13"/>
        <v xml:space="preserve"> </v>
      </c>
      <c r="AD37" s="337" t="str">
        <f t="shared" si="14"/>
        <v xml:space="preserve"> </v>
      </c>
      <c r="AE37" s="337" t="str">
        <f t="shared" si="15"/>
        <v xml:space="preserve"> </v>
      </c>
      <c r="AF37" s="338" t="str">
        <f t="shared" si="16"/>
        <v>0</v>
      </c>
      <c r="AG37" s="139"/>
      <c r="AH37" s="339" t="str">
        <f t="shared" si="17"/>
        <v>0</v>
      </c>
    </row>
    <row r="38" spans="1:34" ht="17.100000000000001" customHeight="1" x14ac:dyDescent="0.5">
      <c r="A38" s="330">
        <v>34</v>
      </c>
      <c r="B38" s="312" t="str">
        <f>รวมคะแนน103!C40</f>
        <v>เด็กชาย อลงกรณ์  เครืออ่อน</v>
      </c>
      <c r="C38" s="126">
        <v>1.5</v>
      </c>
      <c r="D38" s="128">
        <v>1.5</v>
      </c>
      <c r="E38" s="128">
        <v>2</v>
      </c>
      <c r="F38" s="128">
        <v>3</v>
      </c>
      <c r="G38" s="128">
        <v>2</v>
      </c>
      <c r="H38" s="128">
        <v>2</v>
      </c>
      <c r="I38" s="128">
        <v>0.999999999999999</v>
      </c>
      <c r="J38" s="350">
        <v>0</v>
      </c>
      <c r="K38" s="126" t="str">
        <f t="shared" si="0"/>
        <v xml:space="preserve"> </v>
      </c>
      <c r="L38" s="128" t="str">
        <f t="shared" si="7"/>
        <v xml:space="preserve"> </v>
      </c>
      <c r="M38" s="331" t="str">
        <f t="shared" si="8"/>
        <v xml:space="preserve"> </v>
      </c>
      <c r="N38" s="332" t="str">
        <f t="shared" si="1"/>
        <v>/</v>
      </c>
      <c r="O38" s="126"/>
      <c r="P38" s="128"/>
      <c r="Q38" s="350"/>
      <c r="R38" s="351">
        <f t="shared" si="9"/>
        <v>0</v>
      </c>
      <c r="S38" s="333"/>
      <c r="T38" s="334"/>
      <c r="U38" s="334"/>
      <c r="V38" s="470" t="str">
        <f t="shared" ref="V38:V41" si="23">IF(T38&lt;=3,"/"," ")</f>
        <v>/</v>
      </c>
      <c r="W38" s="335"/>
      <c r="Y38" s="336">
        <f t="shared" si="19"/>
        <v>1</v>
      </c>
      <c r="Z38" s="337">
        <f t="shared" si="20"/>
        <v>3</v>
      </c>
      <c r="AA38" s="337">
        <f t="shared" si="21"/>
        <v>0</v>
      </c>
      <c r="AB38" s="338">
        <f t="shared" si="22"/>
        <v>1</v>
      </c>
      <c r="AC38" s="336" t="str">
        <f t="shared" si="13"/>
        <v xml:space="preserve"> </v>
      </c>
      <c r="AD38" s="337" t="str">
        <f t="shared" si="14"/>
        <v xml:space="preserve"> </v>
      </c>
      <c r="AE38" s="337" t="str">
        <f t="shared" si="15"/>
        <v xml:space="preserve"> </v>
      </c>
      <c r="AF38" s="338" t="str">
        <f t="shared" si="16"/>
        <v>0</v>
      </c>
      <c r="AG38" s="139"/>
      <c r="AH38" s="339" t="str">
        <f t="shared" si="17"/>
        <v>0</v>
      </c>
    </row>
    <row r="39" spans="1:34" ht="17.100000000000001" customHeight="1" x14ac:dyDescent="0.5">
      <c r="A39" s="330">
        <v>35</v>
      </c>
      <c r="B39" s="312" t="str">
        <f>รวมคะแนน103!C41</f>
        <v>เด็กชาย สมเจตร  ทับทวี</v>
      </c>
      <c r="C39" s="126">
        <v>1</v>
      </c>
      <c r="D39" s="128">
        <v>2</v>
      </c>
      <c r="E39" s="128">
        <v>2</v>
      </c>
      <c r="F39" s="128">
        <v>2</v>
      </c>
      <c r="G39" s="128">
        <v>1</v>
      </c>
      <c r="H39" s="128">
        <v>1</v>
      </c>
      <c r="I39" s="128">
        <v>0.89999999999999902</v>
      </c>
      <c r="J39" s="350">
        <v>1</v>
      </c>
      <c r="K39" s="126" t="str">
        <f t="shared" si="0"/>
        <v xml:space="preserve"> </v>
      </c>
      <c r="L39" s="128" t="str">
        <f t="shared" si="7"/>
        <v xml:space="preserve"> </v>
      </c>
      <c r="M39" s="331" t="str">
        <f t="shared" si="8"/>
        <v>/</v>
      </c>
      <c r="N39" s="332" t="str">
        <f t="shared" si="1"/>
        <v xml:space="preserve"> </v>
      </c>
      <c r="O39" s="126"/>
      <c r="P39" s="128"/>
      <c r="Q39" s="350"/>
      <c r="R39" s="351">
        <f t="shared" si="9"/>
        <v>0</v>
      </c>
      <c r="S39" s="333"/>
      <c r="T39" s="334"/>
      <c r="U39" s="334"/>
      <c r="V39" s="470" t="str">
        <f t="shared" si="23"/>
        <v>/</v>
      </c>
      <c r="W39" s="335"/>
      <c r="Y39" s="336">
        <f t="shared" si="19"/>
        <v>0</v>
      </c>
      <c r="Z39" s="337">
        <f t="shared" si="20"/>
        <v>3</v>
      </c>
      <c r="AA39" s="337">
        <f t="shared" si="21"/>
        <v>4</v>
      </c>
      <c r="AB39" s="338">
        <f t="shared" si="22"/>
        <v>0</v>
      </c>
      <c r="AC39" s="336" t="str">
        <f t="shared" si="13"/>
        <v xml:space="preserve"> </v>
      </c>
      <c r="AD39" s="337" t="str">
        <f t="shared" si="14"/>
        <v xml:space="preserve"> </v>
      </c>
      <c r="AE39" s="337" t="str">
        <f t="shared" si="15"/>
        <v>1</v>
      </c>
      <c r="AF39" s="338" t="str">
        <f t="shared" si="16"/>
        <v xml:space="preserve"> </v>
      </c>
      <c r="AG39" s="139"/>
      <c r="AH39" s="339" t="str">
        <f t="shared" si="17"/>
        <v>0</v>
      </c>
    </row>
    <row r="40" spans="1:34" ht="17.100000000000001" customHeight="1" x14ac:dyDescent="0.5">
      <c r="A40" s="330">
        <v>36</v>
      </c>
      <c r="B40" s="312" t="str">
        <f>รวมคะแนน103!C42</f>
        <v>เด็กชาย สัชฌุกร  เช้าวันดี</v>
      </c>
      <c r="C40" s="126">
        <v>1</v>
      </c>
      <c r="D40" s="128">
        <v>1</v>
      </c>
      <c r="E40" s="128">
        <v>2</v>
      </c>
      <c r="F40" s="128">
        <v>2</v>
      </c>
      <c r="G40" s="128">
        <v>2</v>
      </c>
      <c r="H40" s="128">
        <v>1</v>
      </c>
      <c r="I40" s="128">
        <v>1</v>
      </c>
      <c r="J40" s="350">
        <v>1</v>
      </c>
      <c r="K40" s="126" t="str">
        <f t="shared" si="0"/>
        <v xml:space="preserve"> </v>
      </c>
      <c r="L40" s="128" t="str">
        <f t="shared" si="7"/>
        <v xml:space="preserve"> </v>
      </c>
      <c r="M40" s="331" t="str">
        <f t="shared" si="8"/>
        <v>/</v>
      </c>
      <c r="N40" s="332" t="str">
        <f t="shared" si="1"/>
        <v xml:space="preserve"> </v>
      </c>
      <c r="O40" s="126">
        <v>3</v>
      </c>
      <c r="P40" s="128">
        <v>3</v>
      </c>
      <c r="Q40" s="350">
        <v>3</v>
      </c>
      <c r="R40" s="351">
        <f t="shared" si="9"/>
        <v>9</v>
      </c>
      <c r="S40" s="333"/>
      <c r="T40" s="334"/>
      <c r="U40" s="334"/>
      <c r="V40" s="470" t="str">
        <f t="shared" si="23"/>
        <v>/</v>
      </c>
      <c r="W40" s="335"/>
      <c r="Y40" s="336">
        <f t="shared" si="19"/>
        <v>0</v>
      </c>
      <c r="Z40" s="337">
        <f t="shared" si="20"/>
        <v>3</v>
      </c>
      <c r="AA40" s="337">
        <f t="shared" si="21"/>
        <v>5</v>
      </c>
      <c r="AB40" s="338">
        <f t="shared" si="22"/>
        <v>0</v>
      </c>
      <c r="AC40" s="336" t="str">
        <f t="shared" si="13"/>
        <v xml:space="preserve"> </v>
      </c>
      <c r="AD40" s="337" t="str">
        <f t="shared" si="14"/>
        <v xml:space="preserve"> </v>
      </c>
      <c r="AE40" s="337" t="str">
        <f t="shared" si="15"/>
        <v>1</v>
      </c>
      <c r="AF40" s="338" t="str">
        <f t="shared" si="16"/>
        <v xml:space="preserve"> </v>
      </c>
      <c r="AG40" s="139"/>
      <c r="AH40" s="339">
        <f t="shared" si="17"/>
        <v>3</v>
      </c>
    </row>
    <row r="41" spans="1:34" ht="17.100000000000001" customHeight="1" x14ac:dyDescent="0.5">
      <c r="A41" s="330">
        <v>37</v>
      </c>
      <c r="B41" s="312" t="str">
        <f>รวมคะแนน103!C43</f>
        <v>เด็กชาย ณัฐภัทร  พิณนาขิเลย์</v>
      </c>
      <c r="C41" s="126">
        <v>1</v>
      </c>
      <c r="D41" s="128">
        <v>1</v>
      </c>
      <c r="E41" s="128">
        <v>1</v>
      </c>
      <c r="F41" s="128">
        <v>2</v>
      </c>
      <c r="G41" s="128">
        <v>2</v>
      </c>
      <c r="H41" s="128">
        <v>2</v>
      </c>
      <c r="I41" s="128">
        <v>2</v>
      </c>
      <c r="J41" s="350">
        <v>2</v>
      </c>
      <c r="K41" s="126" t="str">
        <f t="shared" si="0"/>
        <v xml:space="preserve"> </v>
      </c>
      <c r="L41" s="128" t="str">
        <f t="shared" si="7"/>
        <v>/</v>
      </c>
      <c r="M41" s="331" t="str">
        <f t="shared" si="8"/>
        <v xml:space="preserve"> </v>
      </c>
      <c r="N41" s="332" t="str">
        <f t="shared" si="1"/>
        <v xml:space="preserve"> </v>
      </c>
      <c r="O41" s="126"/>
      <c r="P41" s="128"/>
      <c r="Q41" s="350"/>
      <c r="R41" s="351">
        <f t="shared" si="9"/>
        <v>0</v>
      </c>
      <c r="S41" s="333"/>
      <c r="T41" s="334"/>
      <c r="U41" s="334"/>
      <c r="V41" s="470" t="str">
        <f t="shared" si="23"/>
        <v>/</v>
      </c>
      <c r="W41" s="335"/>
      <c r="Y41" s="336">
        <f t="shared" si="19"/>
        <v>0</v>
      </c>
      <c r="Z41" s="337">
        <f t="shared" si="20"/>
        <v>5</v>
      </c>
      <c r="AA41" s="337">
        <f t="shared" si="21"/>
        <v>3</v>
      </c>
      <c r="AB41" s="338">
        <f t="shared" si="22"/>
        <v>0</v>
      </c>
      <c r="AC41" s="336" t="str">
        <f t="shared" si="13"/>
        <v xml:space="preserve"> </v>
      </c>
      <c r="AD41" s="337" t="str">
        <f t="shared" si="14"/>
        <v>2</v>
      </c>
      <c r="AE41" s="337" t="str">
        <f t="shared" si="15"/>
        <v xml:space="preserve"> </v>
      </c>
      <c r="AF41" s="338" t="str">
        <f t="shared" si="16"/>
        <v xml:space="preserve"> </v>
      </c>
      <c r="AG41" s="139"/>
      <c r="AH41" s="339" t="str">
        <f t="shared" si="17"/>
        <v>0</v>
      </c>
    </row>
    <row r="42" spans="1:34" ht="17.100000000000001" customHeight="1" x14ac:dyDescent="0.5">
      <c r="A42" s="330"/>
      <c r="B42" s="312"/>
      <c r="C42" s="126"/>
      <c r="D42" s="128"/>
      <c r="E42" s="128"/>
      <c r="F42" s="128"/>
      <c r="G42" s="128"/>
      <c r="H42" s="128"/>
      <c r="I42" s="128"/>
      <c r="J42" s="350"/>
      <c r="K42" s="126"/>
      <c r="L42" s="128"/>
      <c r="M42" s="331"/>
      <c r="N42" s="332"/>
      <c r="O42" s="126"/>
      <c r="P42" s="128"/>
      <c r="Q42" s="350"/>
      <c r="R42" s="351"/>
      <c r="S42" s="333"/>
      <c r="T42" s="334"/>
      <c r="U42" s="334"/>
      <c r="V42" s="470"/>
      <c r="W42" s="335"/>
      <c r="Y42" s="336"/>
      <c r="Z42" s="337"/>
      <c r="AA42" s="337"/>
      <c r="AB42" s="338"/>
      <c r="AC42" s="336"/>
      <c r="AD42" s="337"/>
      <c r="AE42" s="337"/>
      <c r="AF42" s="338"/>
      <c r="AG42" s="139"/>
      <c r="AH42" s="339"/>
    </row>
    <row r="43" spans="1:34" ht="17.100000000000001" customHeight="1" x14ac:dyDescent="0.5">
      <c r="A43" s="330"/>
      <c r="B43" s="312"/>
      <c r="C43" s="126"/>
      <c r="D43" s="128"/>
      <c r="E43" s="128"/>
      <c r="F43" s="128"/>
      <c r="G43" s="128"/>
      <c r="H43" s="128"/>
      <c r="I43" s="128"/>
      <c r="J43" s="350"/>
      <c r="K43" s="126"/>
      <c r="L43" s="128"/>
      <c r="M43" s="128"/>
      <c r="N43" s="332"/>
      <c r="O43" s="126"/>
      <c r="P43" s="128"/>
      <c r="Q43" s="350"/>
      <c r="R43" s="351"/>
      <c r="S43" s="333"/>
      <c r="T43" s="334"/>
      <c r="U43" s="334"/>
      <c r="V43" s="470"/>
      <c r="W43" s="335"/>
      <c r="Y43" s="336"/>
      <c r="Z43" s="337"/>
      <c r="AA43" s="337"/>
      <c r="AB43" s="338"/>
      <c r="AC43" s="336"/>
      <c r="AD43" s="337"/>
      <c r="AE43" s="337"/>
      <c r="AF43" s="338"/>
      <c r="AG43" s="139"/>
      <c r="AH43" s="339"/>
    </row>
    <row r="44" spans="1:34" ht="17.100000000000001" customHeight="1" thickBot="1" x14ac:dyDescent="0.55000000000000004">
      <c r="A44" s="354"/>
      <c r="B44" s="355"/>
      <c r="C44" s="356"/>
      <c r="D44" s="357"/>
      <c r="E44" s="357"/>
      <c r="F44" s="357"/>
      <c r="G44" s="357"/>
      <c r="H44" s="357"/>
      <c r="I44" s="357"/>
      <c r="J44" s="394"/>
      <c r="K44" s="356"/>
      <c r="L44" s="357"/>
      <c r="M44" s="357"/>
      <c r="N44" s="359"/>
      <c r="O44" s="356"/>
      <c r="P44" s="357"/>
      <c r="Q44" s="394"/>
      <c r="R44" s="360"/>
      <c r="S44" s="305"/>
      <c r="T44" s="303"/>
      <c r="U44" s="303"/>
      <c r="V44" s="301"/>
      <c r="W44" s="362"/>
      <c r="Y44" s="363"/>
      <c r="Z44" s="364"/>
      <c r="AA44" s="364"/>
      <c r="AB44" s="365"/>
      <c r="AC44" s="363"/>
      <c r="AD44" s="364"/>
      <c r="AE44" s="364"/>
      <c r="AF44" s="365"/>
      <c r="AG44" s="139"/>
      <c r="AH44" s="339"/>
    </row>
    <row r="45" spans="1:34" s="140" customFormat="1" ht="5.25" customHeight="1" x14ac:dyDescent="0.5">
      <c r="A45" s="367"/>
      <c r="B45" s="368"/>
      <c r="C45" s="369"/>
      <c r="D45" s="369"/>
      <c r="E45" s="369"/>
      <c r="F45" s="369"/>
      <c r="G45" s="369"/>
      <c r="H45" s="369"/>
      <c r="I45" s="369"/>
      <c r="J45" s="369"/>
      <c r="K45" s="370"/>
      <c r="L45" s="370"/>
      <c r="M45" s="369"/>
      <c r="N45" s="369"/>
      <c r="O45" s="369"/>
      <c r="P45" s="369"/>
      <c r="Q45" s="370"/>
      <c r="R45" s="370"/>
      <c r="S45" s="369"/>
    </row>
    <row r="46" spans="1:34" s="140" customFormat="1" ht="5.25" customHeight="1" x14ac:dyDescent="0.5">
      <c r="A46" s="367"/>
      <c r="B46" s="368"/>
      <c r="C46" s="369"/>
      <c r="D46" s="369"/>
      <c r="E46" s="369"/>
      <c r="F46" s="369"/>
      <c r="G46" s="369"/>
      <c r="H46" s="369"/>
      <c r="I46" s="369"/>
      <c r="J46" s="369"/>
      <c r="K46" s="370"/>
      <c r="L46" s="370"/>
      <c r="M46" s="369"/>
      <c r="N46" s="369"/>
      <c r="O46" s="369"/>
      <c r="P46" s="369"/>
      <c r="Q46" s="370"/>
      <c r="R46" s="370"/>
      <c r="S46" s="369"/>
    </row>
    <row r="47" spans="1:34" s="140" customFormat="1" ht="5.25" customHeight="1" x14ac:dyDescent="0.5">
      <c r="A47" s="367"/>
      <c r="B47" s="368"/>
      <c r="C47" s="369"/>
      <c r="D47" s="369"/>
      <c r="E47" s="369"/>
      <c r="F47" s="369"/>
      <c r="G47" s="369"/>
      <c r="H47" s="369"/>
      <c r="I47" s="369"/>
      <c r="J47" s="369"/>
      <c r="K47" s="370"/>
      <c r="L47" s="370"/>
      <c r="M47" s="369"/>
      <c r="N47" s="369"/>
      <c r="O47" s="369"/>
      <c r="P47" s="369"/>
      <c r="Q47" s="370"/>
      <c r="R47" s="370"/>
      <c r="S47" s="369"/>
    </row>
    <row r="48" spans="1:34" s="140" customFormat="1" ht="5.25" customHeight="1" x14ac:dyDescent="0.5">
      <c r="A48" s="367"/>
      <c r="B48" s="368"/>
      <c r="C48" s="369"/>
      <c r="D48" s="369"/>
      <c r="E48" s="369"/>
      <c r="F48" s="369"/>
      <c r="G48" s="369"/>
      <c r="H48" s="369"/>
      <c r="I48" s="369"/>
      <c r="J48" s="369"/>
      <c r="K48" s="370"/>
      <c r="L48" s="370"/>
      <c r="M48" s="369"/>
      <c r="N48" s="369"/>
      <c r="O48" s="369"/>
      <c r="P48" s="369"/>
      <c r="Q48" s="370"/>
      <c r="R48" s="370"/>
      <c r="S48" s="369"/>
    </row>
    <row r="49" spans="1:19" s="140" customFormat="1" ht="5.25" customHeight="1" x14ac:dyDescent="0.5">
      <c r="A49" s="367"/>
      <c r="B49" s="368"/>
      <c r="C49" s="369"/>
      <c r="D49" s="369"/>
      <c r="E49" s="369"/>
      <c r="F49" s="369"/>
      <c r="G49" s="369"/>
      <c r="H49" s="369"/>
      <c r="I49" s="369"/>
      <c r="J49" s="369"/>
      <c r="K49" s="370"/>
      <c r="L49" s="370"/>
      <c r="M49" s="369"/>
      <c r="N49" s="369"/>
      <c r="O49" s="369"/>
      <c r="P49" s="369"/>
      <c r="Q49" s="370"/>
      <c r="R49" s="370"/>
      <c r="S49" s="369"/>
    </row>
    <row r="50" spans="1:19" s="140" customFormat="1" ht="5.25" customHeight="1" x14ac:dyDescent="0.5">
      <c r="A50" s="367"/>
      <c r="B50" s="368"/>
      <c r="C50" s="369"/>
      <c r="D50" s="369"/>
      <c r="E50" s="369"/>
      <c r="F50" s="369"/>
      <c r="G50" s="369"/>
      <c r="H50" s="369"/>
      <c r="I50" s="369"/>
      <c r="J50" s="369"/>
      <c r="K50" s="370"/>
      <c r="L50" s="370"/>
      <c r="M50" s="369"/>
      <c r="N50" s="369"/>
      <c r="O50" s="369"/>
      <c r="P50" s="369"/>
      <c r="Q50" s="370"/>
      <c r="R50" s="370"/>
      <c r="S50" s="369"/>
    </row>
    <row r="51" spans="1:19" ht="16.5" customHeight="1" x14ac:dyDescent="0.55000000000000004">
      <c r="B51" s="162"/>
      <c r="C51" s="162"/>
      <c r="E51" s="162"/>
      <c r="F51" s="380" t="s">
        <v>31</v>
      </c>
      <c r="G51" s="476"/>
      <c r="H51" s="128">
        <v>0</v>
      </c>
      <c r="I51" s="380" t="s">
        <v>29</v>
      </c>
      <c r="J51" s="380"/>
      <c r="K51" s="334">
        <f>COUNTIF($AF$5:$AF$44,"0")</f>
        <v>6</v>
      </c>
      <c r="L51" s="128" t="s">
        <v>30</v>
      </c>
      <c r="M51" s="380" t="s">
        <v>31</v>
      </c>
      <c r="N51" s="380"/>
      <c r="O51" s="128">
        <v>0</v>
      </c>
      <c r="P51" s="380" t="s">
        <v>29</v>
      </c>
      <c r="Q51" s="380"/>
      <c r="R51" s="334">
        <f>COUNTIF($AH$5:$AH$44,"0")</f>
        <v>30</v>
      </c>
      <c r="S51" s="128" t="s">
        <v>30</v>
      </c>
    </row>
    <row r="52" spans="1:19" ht="17.100000000000001" customHeight="1" x14ac:dyDescent="0.55000000000000004">
      <c r="B52" s="162"/>
      <c r="C52" s="162"/>
      <c r="E52" s="162"/>
      <c r="F52" s="380" t="s">
        <v>31</v>
      </c>
      <c r="G52" s="476"/>
      <c r="H52" s="128">
        <v>1</v>
      </c>
      <c r="I52" s="380" t="s">
        <v>29</v>
      </c>
      <c r="J52" s="380"/>
      <c r="K52" s="334">
        <f>COUNTIF($AE$5:$AE$44,"1")</f>
        <v>9</v>
      </c>
      <c r="L52" s="128" t="s">
        <v>30</v>
      </c>
      <c r="M52" s="380" t="s">
        <v>31</v>
      </c>
      <c r="N52" s="380"/>
      <c r="O52" s="128">
        <v>1</v>
      </c>
      <c r="P52" s="380" t="s">
        <v>29</v>
      </c>
      <c r="Q52" s="380"/>
      <c r="R52" s="334">
        <f>COUNTIF($AH$5:$AH$44,"1")</f>
        <v>2</v>
      </c>
      <c r="S52" s="128" t="s">
        <v>30</v>
      </c>
    </row>
    <row r="53" spans="1:19" ht="17.100000000000001" customHeight="1" x14ac:dyDescent="0.55000000000000004">
      <c r="B53" s="162"/>
      <c r="C53" s="162"/>
      <c r="E53" s="162"/>
      <c r="F53" s="380" t="s">
        <v>31</v>
      </c>
      <c r="G53" s="476"/>
      <c r="H53" s="128">
        <v>2</v>
      </c>
      <c r="I53" s="380" t="s">
        <v>29</v>
      </c>
      <c r="J53" s="380"/>
      <c r="K53" s="334">
        <f>COUNTIF($AD$5:$AD$44,"2")</f>
        <v>13</v>
      </c>
      <c r="L53" s="128" t="s">
        <v>30</v>
      </c>
      <c r="M53" s="380" t="s">
        <v>31</v>
      </c>
      <c r="N53" s="380"/>
      <c r="O53" s="128">
        <v>2</v>
      </c>
      <c r="P53" s="380" t="s">
        <v>29</v>
      </c>
      <c r="Q53" s="380"/>
      <c r="R53" s="334">
        <f>COUNTIF($AH$5:$AH$44,"2")</f>
        <v>3</v>
      </c>
      <c r="S53" s="128" t="s">
        <v>30</v>
      </c>
    </row>
    <row r="54" spans="1:19" ht="17.100000000000001" customHeight="1" x14ac:dyDescent="0.55000000000000004">
      <c r="B54" s="162"/>
      <c r="C54" s="162"/>
      <c r="E54" s="162"/>
      <c r="F54" s="380" t="s">
        <v>31</v>
      </c>
      <c r="G54" s="476"/>
      <c r="H54" s="128">
        <v>3</v>
      </c>
      <c r="I54" s="380" t="s">
        <v>29</v>
      </c>
      <c r="J54" s="380"/>
      <c r="K54" s="334">
        <f>COUNTIF($AC$5:$AC$44,"3")</f>
        <v>9</v>
      </c>
      <c r="L54" s="128" t="s">
        <v>30</v>
      </c>
      <c r="M54" s="380" t="s">
        <v>31</v>
      </c>
      <c r="N54" s="380"/>
      <c r="O54" s="128">
        <v>3</v>
      </c>
      <c r="P54" s="380" t="s">
        <v>29</v>
      </c>
      <c r="Q54" s="380"/>
      <c r="R54" s="334">
        <f>COUNTIF($AH$5:$AH$44,"3")</f>
        <v>2</v>
      </c>
      <c r="S54" s="128" t="s">
        <v>30</v>
      </c>
    </row>
    <row r="55" spans="1:19" ht="17.100000000000001" customHeight="1" x14ac:dyDescent="0.55000000000000004">
      <c r="B55" s="162"/>
      <c r="C55" s="162"/>
      <c r="D55" s="162"/>
      <c r="E55" s="162"/>
      <c r="F55" s="162"/>
      <c r="G55" s="162"/>
      <c r="H55" s="162"/>
      <c r="I55" s="162"/>
      <c r="J55" s="162"/>
      <c r="K55" s="162">
        <f>SUM(K51:K54)</f>
        <v>37</v>
      </c>
      <c r="L55" s="162"/>
      <c r="M55" s="162"/>
      <c r="N55" s="162"/>
      <c r="O55" s="162"/>
      <c r="P55" s="162"/>
      <c r="Q55" s="162"/>
      <c r="R55" s="162">
        <f>SUM(R51:R54)</f>
        <v>37</v>
      </c>
      <c r="S55" s="162"/>
    </row>
    <row r="56" spans="1:19" ht="17.100000000000001" customHeight="1" x14ac:dyDescent="0.55000000000000004"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</row>
    <row r="57" spans="1:19" ht="17.100000000000001" customHeight="1" x14ac:dyDescent="0.55000000000000004"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</row>
    <row r="58" spans="1:19" ht="17.100000000000001" customHeight="1" x14ac:dyDescent="0.55000000000000004"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</row>
    <row r="59" spans="1:19" ht="17.100000000000001" customHeight="1" x14ac:dyDescent="0.55000000000000004"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</row>
    <row r="60" spans="1:19" ht="17.100000000000001" customHeight="1" x14ac:dyDescent="0.55000000000000004"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</row>
    <row r="61" spans="1:19" ht="17.100000000000001" customHeight="1" x14ac:dyDescent="0.55000000000000004"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</row>
    <row r="62" spans="1:19" ht="24" x14ac:dyDescent="0.55000000000000004"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</row>
    <row r="63" spans="1:19" ht="24" x14ac:dyDescent="0.55000000000000004"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</row>
    <row r="64" spans="1:19" ht="24" x14ac:dyDescent="0.55000000000000004"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</row>
    <row r="65" spans="2:19" ht="24" x14ac:dyDescent="0.55000000000000004"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</row>
    <row r="66" spans="2:19" ht="24" x14ac:dyDescent="0.55000000000000004"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</row>
    <row r="67" spans="2:19" ht="24" x14ac:dyDescent="0.55000000000000004"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</row>
    <row r="68" spans="2:19" ht="24" x14ac:dyDescent="0.55000000000000004"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</row>
    <row r="69" spans="2:19" ht="24" x14ac:dyDescent="0.55000000000000004"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</row>
    <row r="70" spans="2:19" ht="24" x14ac:dyDescent="0.55000000000000004"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</row>
    <row r="71" spans="2:19" ht="24" x14ac:dyDescent="0.55000000000000004"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</row>
    <row r="72" spans="2:19" ht="24" x14ac:dyDescent="0.55000000000000004"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</row>
    <row r="73" spans="2:19" ht="24" x14ac:dyDescent="0.55000000000000004"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</row>
    <row r="74" spans="2:19" ht="24" x14ac:dyDescent="0.55000000000000004"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</row>
    <row r="75" spans="2:19" ht="24" x14ac:dyDescent="0.55000000000000004"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</row>
    <row r="76" spans="2:19" ht="24" x14ac:dyDescent="0.55000000000000004"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</row>
    <row r="77" spans="2:19" ht="24" x14ac:dyDescent="0.55000000000000004"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</row>
    <row r="78" spans="2:19" ht="24" x14ac:dyDescent="0.55000000000000004"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</row>
    <row r="79" spans="2:19" ht="24" x14ac:dyDescent="0.55000000000000004"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</row>
    <row r="80" spans="2:19" ht="24" x14ac:dyDescent="0.55000000000000004"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</row>
    <row r="81" spans="2:19" ht="24" x14ac:dyDescent="0.55000000000000004"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</row>
    <row r="82" spans="2:19" ht="24" x14ac:dyDescent="0.55000000000000004"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</row>
    <row r="83" spans="2:19" ht="24" x14ac:dyDescent="0.55000000000000004"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</row>
    <row r="84" spans="2:19" ht="24" x14ac:dyDescent="0.55000000000000004"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</row>
    <row r="85" spans="2:19" ht="24" x14ac:dyDescent="0.55000000000000004"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</row>
    <row r="86" spans="2:19" ht="24" x14ac:dyDescent="0.55000000000000004"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</row>
    <row r="87" spans="2:19" ht="24" x14ac:dyDescent="0.55000000000000004"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</row>
    <row r="88" spans="2:19" ht="24" x14ac:dyDescent="0.55000000000000004"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</row>
    <row r="89" spans="2:19" ht="24" x14ac:dyDescent="0.55000000000000004"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</row>
    <row r="90" spans="2:19" ht="24" x14ac:dyDescent="0.55000000000000004"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</row>
    <row r="91" spans="2:19" ht="24" x14ac:dyDescent="0.55000000000000004"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</row>
    <row r="92" spans="2:19" ht="24" x14ac:dyDescent="0.55000000000000004"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</row>
    <row r="93" spans="2:19" ht="24" x14ac:dyDescent="0.55000000000000004"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</row>
    <row r="94" spans="2:19" ht="24" x14ac:dyDescent="0.55000000000000004">
      <c r="B94" s="162"/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</row>
    <row r="95" spans="2:19" ht="24" x14ac:dyDescent="0.55000000000000004"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</row>
    <row r="96" spans="2:19" ht="24" x14ac:dyDescent="0.55000000000000004"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</row>
    <row r="97" spans="2:19" ht="24" x14ac:dyDescent="0.55000000000000004"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</row>
    <row r="98" spans="2:19" ht="24" x14ac:dyDescent="0.55000000000000004"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</row>
    <row r="99" spans="2:19" ht="24" x14ac:dyDescent="0.55000000000000004"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</row>
    <row r="100" spans="2:19" ht="24" x14ac:dyDescent="0.55000000000000004"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</row>
    <row r="101" spans="2:19" ht="24" x14ac:dyDescent="0.55000000000000004"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</row>
    <row r="102" spans="2:19" ht="24" x14ac:dyDescent="0.55000000000000004"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</row>
  </sheetData>
  <mergeCells count="20">
    <mergeCell ref="AH3:AH4"/>
    <mergeCell ref="A1:W1"/>
    <mergeCell ref="W2:W4"/>
    <mergeCell ref="C3:C4"/>
    <mergeCell ref="D3:D4"/>
    <mergeCell ref="E3:E4"/>
    <mergeCell ref="F3:F4"/>
    <mergeCell ref="C2:J2"/>
    <mergeCell ref="K2:N2"/>
    <mergeCell ref="O2:R2"/>
    <mergeCell ref="S2:V2"/>
    <mergeCell ref="T3:T4"/>
    <mergeCell ref="U3:U4"/>
    <mergeCell ref="V3:V4"/>
    <mergeCell ref="G3:G4"/>
    <mergeCell ref="H3:H4"/>
    <mergeCell ref="I3:I4"/>
    <mergeCell ref="J3:J4"/>
    <mergeCell ref="S3:S4"/>
    <mergeCell ref="Y2:AF2"/>
  </mergeCells>
  <printOptions horizontalCentered="1"/>
  <pageMargins left="0.15" right="0.15748031496063" top="0.39" bottom="0.39" header="0.511811023622047" footer="0.511811023622047"/>
  <pageSetup paperSize="9" scale="95" orientation="portrait" r:id="rId1"/>
  <headerFooter alignWithMargins="0"/>
  <rowBreaks count="1" manualBreakCount="1">
    <brk id="44" max="34" man="1"/>
  </rowBreaks>
  <colBreaks count="1" manualBreakCount="1">
    <brk id="23" max="5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70"/>
  <sheetViews>
    <sheetView view="pageBreakPreview" zoomScaleNormal="100" zoomScaleSheetLayoutView="100" workbookViewId="0">
      <selection activeCell="A35" sqref="A35:L35"/>
    </sheetView>
  </sheetViews>
  <sheetFormatPr defaultRowHeight="21.75" x14ac:dyDescent="0.5"/>
  <cols>
    <col min="1" max="1" width="6.85546875" style="2" customWidth="1"/>
    <col min="2" max="12" width="9.140625" style="2"/>
    <col min="13" max="17" width="9.140625" style="140"/>
    <col min="18" max="16384" width="9.140625" style="2"/>
  </cols>
  <sheetData>
    <row r="1" spans="1:17" ht="27" customHeight="1" x14ac:dyDescent="0.5">
      <c r="A1" s="523" t="s">
        <v>78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156"/>
      <c r="N1" s="156"/>
      <c r="O1" s="156"/>
      <c r="P1" s="156"/>
      <c r="Q1" s="156"/>
    </row>
    <row r="2" spans="1:17" s="112" customFormat="1" ht="27" customHeight="1" x14ac:dyDescent="0.6">
      <c r="A2" s="524" t="s">
        <v>83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142"/>
      <c r="N2" s="142"/>
      <c r="O2" s="142"/>
      <c r="P2" s="142"/>
      <c r="Q2" s="142"/>
    </row>
    <row r="3" spans="1:17" ht="30.75" x14ac:dyDescent="0.7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/>
      <c r="N3" s="161"/>
      <c r="O3" s="161"/>
      <c r="P3" s="161"/>
      <c r="Q3" s="161"/>
    </row>
    <row r="4" spans="1:17" ht="30.75" x14ac:dyDescent="0.7">
      <c r="A4" s="161"/>
      <c r="B4" s="161"/>
      <c r="C4" s="161"/>
      <c r="D4" s="161"/>
      <c r="E4" s="161"/>
      <c r="F4" s="161"/>
      <c r="G4" s="161"/>
      <c r="H4" s="164"/>
      <c r="I4" s="161"/>
      <c r="J4" s="161"/>
      <c r="K4" s="161"/>
      <c r="L4" s="161"/>
      <c r="M4" s="161"/>
      <c r="N4" s="161"/>
      <c r="O4" s="161"/>
      <c r="P4" s="161"/>
      <c r="Q4" s="161"/>
    </row>
    <row r="5" spans="1:17" ht="30.75" x14ac:dyDescent="0.7">
      <c r="A5" s="161"/>
      <c r="B5" s="161"/>
      <c r="C5" s="161"/>
      <c r="D5" s="161"/>
      <c r="E5" s="161"/>
      <c r="F5" s="161"/>
      <c r="G5" s="161"/>
      <c r="H5" s="164"/>
      <c r="I5" s="161"/>
      <c r="J5" s="161"/>
      <c r="K5" s="161"/>
      <c r="L5" s="161"/>
      <c r="M5" s="161"/>
      <c r="N5" s="161"/>
      <c r="O5" s="161"/>
      <c r="P5" s="161"/>
      <c r="Q5" s="161"/>
    </row>
    <row r="6" spans="1:17" ht="30.75" x14ac:dyDescent="0.7">
      <c r="A6" s="161"/>
      <c r="B6" s="161"/>
      <c r="C6" s="161"/>
      <c r="D6" s="161"/>
      <c r="E6" s="161"/>
      <c r="F6" s="161"/>
      <c r="G6" s="161"/>
      <c r="H6" s="164"/>
      <c r="I6" s="161"/>
      <c r="J6" s="161"/>
      <c r="K6" s="161"/>
      <c r="L6" s="161"/>
      <c r="M6" s="161"/>
      <c r="N6" s="161"/>
      <c r="O6" s="161"/>
      <c r="P6" s="161"/>
      <c r="Q6" s="161"/>
    </row>
    <row r="7" spans="1:17" ht="30.75" x14ac:dyDescent="0.7">
      <c r="A7" s="161"/>
      <c r="B7" s="161"/>
      <c r="C7" s="161"/>
      <c r="D7" s="161"/>
      <c r="E7" s="161"/>
      <c r="F7" s="161"/>
      <c r="G7" s="161"/>
      <c r="H7" s="164"/>
      <c r="I7" s="161"/>
      <c r="J7" s="161"/>
      <c r="K7" s="161"/>
      <c r="L7" s="161"/>
      <c r="M7" s="161"/>
      <c r="N7" s="161"/>
      <c r="O7" s="161"/>
      <c r="P7" s="161"/>
      <c r="Q7" s="161"/>
    </row>
    <row r="8" spans="1:17" ht="30.75" x14ac:dyDescent="0.7">
      <c r="A8" s="161"/>
      <c r="B8" s="161"/>
      <c r="C8" s="161"/>
      <c r="D8" s="161"/>
      <c r="E8" s="161"/>
      <c r="F8" s="161"/>
      <c r="G8" s="161"/>
      <c r="H8" s="164"/>
      <c r="I8" s="161"/>
      <c r="J8" s="161"/>
      <c r="K8" s="161"/>
      <c r="L8" s="161"/>
      <c r="M8" s="161"/>
      <c r="N8" s="161"/>
      <c r="O8" s="161"/>
      <c r="P8" s="161"/>
      <c r="Q8" s="161"/>
    </row>
    <row r="9" spans="1:17" ht="30.75" x14ac:dyDescent="0.7">
      <c r="A9" s="161"/>
      <c r="B9" s="161"/>
      <c r="C9" s="161"/>
      <c r="D9" s="161"/>
      <c r="E9" s="161"/>
      <c r="F9" s="161"/>
      <c r="G9" s="161"/>
      <c r="H9" s="164"/>
      <c r="I9" s="161"/>
      <c r="J9" s="161"/>
      <c r="K9" s="161"/>
      <c r="L9" s="161"/>
      <c r="M9" s="161"/>
      <c r="N9" s="161"/>
      <c r="O9" s="161"/>
      <c r="P9" s="161"/>
      <c r="Q9" s="161"/>
    </row>
    <row r="10" spans="1:17" ht="30.75" x14ac:dyDescent="0.7">
      <c r="A10" s="161"/>
      <c r="B10" s="161"/>
      <c r="C10" s="161"/>
      <c r="D10" s="161"/>
      <c r="E10" s="161"/>
      <c r="F10" s="161"/>
      <c r="G10" s="161"/>
      <c r="H10" s="164"/>
      <c r="I10" s="161"/>
      <c r="J10" s="161"/>
      <c r="K10" s="161"/>
      <c r="L10" s="161"/>
      <c r="M10" s="161"/>
      <c r="N10" s="161"/>
      <c r="O10" s="161"/>
      <c r="P10" s="161"/>
      <c r="Q10" s="161"/>
    </row>
    <row r="11" spans="1:17" ht="30.75" x14ac:dyDescent="0.7">
      <c r="A11" s="161"/>
      <c r="B11" s="161"/>
      <c r="C11" s="161"/>
      <c r="D11" s="161"/>
      <c r="E11" s="161"/>
      <c r="F11" s="161"/>
      <c r="G11" s="161"/>
      <c r="H11" s="164"/>
      <c r="I11" s="161"/>
      <c r="J11" s="161"/>
      <c r="K11" s="161"/>
      <c r="L11" s="161"/>
      <c r="M11" s="161"/>
      <c r="N11" s="161"/>
      <c r="O11" s="161"/>
      <c r="P11" s="161"/>
      <c r="Q11" s="161"/>
    </row>
    <row r="12" spans="1:17" ht="30.75" x14ac:dyDescent="0.7">
      <c r="A12" s="161"/>
      <c r="B12" s="161"/>
      <c r="C12" s="161"/>
      <c r="D12" s="161"/>
      <c r="E12" s="161"/>
      <c r="F12" s="161"/>
      <c r="G12" s="161"/>
      <c r="H12" s="164"/>
      <c r="I12" s="161"/>
      <c r="J12" s="161"/>
      <c r="K12" s="161"/>
      <c r="L12" s="161"/>
      <c r="M12" s="161"/>
      <c r="N12" s="161"/>
      <c r="O12" s="161"/>
      <c r="P12" s="161"/>
      <c r="Q12" s="161"/>
    </row>
    <row r="13" spans="1:17" x14ac:dyDescent="0.5">
      <c r="A13" s="140"/>
      <c r="B13" s="140"/>
      <c r="C13" s="140"/>
      <c r="D13" s="140"/>
      <c r="E13" s="140"/>
      <c r="F13" s="140"/>
      <c r="G13" s="140"/>
      <c r="H13" s="151"/>
      <c r="I13" s="140"/>
      <c r="J13" s="140"/>
      <c r="K13" s="140"/>
      <c r="L13" s="140"/>
    </row>
    <row r="14" spans="1:17" x14ac:dyDescent="0.5">
      <c r="A14" s="140"/>
      <c r="B14" s="140"/>
      <c r="C14" s="140"/>
      <c r="D14" s="140"/>
      <c r="E14" s="140"/>
      <c r="F14" s="140"/>
      <c r="G14" s="140"/>
      <c r="H14" s="151"/>
      <c r="I14" s="140"/>
      <c r="J14" s="140"/>
      <c r="K14" s="140"/>
      <c r="L14" s="140"/>
    </row>
    <row r="15" spans="1:17" x14ac:dyDescent="0.5">
      <c r="A15" s="140"/>
      <c r="B15" s="140"/>
      <c r="C15" s="140"/>
      <c r="D15" s="140"/>
      <c r="E15" s="140"/>
      <c r="F15" s="140"/>
      <c r="G15" s="140"/>
      <c r="H15" s="151"/>
      <c r="I15" s="140"/>
      <c r="J15" s="140"/>
      <c r="K15" s="140"/>
      <c r="L15" s="140"/>
    </row>
    <row r="16" spans="1:17" x14ac:dyDescent="0.5">
      <c r="A16" s="140"/>
      <c r="B16" s="140"/>
      <c r="C16" s="140"/>
      <c r="D16" s="140"/>
      <c r="E16" s="140"/>
      <c r="F16" s="140"/>
      <c r="G16" s="140"/>
      <c r="H16" s="151"/>
      <c r="I16" s="140"/>
      <c r="J16" s="140"/>
      <c r="K16" s="140"/>
      <c r="L16" s="140"/>
    </row>
    <row r="17" spans="1:12" x14ac:dyDescent="0.5">
      <c r="A17" s="140"/>
      <c r="B17" s="140"/>
      <c r="C17" s="140"/>
      <c r="D17" s="140"/>
      <c r="E17" s="140"/>
      <c r="F17" s="140"/>
      <c r="G17" s="140"/>
      <c r="H17" s="151"/>
      <c r="I17" s="140"/>
      <c r="J17" s="140"/>
      <c r="K17" s="140"/>
      <c r="L17" s="140"/>
    </row>
    <row r="18" spans="1:12" x14ac:dyDescent="0.5">
      <c r="A18" s="140"/>
      <c r="B18" s="140"/>
      <c r="C18" s="140"/>
      <c r="D18" s="140"/>
      <c r="E18" s="140"/>
      <c r="F18" s="140"/>
      <c r="G18" s="140"/>
      <c r="H18" s="151"/>
      <c r="I18" s="140"/>
      <c r="J18" s="140"/>
      <c r="K18" s="140"/>
      <c r="L18" s="140"/>
    </row>
    <row r="19" spans="1:12" x14ac:dyDescent="0.5">
      <c r="A19" s="140"/>
      <c r="B19" s="140"/>
      <c r="C19" s="140"/>
      <c r="D19" s="140"/>
      <c r="E19" s="140"/>
      <c r="F19" s="140"/>
      <c r="G19" s="140"/>
      <c r="H19" s="151"/>
      <c r="I19" s="140"/>
      <c r="J19" s="140"/>
      <c r="K19" s="140"/>
      <c r="L19" s="140"/>
    </row>
    <row r="20" spans="1:12" x14ac:dyDescent="0.5">
      <c r="A20" s="140"/>
      <c r="B20" s="140"/>
      <c r="C20" s="140"/>
      <c r="D20" s="140"/>
      <c r="E20" s="140"/>
      <c r="F20" s="140"/>
      <c r="G20" s="140"/>
      <c r="H20" s="151"/>
      <c r="I20" s="140"/>
      <c r="J20" s="140"/>
      <c r="K20" s="140"/>
      <c r="L20" s="140"/>
    </row>
    <row r="21" spans="1:12" x14ac:dyDescent="0.5">
      <c r="A21" s="140"/>
      <c r="B21" s="140"/>
      <c r="C21" s="140"/>
      <c r="D21" s="140"/>
      <c r="E21" s="140"/>
      <c r="F21" s="140"/>
      <c r="G21" s="140"/>
      <c r="H21" s="151"/>
      <c r="I21" s="140"/>
      <c r="J21" s="140"/>
      <c r="K21" s="140"/>
      <c r="L21" s="140"/>
    </row>
    <row r="22" spans="1:12" x14ac:dyDescent="0.5">
      <c r="A22" s="140"/>
      <c r="B22" s="140"/>
      <c r="C22" s="140"/>
      <c r="D22" s="140"/>
      <c r="E22" s="140"/>
      <c r="F22" s="140"/>
      <c r="G22" s="140"/>
      <c r="H22" s="151"/>
      <c r="I22" s="140"/>
      <c r="J22" s="140"/>
      <c r="K22" s="140"/>
      <c r="L22" s="140"/>
    </row>
    <row r="23" spans="1:12" x14ac:dyDescent="0.5">
      <c r="A23" s="140"/>
      <c r="B23" s="140"/>
      <c r="C23" s="140"/>
      <c r="D23" s="140"/>
      <c r="E23" s="140"/>
      <c r="F23" s="140"/>
      <c r="G23" s="140"/>
      <c r="H23" s="151"/>
      <c r="I23" s="140"/>
      <c r="J23" s="140"/>
      <c r="K23" s="140"/>
      <c r="L23" s="140"/>
    </row>
    <row r="24" spans="1:12" x14ac:dyDescent="0.5">
      <c r="A24" s="140"/>
      <c r="B24" s="140"/>
      <c r="C24" s="140"/>
      <c r="D24" s="140"/>
      <c r="E24" s="140"/>
      <c r="F24" s="140"/>
      <c r="G24" s="140"/>
      <c r="H24" s="151"/>
      <c r="I24" s="140"/>
      <c r="J24" s="140"/>
      <c r="K24" s="140"/>
      <c r="L24" s="140"/>
    </row>
    <row r="25" spans="1:12" x14ac:dyDescent="0.5">
      <c r="A25" s="140"/>
      <c r="B25" s="140"/>
      <c r="C25" s="140"/>
      <c r="D25" s="140"/>
      <c r="E25" s="140"/>
      <c r="F25" s="140"/>
      <c r="G25" s="140"/>
      <c r="H25" s="151"/>
      <c r="I25" s="140"/>
      <c r="J25" s="140"/>
      <c r="K25" s="140"/>
      <c r="L25" s="140"/>
    </row>
    <row r="26" spans="1:12" x14ac:dyDescent="0.5">
      <c r="A26" s="140"/>
      <c r="B26" s="140"/>
      <c r="C26" s="140"/>
      <c r="D26" s="140"/>
      <c r="E26" s="140"/>
      <c r="F26" s="140"/>
      <c r="G26" s="140"/>
      <c r="H26" s="151"/>
      <c r="I26" s="140"/>
      <c r="J26" s="140"/>
      <c r="K26" s="140"/>
      <c r="L26" s="140"/>
    </row>
    <row r="27" spans="1:12" x14ac:dyDescent="0.5">
      <c r="A27" s="140"/>
      <c r="B27" s="140"/>
      <c r="C27" s="140"/>
      <c r="D27" s="140"/>
      <c r="E27" s="140"/>
      <c r="F27" s="140"/>
      <c r="G27" s="140"/>
      <c r="H27" s="151"/>
      <c r="I27" s="140"/>
      <c r="J27" s="140"/>
      <c r="K27" s="140"/>
      <c r="L27" s="140"/>
    </row>
    <row r="28" spans="1:12" x14ac:dyDescent="0.5">
      <c r="A28" s="140"/>
      <c r="B28" s="140"/>
      <c r="C28" s="140"/>
      <c r="D28" s="140"/>
      <c r="E28" s="140"/>
      <c r="F28" s="140"/>
      <c r="G28" s="140"/>
      <c r="H28" s="151"/>
      <c r="I28" s="140"/>
      <c r="J28" s="140"/>
      <c r="K28" s="140"/>
      <c r="L28" s="140"/>
    </row>
    <row r="29" spans="1:12" x14ac:dyDescent="0.5">
      <c r="A29" s="140"/>
      <c r="B29" s="140"/>
      <c r="C29" s="140"/>
      <c r="D29" s="140"/>
      <c r="E29" s="140"/>
      <c r="F29" s="140"/>
      <c r="G29" s="140"/>
      <c r="H29" s="151"/>
      <c r="I29" s="140"/>
      <c r="J29" s="140"/>
      <c r="K29" s="140"/>
      <c r="L29" s="140"/>
    </row>
    <row r="33" spans="1:17" x14ac:dyDescent="0.5">
      <c r="A33" s="140"/>
      <c r="B33" s="140"/>
      <c r="C33" s="140"/>
      <c r="D33" s="140"/>
      <c r="E33" s="140"/>
      <c r="F33" s="140"/>
      <c r="G33" s="140"/>
      <c r="H33" s="521" t="s">
        <v>199</v>
      </c>
      <c r="I33" s="521"/>
      <c r="J33" s="521"/>
      <c r="K33" s="521"/>
      <c r="L33" s="140"/>
    </row>
    <row r="34" spans="1:17" x14ac:dyDescent="0.5">
      <c r="H34" s="521" t="s">
        <v>200</v>
      </c>
      <c r="I34" s="521"/>
      <c r="J34" s="521"/>
      <c r="K34" s="521"/>
    </row>
    <row r="35" spans="1:17" ht="27" customHeight="1" x14ac:dyDescent="0.6">
      <c r="A35" s="525" t="s">
        <v>81</v>
      </c>
      <c r="B35" s="525"/>
      <c r="C35" s="525"/>
      <c r="D35" s="525"/>
      <c r="E35" s="525"/>
      <c r="F35" s="525"/>
      <c r="G35" s="525"/>
      <c r="H35" s="525"/>
      <c r="I35" s="525"/>
      <c r="J35" s="525"/>
      <c r="K35" s="525"/>
      <c r="L35" s="525"/>
    </row>
    <row r="36" spans="1:17" ht="27" customHeight="1" x14ac:dyDescent="0.6">
      <c r="A36" s="527" t="s">
        <v>82</v>
      </c>
      <c r="B36" s="527"/>
      <c r="C36" s="527"/>
      <c r="D36" s="527"/>
      <c r="E36" s="527"/>
      <c r="F36" s="527"/>
      <c r="G36" s="527"/>
      <c r="H36" s="527"/>
      <c r="I36" s="527"/>
      <c r="J36" s="527"/>
      <c r="K36" s="527"/>
      <c r="L36" s="527"/>
    </row>
    <row r="37" spans="1:17" ht="30.75" x14ac:dyDescent="0.7">
      <c r="A37" s="526"/>
      <c r="B37" s="526"/>
      <c r="C37" s="526"/>
      <c r="D37" s="526"/>
      <c r="E37" s="526"/>
      <c r="F37" s="526"/>
      <c r="G37" s="526"/>
      <c r="H37" s="526"/>
      <c r="I37" s="526"/>
      <c r="J37" s="526"/>
      <c r="K37" s="526"/>
      <c r="L37" s="526"/>
    </row>
    <row r="38" spans="1:17" x14ac:dyDescent="0.5">
      <c r="H38" s="3"/>
    </row>
    <row r="39" spans="1:17" x14ac:dyDescent="0.5">
      <c r="H39" s="3"/>
    </row>
    <row r="40" spans="1:17" x14ac:dyDescent="0.5">
      <c r="H40" s="3"/>
    </row>
    <row r="41" spans="1:17" x14ac:dyDescent="0.5">
      <c r="H41" s="3"/>
    </row>
    <row r="42" spans="1:17" ht="24" x14ac:dyDescent="0.5">
      <c r="A42" s="165"/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397"/>
      <c r="N42" s="397"/>
      <c r="O42" s="397"/>
      <c r="P42" s="397"/>
      <c r="Q42" s="397"/>
    </row>
    <row r="43" spans="1:17" ht="24" x14ac:dyDescent="0.5">
      <c r="A43" s="165"/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397"/>
      <c r="N43" s="397"/>
      <c r="O43" s="397"/>
      <c r="P43" s="397"/>
      <c r="Q43" s="397"/>
    </row>
    <row r="44" spans="1:17" ht="24" x14ac:dyDescent="0.5">
      <c r="A44" s="165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397"/>
      <c r="N44" s="397"/>
      <c r="O44" s="397"/>
      <c r="P44" s="397"/>
      <c r="Q44" s="397"/>
    </row>
    <row r="45" spans="1:17" ht="24" x14ac:dyDescent="0.5">
      <c r="A45" s="165"/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397"/>
      <c r="N45" s="397"/>
      <c r="O45" s="397"/>
      <c r="P45" s="397"/>
      <c r="Q45" s="397"/>
    </row>
    <row r="46" spans="1:17" ht="24" x14ac:dyDescent="0.5">
      <c r="A46" s="165"/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397"/>
      <c r="N46" s="397"/>
      <c r="O46" s="397"/>
      <c r="P46" s="397"/>
      <c r="Q46" s="397"/>
    </row>
    <row r="47" spans="1:17" ht="24" x14ac:dyDescent="0.5">
      <c r="A47" s="165"/>
      <c r="B47" s="165"/>
      <c r="C47" s="165"/>
      <c r="D47" s="165"/>
      <c r="E47" s="165"/>
      <c r="F47" s="165"/>
      <c r="G47" s="165"/>
      <c r="H47" s="522"/>
      <c r="I47" s="522"/>
      <c r="J47" s="522"/>
      <c r="K47" s="522"/>
      <c r="L47" s="522"/>
      <c r="M47" s="522"/>
      <c r="N47" s="522"/>
      <c r="O47" s="522"/>
      <c r="P47" s="522"/>
      <c r="Q47" s="522"/>
    </row>
    <row r="69" spans="8:11" x14ac:dyDescent="0.5">
      <c r="H69" s="521" t="s">
        <v>199</v>
      </c>
      <c r="I69" s="521"/>
      <c r="J69" s="521"/>
      <c r="K69" s="521"/>
    </row>
    <row r="70" spans="8:11" x14ac:dyDescent="0.5">
      <c r="H70" s="521" t="s">
        <v>200</v>
      </c>
      <c r="I70" s="521"/>
      <c r="J70" s="521"/>
      <c r="K70" s="521"/>
    </row>
  </sheetData>
  <mergeCells count="10">
    <mergeCell ref="H69:K69"/>
    <mergeCell ref="H70:K70"/>
    <mergeCell ref="H47:Q47"/>
    <mergeCell ref="A1:L1"/>
    <mergeCell ref="A2:L2"/>
    <mergeCell ref="A35:L35"/>
    <mergeCell ref="A37:L37"/>
    <mergeCell ref="A36:L36"/>
    <mergeCell ref="H33:K33"/>
    <mergeCell ref="H34:K34"/>
  </mergeCells>
  <pageMargins left="0.15748031496062992" right="0.15748031496062992" top="0.39370078740157483" bottom="0.39370078740157483" header="0.51181102362204722" footer="0.51181102362204722"/>
  <pageSetup paperSize="9" scale="95" orientation="portrait" r:id="rId1"/>
  <rowBreaks count="1" manualBreakCount="1">
    <brk id="34" max="16383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CW44"/>
  <sheetViews>
    <sheetView showGridLines="0" view="pageBreakPreview" zoomScaleNormal="100" zoomScaleSheetLayoutView="100" workbookViewId="0">
      <pane xSplit="5" ySplit="4" topLeftCell="F26" activePane="bottomRight" state="frozen"/>
      <selection pane="topRight" activeCell="F1" sqref="F1"/>
      <selection pane="bottomLeft" activeCell="A5" sqref="A5"/>
      <selection pane="bottomRight" activeCell="D28" sqref="D28"/>
    </sheetView>
  </sheetViews>
  <sheetFormatPr defaultRowHeight="21.75" x14ac:dyDescent="0.5"/>
  <cols>
    <col min="1" max="1" width="2.140625" style="1" customWidth="1"/>
    <col min="2" max="2" width="3.7109375" style="1" customWidth="1"/>
    <col min="3" max="3" width="8" style="1" customWidth="1"/>
    <col min="4" max="4" width="23.7109375" style="1" customWidth="1"/>
    <col min="5" max="5" width="3.7109375" style="1" customWidth="1"/>
    <col min="6" max="39" width="2.28515625" style="1" customWidth="1"/>
    <col min="40" max="40" width="4" style="1" customWidth="1"/>
    <col min="41" max="86" width="2.28515625" style="1" customWidth="1"/>
    <col min="87" max="87" width="4.7109375" style="213" customWidth="1"/>
    <col min="88" max="88" width="4.7109375" style="1" customWidth="1"/>
    <col min="89" max="89" width="4" style="1" customWidth="1"/>
    <col min="90" max="90" width="5.5703125" style="1" customWidth="1"/>
    <col min="91" max="91" width="6.28515625" style="1" customWidth="1"/>
    <col min="92" max="16384" width="9.140625" style="1"/>
  </cols>
  <sheetData>
    <row r="1" spans="2:101" ht="35.25" customHeight="1" thickBot="1" x14ac:dyDescent="0.6">
      <c r="B1" s="530" t="s">
        <v>202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  <c r="AH1" s="530"/>
      <c r="AI1" s="530"/>
      <c r="AJ1" s="530"/>
      <c r="AK1" s="530"/>
      <c r="AL1" s="530"/>
      <c r="AM1" s="530"/>
      <c r="AN1" s="214"/>
      <c r="AO1" s="530" t="s">
        <v>201</v>
      </c>
      <c r="AP1" s="530"/>
      <c r="AQ1" s="530"/>
      <c r="AR1" s="530"/>
      <c r="AS1" s="530"/>
      <c r="AT1" s="530"/>
      <c r="AU1" s="530"/>
      <c r="AV1" s="530"/>
      <c r="AW1" s="530"/>
      <c r="AX1" s="530"/>
      <c r="AY1" s="530"/>
      <c r="AZ1" s="530"/>
      <c r="BA1" s="530"/>
      <c r="BB1" s="530"/>
      <c r="BC1" s="530"/>
      <c r="BD1" s="530"/>
      <c r="BE1" s="530"/>
      <c r="BF1" s="530"/>
      <c r="BG1" s="530"/>
      <c r="BH1" s="530"/>
      <c r="BI1" s="530"/>
      <c r="BJ1" s="530"/>
      <c r="BK1" s="530"/>
      <c r="BL1" s="530"/>
      <c r="BM1" s="530"/>
      <c r="BN1" s="530"/>
      <c r="BO1" s="530"/>
      <c r="BP1" s="530"/>
      <c r="BQ1" s="530"/>
      <c r="BR1" s="530"/>
      <c r="BS1" s="530"/>
      <c r="BT1" s="530"/>
      <c r="BU1" s="530"/>
      <c r="BV1" s="530"/>
      <c r="BW1" s="530"/>
      <c r="BX1" s="530"/>
      <c r="BY1" s="530"/>
      <c r="BZ1" s="530"/>
      <c r="CA1" s="530"/>
      <c r="CB1" s="530"/>
      <c r="CC1" s="530"/>
      <c r="CD1" s="530"/>
      <c r="CE1" s="530"/>
      <c r="CF1" s="530"/>
      <c r="CG1" s="530"/>
      <c r="CH1" s="530"/>
      <c r="CI1" s="530"/>
      <c r="CJ1" s="530"/>
    </row>
    <row r="2" spans="2:101" ht="20.100000000000001" customHeight="1" thickBot="1" x14ac:dyDescent="0.65">
      <c r="B2" s="531" t="s">
        <v>36</v>
      </c>
      <c r="C2" s="531" t="s">
        <v>37</v>
      </c>
      <c r="D2" s="534" t="s">
        <v>3</v>
      </c>
      <c r="E2" s="166" t="s">
        <v>34</v>
      </c>
      <c r="F2" s="167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9"/>
      <c r="AE2" s="168"/>
      <c r="AF2" s="168"/>
      <c r="AG2" s="168"/>
      <c r="AH2" s="168"/>
      <c r="AI2" s="168"/>
      <c r="AJ2" s="168"/>
      <c r="AK2" s="168"/>
      <c r="AL2" s="168"/>
      <c r="AM2" s="168"/>
      <c r="AN2" s="403"/>
      <c r="AO2" s="171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399"/>
      <c r="CI2" s="173" t="s">
        <v>1</v>
      </c>
      <c r="CJ2" s="531" t="s">
        <v>36</v>
      </c>
      <c r="CK2" s="2"/>
      <c r="CL2" s="3"/>
      <c r="CM2" s="3"/>
      <c r="CN2" s="174" t="s">
        <v>196</v>
      </c>
      <c r="CO2" s="4"/>
      <c r="CP2" s="4"/>
      <c r="CQ2" s="4"/>
      <c r="CR2" s="4"/>
      <c r="CS2" s="4"/>
      <c r="CT2" s="175"/>
      <c r="CU2" s="175"/>
      <c r="CV2" s="176"/>
      <c r="CW2" s="2"/>
    </row>
    <row r="3" spans="2:101" ht="20.100000000000001" customHeight="1" x14ac:dyDescent="0.6">
      <c r="B3" s="532"/>
      <c r="C3" s="532"/>
      <c r="D3" s="535"/>
      <c r="E3" s="177" t="s">
        <v>35</v>
      </c>
      <c r="F3" s="178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80"/>
      <c r="AE3" s="179"/>
      <c r="AF3" s="179"/>
      <c r="AG3" s="179"/>
      <c r="AH3" s="179"/>
      <c r="AI3" s="179"/>
      <c r="AJ3" s="179"/>
      <c r="AK3" s="179"/>
      <c r="AL3" s="179"/>
      <c r="AM3" s="179"/>
      <c r="AN3" s="401"/>
      <c r="AO3" s="178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  <c r="BP3" s="179"/>
      <c r="BQ3" s="179"/>
      <c r="BR3" s="179"/>
      <c r="BS3" s="179"/>
      <c r="BT3" s="179"/>
      <c r="BU3" s="179"/>
      <c r="BV3" s="179"/>
      <c r="BW3" s="179"/>
      <c r="BX3" s="179"/>
      <c r="BY3" s="179"/>
      <c r="BZ3" s="179"/>
      <c r="CA3" s="179"/>
      <c r="CB3" s="179"/>
      <c r="CC3" s="179"/>
      <c r="CD3" s="179"/>
      <c r="CE3" s="179"/>
      <c r="CF3" s="179"/>
      <c r="CG3" s="179"/>
      <c r="CH3" s="181"/>
      <c r="CI3" s="182">
        <v>80</v>
      </c>
      <c r="CJ3" s="532"/>
      <c r="CK3" s="2"/>
      <c r="CL3" s="2"/>
      <c r="CN3" s="183" t="s">
        <v>80</v>
      </c>
      <c r="CO3" s="184"/>
      <c r="CP3" s="184"/>
      <c r="CQ3" s="184"/>
      <c r="CR3" s="184"/>
      <c r="CS3" s="184"/>
      <c r="CT3" s="184"/>
      <c r="CU3" s="184"/>
      <c r="CV3" s="185"/>
      <c r="CW3" s="2"/>
    </row>
    <row r="4" spans="2:101" ht="20.100000000000001" customHeight="1" thickBot="1" x14ac:dyDescent="0.6">
      <c r="B4" s="533"/>
      <c r="C4" s="533"/>
      <c r="D4" s="536"/>
      <c r="E4" s="186" t="s">
        <v>40</v>
      </c>
      <c r="F4" s="10">
        <v>1</v>
      </c>
      <c r="G4" s="8">
        <v>2</v>
      </c>
      <c r="H4" s="8">
        <v>3</v>
      </c>
      <c r="I4" s="8">
        <v>4</v>
      </c>
      <c r="J4" s="8">
        <v>5</v>
      </c>
      <c r="K4" s="8">
        <v>6</v>
      </c>
      <c r="L4" s="8">
        <v>7</v>
      </c>
      <c r="M4" s="8">
        <v>8</v>
      </c>
      <c r="N4" s="8">
        <v>9</v>
      </c>
      <c r="O4" s="8">
        <v>10</v>
      </c>
      <c r="P4" s="8">
        <v>11</v>
      </c>
      <c r="Q4" s="8">
        <v>12</v>
      </c>
      <c r="R4" s="8">
        <v>13</v>
      </c>
      <c r="S4" s="8">
        <v>14</v>
      </c>
      <c r="T4" s="8">
        <v>15</v>
      </c>
      <c r="U4" s="8">
        <v>16</v>
      </c>
      <c r="V4" s="8">
        <v>17</v>
      </c>
      <c r="W4" s="8">
        <v>18</v>
      </c>
      <c r="X4" s="8">
        <v>19</v>
      </c>
      <c r="Y4" s="8">
        <v>20</v>
      </c>
      <c r="Z4" s="8">
        <v>21</v>
      </c>
      <c r="AA4" s="8">
        <v>22</v>
      </c>
      <c r="AB4" s="8">
        <v>23</v>
      </c>
      <c r="AC4" s="8">
        <v>24</v>
      </c>
      <c r="AD4" s="187">
        <v>25</v>
      </c>
      <c r="AE4" s="8">
        <v>26</v>
      </c>
      <c r="AF4" s="8">
        <v>27</v>
      </c>
      <c r="AG4" s="8">
        <v>28</v>
      </c>
      <c r="AH4" s="8">
        <v>29</v>
      </c>
      <c r="AI4" s="8">
        <v>30</v>
      </c>
      <c r="AJ4" s="8">
        <v>31</v>
      </c>
      <c r="AK4" s="8">
        <v>32</v>
      </c>
      <c r="AL4" s="8">
        <v>33</v>
      </c>
      <c r="AM4" s="8">
        <v>34</v>
      </c>
      <c r="AN4" s="404"/>
      <c r="AO4" s="10">
        <v>35</v>
      </c>
      <c r="AP4" s="8">
        <v>36</v>
      </c>
      <c r="AQ4" s="8">
        <v>37</v>
      </c>
      <c r="AR4" s="8">
        <v>38</v>
      </c>
      <c r="AS4" s="8">
        <v>39</v>
      </c>
      <c r="AT4" s="8">
        <v>40</v>
      </c>
      <c r="AU4" s="8">
        <v>41</v>
      </c>
      <c r="AV4" s="8">
        <v>42</v>
      </c>
      <c r="AW4" s="8">
        <v>43</v>
      </c>
      <c r="AX4" s="8">
        <v>44</v>
      </c>
      <c r="AY4" s="8">
        <v>45</v>
      </c>
      <c r="AZ4" s="8">
        <v>46</v>
      </c>
      <c r="BA4" s="8">
        <v>47</v>
      </c>
      <c r="BB4" s="8">
        <v>48</v>
      </c>
      <c r="BC4" s="8">
        <v>49</v>
      </c>
      <c r="BD4" s="8">
        <v>50</v>
      </c>
      <c r="BE4" s="8">
        <v>51</v>
      </c>
      <c r="BF4" s="8">
        <v>52</v>
      </c>
      <c r="BG4" s="8">
        <v>53</v>
      </c>
      <c r="BH4" s="8">
        <v>54</v>
      </c>
      <c r="BI4" s="8">
        <v>55</v>
      </c>
      <c r="BJ4" s="8">
        <v>56</v>
      </c>
      <c r="BK4" s="8">
        <v>57</v>
      </c>
      <c r="BL4" s="8">
        <v>58</v>
      </c>
      <c r="BM4" s="8">
        <v>59</v>
      </c>
      <c r="BN4" s="8">
        <v>60</v>
      </c>
      <c r="BO4" s="8">
        <v>61</v>
      </c>
      <c r="BP4" s="8">
        <v>62</v>
      </c>
      <c r="BQ4" s="8">
        <v>63</v>
      </c>
      <c r="BR4" s="8">
        <v>64</v>
      </c>
      <c r="BS4" s="8">
        <v>65</v>
      </c>
      <c r="BT4" s="8">
        <v>66</v>
      </c>
      <c r="BU4" s="8">
        <v>67</v>
      </c>
      <c r="BV4" s="8">
        <v>68</v>
      </c>
      <c r="BW4" s="8">
        <v>69</v>
      </c>
      <c r="BX4" s="8">
        <v>70</v>
      </c>
      <c r="BY4" s="8">
        <v>71</v>
      </c>
      <c r="BZ4" s="8">
        <v>72</v>
      </c>
      <c r="CA4" s="8">
        <v>73</v>
      </c>
      <c r="CB4" s="8">
        <v>74</v>
      </c>
      <c r="CC4" s="8">
        <v>75</v>
      </c>
      <c r="CD4" s="8">
        <v>76</v>
      </c>
      <c r="CE4" s="8">
        <v>77</v>
      </c>
      <c r="CF4" s="8">
        <v>78</v>
      </c>
      <c r="CG4" s="8">
        <v>79</v>
      </c>
      <c r="CH4" s="8">
        <v>80</v>
      </c>
      <c r="CI4" s="188">
        <f>(CI3*80)/100</f>
        <v>64</v>
      </c>
      <c r="CJ4" s="533"/>
      <c r="CK4" s="2"/>
      <c r="CL4" s="2"/>
      <c r="CM4" s="189"/>
      <c r="CN4" s="190" t="s">
        <v>197</v>
      </c>
      <c r="CO4" s="191"/>
      <c r="CP4" s="191"/>
      <c r="CQ4" s="191"/>
      <c r="CR4" s="191"/>
      <c r="CS4" s="191"/>
      <c r="CT4" s="191"/>
      <c r="CU4" s="191"/>
      <c r="CV4" s="192"/>
      <c r="CW4" s="11"/>
    </row>
    <row r="5" spans="2:101" s="20" customFormat="1" ht="18" customHeight="1" x14ac:dyDescent="0.5">
      <c r="B5" s="19">
        <v>1</v>
      </c>
      <c r="C5" s="67">
        <v>12456</v>
      </c>
      <c r="D5" s="68" t="s">
        <v>84</v>
      </c>
      <c r="E5" s="100"/>
      <c r="F5" s="193"/>
      <c r="G5" s="194"/>
      <c r="H5" s="194"/>
      <c r="I5" s="194"/>
      <c r="J5" s="194"/>
      <c r="K5" s="194"/>
      <c r="L5" s="194"/>
      <c r="M5" s="194">
        <v>1</v>
      </c>
      <c r="N5" s="194">
        <v>1</v>
      </c>
      <c r="O5" s="194">
        <v>1</v>
      </c>
      <c r="P5" s="194"/>
      <c r="Q5" s="194"/>
      <c r="R5" s="194"/>
      <c r="S5" s="194">
        <v>1</v>
      </c>
      <c r="T5" s="194"/>
      <c r="U5" s="195"/>
      <c r="V5" s="195"/>
      <c r="W5" s="195"/>
      <c r="X5" s="195"/>
      <c r="Y5" s="196"/>
      <c r="Z5" s="195"/>
      <c r="AA5" s="195"/>
      <c r="AB5" s="195"/>
      <c r="AC5" s="195"/>
      <c r="AD5" s="195"/>
      <c r="AE5" s="194"/>
      <c r="AF5" s="194"/>
      <c r="AG5" s="194"/>
      <c r="AH5" s="194"/>
      <c r="AI5" s="194"/>
      <c r="AJ5" s="194"/>
      <c r="AK5" s="194"/>
      <c r="AL5" s="194"/>
      <c r="AM5" s="194"/>
      <c r="AN5" s="405"/>
      <c r="AO5" s="197"/>
      <c r="AP5" s="198"/>
      <c r="AQ5" s="198"/>
      <c r="AR5" s="198"/>
      <c r="AS5" s="198"/>
      <c r="AT5" s="195"/>
      <c r="AU5" s="195"/>
      <c r="AV5" s="195"/>
      <c r="AW5" s="195"/>
      <c r="AX5" s="196"/>
      <c r="AY5" s="195"/>
      <c r="AZ5" s="195"/>
      <c r="BA5" s="195"/>
      <c r="BB5" s="195"/>
      <c r="BC5" s="195"/>
      <c r="BD5" s="198"/>
      <c r="BE5" s="198"/>
      <c r="BF5" s="198"/>
      <c r="BG5" s="198"/>
      <c r="BH5" s="198"/>
      <c r="BI5" s="198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5"/>
      <c r="BU5" s="195"/>
      <c r="BV5" s="195"/>
      <c r="BW5" s="195"/>
      <c r="BX5" s="195"/>
      <c r="BY5" s="195"/>
      <c r="BZ5" s="195"/>
      <c r="CA5" s="195"/>
      <c r="CB5" s="195"/>
      <c r="CC5" s="196"/>
      <c r="CD5" s="195"/>
      <c r="CE5" s="195"/>
      <c r="CF5" s="195"/>
      <c r="CG5" s="195"/>
      <c r="CH5" s="248"/>
      <c r="CI5" s="18">
        <f>($CI$3-CL5)</f>
        <v>76</v>
      </c>
      <c r="CJ5" s="19">
        <v>1</v>
      </c>
      <c r="CK5" s="2"/>
      <c r="CL5" s="2">
        <f>SUM(F5:CH5)</f>
        <v>4</v>
      </c>
      <c r="CN5" s="66"/>
      <c r="CO5" s="66"/>
      <c r="CP5" s="66"/>
      <c r="CQ5" s="66"/>
      <c r="CR5" s="66"/>
      <c r="CS5" s="66"/>
      <c r="CT5" s="66"/>
      <c r="CU5" s="66"/>
      <c r="CV5" s="66"/>
      <c r="CW5" s="2"/>
    </row>
    <row r="6" spans="2:101" s="20" customFormat="1" ht="18" customHeight="1" x14ac:dyDescent="0.5">
      <c r="B6" s="21">
        <v>2</v>
      </c>
      <c r="C6" s="69">
        <v>12460</v>
      </c>
      <c r="D6" s="70" t="s">
        <v>85</v>
      </c>
      <c r="E6" s="24"/>
      <c r="F6" s="25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7"/>
      <c r="V6" s="27"/>
      <c r="W6" s="27"/>
      <c r="X6" s="27"/>
      <c r="Y6" s="28"/>
      <c r="Z6" s="27"/>
      <c r="AA6" s="27"/>
      <c r="AB6" s="27"/>
      <c r="AC6" s="27"/>
      <c r="AD6" s="27"/>
      <c r="AE6" s="26"/>
      <c r="AF6" s="26"/>
      <c r="AG6" s="26"/>
      <c r="AH6" s="26"/>
      <c r="AI6" s="26"/>
      <c r="AJ6" s="26"/>
      <c r="AK6" s="26"/>
      <c r="AL6" s="26"/>
      <c r="AM6" s="26"/>
      <c r="AN6" s="405"/>
      <c r="AO6" s="30"/>
      <c r="AP6" s="26"/>
      <c r="AQ6" s="26"/>
      <c r="AR6" s="26"/>
      <c r="AS6" s="26"/>
      <c r="AT6" s="27"/>
      <c r="AU6" s="27"/>
      <c r="AV6" s="27"/>
      <c r="AW6" s="27"/>
      <c r="AX6" s="28"/>
      <c r="AY6" s="27"/>
      <c r="AZ6" s="27"/>
      <c r="BA6" s="27"/>
      <c r="BB6" s="27"/>
      <c r="BC6" s="27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7"/>
      <c r="BU6" s="27"/>
      <c r="BV6" s="27"/>
      <c r="BW6" s="27"/>
      <c r="BX6" s="27"/>
      <c r="BY6" s="27"/>
      <c r="BZ6" s="27"/>
      <c r="CA6" s="27"/>
      <c r="CB6" s="27"/>
      <c r="CC6" s="28"/>
      <c r="CD6" s="27"/>
      <c r="CE6" s="27"/>
      <c r="CF6" s="27"/>
      <c r="CG6" s="27"/>
      <c r="CH6" s="80"/>
      <c r="CI6" s="31">
        <f t="shared" ref="CI6:CI44" si="0">($CI$3-CL6)</f>
        <v>80</v>
      </c>
      <c r="CJ6" s="21">
        <v>2</v>
      </c>
      <c r="CK6" s="2"/>
      <c r="CL6" s="2">
        <f t="shared" ref="CL6:CL44" si="1">SUM(F6:CH6)</f>
        <v>0</v>
      </c>
      <c r="CN6" s="66"/>
      <c r="CO6" s="66"/>
      <c r="CP6" s="66"/>
      <c r="CQ6" s="66"/>
      <c r="CR6" s="66"/>
      <c r="CS6" s="66"/>
      <c r="CT6" s="66"/>
      <c r="CU6" s="66"/>
      <c r="CV6" s="2"/>
      <c r="CW6" s="2"/>
    </row>
    <row r="7" spans="2:101" s="20" customFormat="1" ht="18" customHeight="1" x14ac:dyDescent="0.5">
      <c r="B7" s="21">
        <v>3</v>
      </c>
      <c r="C7" s="69">
        <v>12461</v>
      </c>
      <c r="D7" s="70" t="s">
        <v>86</v>
      </c>
      <c r="E7" s="24"/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  <c r="V7" s="27"/>
      <c r="W7" s="27"/>
      <c r="X7" s="27"/>
      <c r="Y7" s="28"/>
      <c r="Z7" s="27"/>
      <c r="AA7" s="27"/>
      <c r="AB7" s="27"/>
      <c r="AC7" s="27"/>
      <c r="AD7" s="27"/>
      <c r="AE7" s="26"/>
      <c r="AF7" s="26"/>
      <c r="AG7" s="26"/>
      <c r="AH7" s="26"/>
      <c r="AI7" s="26"/>
      <c r="AJ7" s="26"/>
      <c r="AK7" s="26"/>
      <c r="AL7" s="32"/>
      <c r="AM7" s="32"/>
      <c r="AN7" s="403"/>
      <c r="AO7" s="30"/>
      <c r="AP7" s="26"/>
      <c r="AQ7" s="26"/>
      <c r="AR7" s="26"/>
      <c r="AS7" s="26"/>
      <c r="AT7" s="27"/>
      <c r="AU7" s="27"/>
      <c r="AV7" s="27"/>
      <c r="AW7" s="27"/>
      <c r="AX7" s="28"/>
      <c r="AY7" s="27"/>
      <c r="AZ7" s="27"/>
      <c r="BA7" s="27"/>
      <c r="BB7" s="27"/>
      <c r="BC7" s="27"/>
      <c r="BD7" s="26"/>
      <c r="BE7" s="26"/>
      <c r="BF7" s="26"/>
      <c r="BG7" s="26"/>
      <c r="BH7" s="26"/>
      <c r="BI7" s="26"/>
      <c r="BJ7" s="26"/>
      <c r="BK7" s="26"/>
      <c r="BL7" s="32"/>
      <c r="BM7" s="32"/>
      <c r="BN7" s="32"/>
      <c r="BO7" s="26"/>
      <c r="BP7" s="26"/>
      <c r="BQ7" s="26"/>
      <c r="BR7" s="26"/>
      <c r="BS7" s="26"/>
      <c r="BT7" s="27"/>
      <c r="BU7" s="27"/>
      <c r="BV7" s="27"/>
      <c r="BW7" s="27"/>
      <c r="BX7" s="27"/>
      <c r="BY7" s="27"/>
      <c r="BZ7" s="27"/>
      <c r="CA7" s="27"/>
      <c r="CB7" s="27"/>
      <c r="CC7" s="28"/>
      <c r="CD7" s="27"/>
      <c r="CE7" s="27"/>
      <c r="CF7" s="27"/>
      <c r="CG7" s="27"/>
      <c r="CH7" s="80"/>
      <c r="CI7" s="31">
        <f t="shared" si="0"/>
        <v>80</v>
      </c>
      <c r="CJ7" s="21">
        <v>3</v>
      </c>
      <c r="CK7" s="2"/>
      <c r="CL7" s="2">
        <f t="shared" si="1"/>
        <v>0</v>
      </c>
      <c r="CN7" s="2"/>
      <c r="CO7" s="2"/>
      <c r="CP7" s="2"/>
      <c r="CQ7" s="2"/>
      <c r="CR7" s="2"/>
      <c r="CS7" s="2"/>
      <c r="CT7" s="2"/>
      <c r="CU7" s="2"/>
      <c r="CV7" s="2"/>
      <c r="CW7" s="2"/>
    </row>
    <row r="8" spans="2:101" s="20" customFormat="1" ht="18" customHeight="1" x14ac:dyDescent="0.5">
      <c r="B8" s="21">
        <v>4</v>
      </c>
      <c r="C8" s="69">
        <v>12465</v>
      </c>
      <c r="D8" s="70" t="s">
        <v>87</v>
      </c>
      <c r="E8" s="24"/>
      <c r="F8" s="25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/>
      <c r="V8" s="27"/>
      <c r="W8" s="27"/>
      <c r="X8" s="27"/>
      <c r="Y8" s="28"/>
      <c r="Z8" s="27"/>
      <c r="AA8" s="27"/>
      <c r="AB8" s="27"/>
      <c r="AC8" s="27"/>
      <c r="AD8" s="27"/>
      <c r="AE8" s="26"/>
      <c r="AF8" s="26"/>
      <c r="AG8" s="26"/>
      <c r="AH8" s="26"/>
      <c r="AI8" s="26"/>
      <c r="AJ8" s="26"/>
      <c r="AK8" s="26"/>
      <c r="AL8" s="32"/>
      <c r="AM8" s="32"/>
      <c r="AN8" s="403"/>
      <c r="AO8" s="30"/>
      <c r="AP8" s="26"/>
      <c r="AQ8" s="26"/>
      <c r="AR8" s="26"/>
      <c r="AS8" s="26"/>
      <c r="AT8" s="27"/>
      <c r="AU8" s="27"/>
      <c r="AV8" s="27"/>
      <c r="AW8" s="27"/>
      <c r="AX8" s="28"/>
      <c r="AY8" s="27"/>
      <c r="AZ8" s="27"/>
      <c r="BA8" s="27"/>
      <c r="BB8" s="27"/>
      <c r="BC8" s="27"/>
      <c r="BD8" s="26"/>
      <c r="BE8" s="26"/>
      <c r="BF8" s="26"/>
      <c r="BG8" s="26"/>
      <c r="BH8" s="26"/>
      <c r="BI8" s="26"/>
      <c r="BJ8" s="26"/>
      <c r="BK8" s="26"/>
      <c r="BL8" s="32"/>
      <c r="BM8" s="32"/>
      <c r="BN8" s="32"/>
      <c r="BO8" s="26"/>
      <c r="BP8" s="26"/>
      <c r="BQ8" s="26"/>
      <c r="BR8" s="26"/>
      <c r="BS8" s="26"/>
      <c r="BT8" s="27"/>
      <c r="BU8" s="27"/>
      <c r="BV8" s="27"/>
      <c r="BW8" s="27"/>
      <c r="BX8" s="27"/>
      <c r="BY8" s="27"/>
      <c r="BZ8" s="27"/>
      <c r="CA8" s="27"/>
      <c r="CB8" s="27"/>
      <c r="CC8" s="28"/>
      <c r="CD8" s="27"/>
      <c r="CE8" s="27"/>
      <c r="CF8" s="27"/>
      <c r="CG8" s="27"/>
      <c r="CH8" s="80"/>
      <c r="CI8" s="31">
        <f t="shared" si="0"/>
        <v>80</v>
      </c>
      <c r="CJ8" s="21">
        <v>4</v>
      </c>
      <c r="CK8" s="2"/>
      <c r="CL8" s="2">
        <f t="shared" si="1"/>
        <v>0</v>
      </c>
      <c r="CN8" s="2"/>
      <c r="CO8" s="2"/>
      <c r="CP8" s="2"/>
      <c r="CQ8" s="2"/>
      <c r="CR8" s="2"/>
      <c r="CS8" s="2"/>
      <c r="CT8" s="2"/>
      <c r="CU8" s="2"/>
      <c r="CV8" s="2"/>
      <c r="CW8" s="2"/>
    </row>
    <row r="9" spans="2:101" s="20" customFormat="1" ht="18" customHeight="1" x14ac:dyDescent="0.5">
      <c r="B9" s="21">
        <v>5</v>
      </c>
      <c r="C9" s="69">
        <v>12466</v>
      </c>
      <c r="D9" s="70" t="s">
        <v>88</v>
      </c>
      <c r="E9" s="24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  <c r="V9" s="27"/>
      <c r="W9" s="27"/>
      <c r="X9" s="27"/>
      <c r="Y9" s="28"/>
      <c r="Z9" s="27"/>
      <c r="AA9" s="27"/>
      <c r="AB9" s="27"/>
      <c r="AC9" s="27"/>
      <c r="AD9" s="27"/>
      <c r="AE9" s="26"/>
      <c r="AF9" s="26"/>
      <c r="AG9" s="26"/>
      <c r="AH9" s="26"/>
      <c r="AI9" s="26"/>
      <c r="AJ9" s="26"/>
      <c r="AK9" s="26"/>
      <c r="AL9" s="34"/>
      <c r="AM9" s="34"/>
      <c r="AN9" s="406"/>
      <c r="AO9" s="30"/>
      <c r="AP9" s="26"/>
      <c r="AQ9" s="26"/>
      <c r="AR9" s="26"/>
      <c r="AS9" s="26"/>
      <c r="AT9" s="27"/>
      <c r="AU9" s="27"/>
      <c r="AV9" s="27"/>
      <c r="AW9" s="27"/>
      <c r="AX9" s="28"/>
      <c r="AY9" s="27"/>
      <c r="AZ9" s="27"/>
      <c r="BA9" s="27"/>
      <c r="BB9" s="27"/>
      <c r="BC9" s="27"/>
      <c r="BD9" s="26"/>
      <c r="BE9" s="26"/>
      <c r="BF9" s="26"/>
      <c r="BG9" s="26"/>
      <c r="BH9" s="26"/>
      <c r="BI9" s="26"/>
      <c r="BJ9" s="26"/>
      <c r="BK9" s="26"/>
      <c r="BL9" s="36"/>
      <c r="BM9" s="34"/>
      <c r="BN9" s="34"/>
      <c r="BO9" s="26"/>
      <c r="BP9" s="26"/>
      <c r="BQ9" s="26"/>
      <c r="BR9" s="26"/>
      <c r="BS9" s="26"/>
      <c r="BT9" s="27"/>
      <c r="BU9" s="27"/>
      <c r="BV9" s="27"/>
      <c r="BW9" s="27"/>
      <c r="BX9" s="27"/>
      <c r="BY9" s="27"/>
      <c r="BZ9" s="27"/>
      <c r="CA9" s="27"/>
      <c r="CB9" s="27"/>
      <c r="CC9" s="28"/>
      <c r="CD9" s="27"/>
      <c r="CE9" s="27"/>
      <c r="CF9" s="27"/>
      <c r="CG9" s="27"/>
      <c r="CH9" s="80"/>
      <c r="CI9" s="31">
        <f t="shared" si="0"/>
        <v>80</v>
      </c>
      <c r="CJ9" s="21">
        <v>5</v>
      </c>
      <c r="CK9" s="2"/>
      <c r="CL9" s="2">
        <f t="shared" si="1"/>
        <v>0</v>
      </c>
      <c r="CN9" s="2"/>
      <c r="CO9" s="2"/>
      <c r="CP9" s="2"/>
      <c r="CQ9" s="2"/>
      <c r="CR9" s="2"/>
      <c r="CS9" s="2"/>
      <c r="CT9" s="2"/>
      <c r="CU9" s="2"/>
      <c r="CV9" s="2"/>
      <c r="CW9" s="2"/>
    </row>
    <row r="10" spans="2:101" s="20" customFormat="1" ht="18" customHeight="1" x14ac:dyDescent="0.5">
      <c r="B10" s="21">
        <v>6</v>
      </c>
      <c r="C10" s="69">
        <v>12468</v>
      </c>
      <c r="D10" s="70" t="s">
        <v>89</v>
      </c>
      <c r="E10" s="24"/>
      <c r="F10" s="25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7"/>
      <c r="V10" s="27"/>
      <c r="W10" s="27"/>
      <c r="X10" s="27"/>
      <c r="Y10" s="28"/>
      <c r="Z10" s="27"/>
      <c r="AA10" s="27"/>
      <c r="AB10" s="27"/>
      <c r="AC10" s="27"/>
      <c r="AD10" s="27"/>
      <c r="AE10" s="26"/>
      <c r="AF10" s="26"/>
      <c r="AG10" s="26"/>
      <c r="AH10" s="26"/>
      <c r="AI10" s="26"/>
      <c r="AJ10" s="26"/>
      <c r="AK10" s="26"/>
      <c r="AL10" s="32"/>
      <c r="AM10" s="32"/>
      <c r="AN10" s="403"/>
      <c r="AO10" s="30"/>
      <c r="AP10" s="26"/>
      <c r="AQ10" s="26"/>
      <c r="AR10" s="26"/>
      <c r="AS10" s="26"/>
      <c r="AT10" s="27"/>
      <c r="AU10" s="27"/>
      <c r="AV10" s="27"/>
      <c r="AW10" s="27"/>
      <c r="AX10" s="28"/>
      <c r="AY10" s="27"/>
      <c r="AZ10" s="27"/>
      <c r="BA10" s="27"/>
      <c r="BB10" s="27"/>
      <c r="BC10" s="27"/>
      <c r="BD10" s="26"/>
      <c r="BE10" s="26"/>
      <c r="BF10" s="26"/>
      <c r="BG10" s="26"/>
      <c r="BH10" s="26"/>
      <c r="BI10" s="26"/>
      <c r="BJ10" s="26"/>
      <c r="BK10" s="26"/>
      <c r="BL10" s="37"/>
      <c r="BM10" s="32"/>
      <c r="BN10" s="32"/>
      <c r="BO10" s="26"/>
      <c r="BP10" s="26"/>
      <c r="BQ10" s="26"/>
      <c r="BR10" s="26"/>
      <c r="BS10" s="26"/>
      <c r="BT10" s="27"/>
      <c r="BU10" s="27"/>
      <c r="BV10" s="27"/>
      <c r="BW10" s="27"/>
      <c r="BX10" s="27"/>
      <c r="BY10" s="27"/>
      <c r="BZ10" s="27"/>
      <c r="CA10" s="27"/>
      <c r="CB10" s="27"/>
      <c r="CC10" s="28"/>
      <c r="CD10" s="27"/>
      <c r="CE10" s="27"/>
      <c r="CF10" s="27"/>
      <c r="CG10" s="27"/>
      <c r="CH10" s="80"/>
      <c r="CI10" s="31">
        <f t="shared" si="0"/>
        <v>80</v>
      </c>
      <c r="CJ10" s="21">
        <v>6</v>
      </c>
      <c r="CK10" s="2"/>
      <c r="CL10" s="2">
        <f t="shared" si="1"/>
        <v>0</v>
      </c>
      <c r="CN10" s="2"/>
      <c r="CO10" s="2"/>
      <c r="CP10" s="2"/>
      <c r="CQ10" s="2"/>
      <c r="CR10" s="2"/>
      <c r="CS10" s="2"/>
      <c r="CT10" s="2"/>
      <c r="CU10" s="2"/>
      <c r="CV10" s="2"/>
      <c r="CW10" s="2"/>
    </row>
    <row r="11" spans="2:101" s="20" customFormat="1" ht="18" customHeight="1" x14ac:dyDescent="0.5">
      <c r="B11" s="21">
        <v>7</v>
      </c>
      <c r="C11" s="69">
        <v>12469</v>
      </c>
      <c r="D11" s="70" t="s">
        <v>90</v>
      </c>
      <c r="E11" s="24"/>
      <c r="F11" s="25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7"/>
      <c r="V11" s="27"/>
      <c r="W11" s="27"/>
      <c r="X11" s="27"/>
      <c r="Y11" s="28"/>
      <c r="Z11" s="27"/>
      <c r="AA11" s="27"/>
      <c r="AB11" s="27"/>
      <c r="AC11" s="27"/>
      <c r="AD11" s="27"/>
      <c r="AE11" s="26"/>
      <c r="AF11" s="26"/>
      <c r="AG11" s="26"/>
      <c r="AH11" s="26"/>
      <c r="AI11" s="26"/>
      <c r="AJ11" s="26"/>
      <c r="AK11" s="26"/>
      <c r="AL11" s="26"/>
      <c r="AM11" s="26"/>
      <c r="AN11" s="405"/>
      <c r="AO11" s="30"/>
      <c r="AP11" s="26"/>
      <c r="AQ11" s="26"/>
      <c r="AR11" s="26"/>
      <c r="AS11" s="26"/>
      <c r="AT11" s="27"/>
      <c r="AU11" s="27"/>
      <c r="AV11" s="27"/>
      <c r="AW11" s="27"/>
      <c r="AX11" s="28"/>
      <c r="AY11" s="27"/>
      <c r="AZ11" s="27"/>
      <c r="BA11" s="27"/>
      <c r="BB11" s="27"/>
      <c r="BC11" s="27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7"/>
      <c r="BU11" s="27"/>
      <c r="BV11" s="27"/>
      <c r="BW11" s="27"/>
      <c r="BX11" s="27"/>
      <c r="BY11" s="27"/>
      <c r="BZ11" s="27"/>
      <c r="CA11" s="27"/>
      <c r="CB11" s="27"/>
      <c r="CC11" s="28"/>
      <c r="CD11" s="27"/>
      <c r="CE11" s="27"/>
      <c r="CF11" s="27"/>
      <c r="CG11" s="27"/>
      <c r="CH11" s="80"/>
      <c r="CI11" s="31">
        <f t="shared" si="0"/>
        <v>80</v>
      </c>
      <c r="CJ11" s="21">
        <v>7</v>
      </c>
      <c r="CK11" s="2"/>
      <c r="CL11" s="2">
        <f t="shared" si="1"/>
        <v>0</v>
      </c>
      <c r="CN11" s="528"/>
      <c r="CO11" s="528"/>
      <c r="CP11" s="528"/>
      <c r="CQ11" s="528"/>
      <c r="CR11" s="528"/>
      <c r="CS11" s="528"/>
      <c r="CT11" s="528"/>
      <c r="CU11" s="528"/>
      <c r="CV11" s="528"/>
      <c r="CW11" s="528"/>
    </row>
    <row r="12" spans="2:101" s="20" customFormat="1" ht="18" customHeight="1" x14ac:dyDescent="0.5">
      <c r="B12" s="21">
        <v>8</v>
      </c>
      <c r="C12" s="69">
        <v>12470</v>
      </c>
      <c r="D12" s="70" t="s">
        <v>91</v>
      </c>
      <c r="E12" s="24"/>
      <c r="F12" s="25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7"/>
      <c r="V12" s="27"/>
      <c r="W12" s="27"/>
      <c r="X12" s="27"/>
      <c r="Y12" s="28"/>
      <c r="Z12" s="27"/>
      <c r="AA12" s="27"/>
      <c r="AB12" s="27"/>
      <c r="AC12" s="27"/>
      <c r="AD12" s="27"/>
      <c r="AE12" s="26"/>
      <c r="AF12" s="26"/>
      <c r="AG12" s="26"/>
      <c r="AH12" s="26"/>
      <c r="AI12" s="26"/>
      <c r="AJ12" s="26"/>
      <c r="AK12" s="26"/>
      <c r="AL12" s="26"/>
      <c r="AM12" s="26"/>
      <c r="AN12" s="405"/>
      <c r="AO12" s="30"/>
      <c r="AP12" s="26"/>
      <c r="AQ12" s="26"/>
      <c r="AR12" s="26"/>
      <c r="AS12" s="26"/>
      <c r="AT12" s="27"/>
      <c r="AU12" s="27"/>
      <c r="AV12" s="27"/>
      <c r="AW12" s="27"/>
      <c r="AX12" s="28"/>
      <c r="AY12" s="27"/>
      <c r="AZ12" s="27"/>
      <c r="BA12" s="27"/>
      <c r="BB12" s="27"/>
      <c r="BC12" s="27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7"/>
      <c r="BU12" s="27"/>
      <c r="BV12" s="27"/>
      <c r="BW12" s="27"/>
      <c r="BX12" s="27"/>
      <c r="BY12" s="27"/>
      <c r="BZ12" s="27"/>
      <c r="CA12" s="27"/>
      <c r="CB12" s="27"/>
      <c r="CC12" s="28"/>
      <c r="CD12" s="27"/>
      <c r="CE12" s="27"/>
      <c r="CF12" s="27"/>
      <c r="CG12" s="27"/>
      <c r="CH12" s="80"/>
      <c r="CI12" s="31">
        <f t="shared" si="0"/>
        <v>80</v>
      </c>
      <c r="CJ12" s="21">
        <v>8</v>
      </c>
      <c r="CK12" s="2"/>
      <c r="CL12" s="2">
        <f t="shared" si="1"/>
        <v>0</v>
      </c>
      <c r="CN12" s="528"/>
      <c r="CO12" s="528"/>
      <c r="CP12" s="528"/>
      <c r="CQ12" s="528"/>
      <c r="CR12" s="528"/>
      <c r="CS12" s="528"/>
      <c r="CT12" s="528"/>
      <c r="CU12" s="528"/>
      <c r="CV12" s="528"/>
      <c r="CW12" s="528"/>
    </row>
    <row r="13" spans="2:101" s="20" customFormat="1" ht="18" customHeight="1" x14ac:dyDescent="0.5">
      <c r="B13" s="21">
        <v>9</v>
      </c>
      <c r="C13" s="69">
        <v>12474</v>
      </c>
      <c r="D13" s="70" t="s">
        <v>92</v>
      </c>
      <c r="E13" s="24"/>
      <c r="F13" s="25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7"/>
      <c r="V13" s="27"/>
      <c r="W13" s="27"/>
      <c r="X13" s="27"/>
      <c r="Y13" s="28"/>
      <c r="Z13" s="27"/>
      <c r="AA13" s="27"/>
      <c r="AB13" s="27"/>
      <c r="AC13" s="27"/>
      <c r="AD13" s="27"/>
      <c r="AE13" s="26"/>
      <c r="AF13" s="26"/>
      <c r="AG13" s="26"/>
      <c r="AH13" s="26"/>
      <c r="AI13" s="26"/>
      <c r="AJ13" s="26"/>
      <c r="AK13" s="26"/>
      <c r="AL13" s="26"/>
      <c r="AM13" s="26"/>
      <c r="AN13" s="405"/>
      <c r="AO13" s="30"/>
      <c r="AP13" s="26"/>
      <c r="AQ13" s="26"/>
      <c r="AR13" s="26"/>
      <c r="AS13" s="26"/>
      <c r="AT13" s="27"/>
      <c r="AU13" s="27"/>
      <c r="AV13" s="27"/>
      <c r="AW13" s="27"/>
      <c r="AX13" s="28"/>
      <c r="AY13" s="27"/>
      <c r="AZ13" s="27"/>
      <c r="BA13" s="27"/>
      <c r="BB13" s="27"/>
      <c r="BC13" s="27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7"/>
      <c r="BU13" s="27"/>
      <c r="BV13" s="27"/>
      <c r="BW13" s="27"/>
      <c r="BX13" s="27"/>
      <c r="BY13" s="27"/>
      <c r="BZ13" s="27"/>
      <c r="CA13" s="27"/>
      <c r="CB13" s="27"/>
      <c r="CC13" s="28"/>
      <c r="CD13" s="27"/>
      <c r="CE13" s="27"/>
      <c r="CF13" s="27"/>
      <c r="CG13" s="27"/>
      <c r="CH13" s="80"/>
      <c r="CI13" s="31">
        <f t="shared" si="0"/>
        <v>80</v>
      </c>
      <c r="CJ13" s="21">
        <v>9</v>
      </c>
      <c r="CK13" s="2"/>
      <c r="CL13" s="2">
        <f t="shared" si="1"/>
        <v>0</v>
      </c>
      <c r="CN13" s="528"/>
      <c r="CO13" s="528"/>
      <c r="CP13" s="528"/>
      <c r="CQ13" s="528"/>
      <c r="CR13" s="528"/>
      <c r="CS13" s="528"/>
      <c r="CT13" s="528"/>
      <c r="CU13" s="528"/>
      <c r="CV13" s="528"/>
      <c r="CW13" s="528"/>
    </row>
    <row r="14" spans="2:101" s="20" customFormat="1" ht="18" customHeight="1" x14ac:dyDescent="0.5">
      <c r="B14" s="21">
        <v>10</v>
      </c>
      <c r="C14" s="69">
        <v>12476</v>
      </c>
      <c r="D14" s="70" t="s">
        <v>93</v>
      </c>
      <c r="E14" s="24"/>
      <c r="F14" s="25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7"/>
      <c r="V14" s="27"/>
      <c r="W14" s="27"/>
      <c r="X14" s="27"/>
      <c r="Y14" s="28"/>
      <c r="Z14" s="27"/>
      <c r="AA14" s="27"/>
      <c r="AB14" s="27"/>
      <c r="AC14" s="27"/>
      <c r="AD14" s="27"/>
      <c r="AE14" s="26"/>
      <c r="AF14" s="26"/>
      <c r="AG14" s="26"/>
      <c r="AH14" s="26"/>
      <c r="AI14" s="26"/>
      <c r="AJ14" s="26"/>
      <c r="AK14" s="26"/>
      <c r="AL14" s="26"/>
      <c r="AM14" s="26"/>
      <c r="AN14" s="405"/>
      <c r="AO14" s="30"/>
      <c r="AP14" s="26"/>
      <c r="AQ14" s="26"/>
      <c r="AR14" s="26"/>
      <c r="AS14" s="26"/>
      <c r="AT14" s="27"/>
      <c r="AU14" s="27"/>
      <c r="AV14" s="27"/>
      <c r="AW14" s="27"/>
      <c r="AX14" s="28"/>
      <c r="AY14" s="27"/>
      <c r="AZ14" s="27"/>
      <c r="BA14" s="27"/>
      <c r="BB14" s="27"/>
      <c r="BC14" s="27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7"/>
      <c r="BU14" s="27"/>
      <c r="BV14" s="27"/>
      <c r="BW14" s="27"/>
      <c r="BX14" s="27"/>
      <c r="BY14" s="27"/>
      <c r="BZ14" s="27"/>
      <c r="CA14" s="27"/>
      <c r="CB14" s="27"/>
      <c r="CC14" s="28"/>
      <c r="CD14" s="27"/>
      <c r="CE14" s="27"/>
      <c r="CF14" s="27"/>
      <c r="CG14" s="27"/>
      <c r="CH14" s="80"/>
      <c r="CI14" s="31">
        <f t="shared" si="0"/>
        <v>80</v>
      </c>
      <c r="CJ14" s="21">
        <v>10</v>
      </c>
      <c r="CK14" s="2"/>
      <c r="CL14" s="2">
        <f t="shared" si="1"/>
        <v>0</v>
      </c>
      <c r="CN14" s="528"/>
      <c r="CO14" s="528"/>
      <c r="CP14" s="528"/>
      <c r="CQ14" s="528"/>
      <c r="CR14" s="528"/>
      <c r="CS14" s="528"/>
      <c r="CT14" s="528"/>
      <c r="CU14" s="528"/>
      <c r="CV14" s="528"/>
      <c r="CW14" s="528"/>
    </row>
    <row r="15" spans="2:101" s="20" customFormat="1" ht="18" customHeight="1" x14ac:dyDescent="0.5">
      <c r="B15" s="21">
        <v>11</v>
      </c>
      <c r="C15" s="69">
        <v>12478</v>
      </c>
      <c r="D15" s="70" t="s">
        <v>94</v>
      </c>
      <c r="E15" s="24"/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7"/>
      <c r="V15" s="27"/>
      <c r="W15" s="27"/>
      <c r="X15" s="27"/>
      <c r="Y15" s="28"/>
      <c r="Z15" s="27"/>
      <c r="AA15" s="27"/>
      <c r="AB15" s="27"/>
      <c r="AC15" s="27"/>
      <c r="AD15" s="27"/>
      <c r="AE15" s="26"/>
      <c r="AF15" s="26"/>
      <c r="AG15" s="26"/>
      <c r="AH15" s="26"/>
      <c r="AI15" s="26"/>
      <c r="AJ15" s="26"/>
      <c r="AK15" s="26"/>
      <c r="AL15" s="26"/>
      <c r="AM15" s="26"/>
      <c r="AN15" s="405"/>
      <c r="AO15" s="30"/>
      <c r="AP15" s="26"/>
      <c r="AQ15" s="26"/>
      <c r="AR15" s="26"/>
      <c r="AS15" s="26"/>
      <c r="AT15" s="27"/>
      <c r="AU15" s="27"/>
      <c r="AV15" s="27"/>
      <c r="AW15" s="27"/>
      <c r="AX15" s="28"/>
      <c r="AY15" s="27"/>
      <c r="AZ15" s="27"/>
      <c r="BA15" s="27"/>
      <c r="BB15" s="27"/>
      <c r="BC15" s="27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7"/>
      <c r="BU15" s="27"/>
      <c r="BV15" s="27"/>
      <c r="BW15" s="27"/>
      <c r="BX15" s="27"/>
      <c r="BY15" s="27"/>
      <c r="BZ15" s="27"/>
      <c r="CA15" s="27"/>
      <c r="CB15" s="27"/>
      <c r="CC15" s="28"/>
      <c r="CD15" s="27"/>
      <c r="CE15" s="27"/>
      <c r="CF15" s="27"/>
      <c r="CG15" s="27"/>
      <c r="CH15" s="80"/>
      <c r="CI15" s="31">
        <f t="shared" si="0"/>
        <v>80</v>
      </c>
      <c r="CJ15" s="21">
        <v>11</v>
      </c>
      <c r="CK15" s="2"/>
      <c r="CL15" s="2">
        <f t="shared" si="1"/>
        <v>0</v>
      </c>
      <c r="CN15" s="529"/>
      <c r="CO15" s="529"/>
      <c r="CP15" s="529"/>
      <c r="CQ15" s="529"/>
      <c r="CR15" s="529"/>
      <c r="CS15" s="107"/>
      <c r="CT15" s="107"/>
      <c r="CU15" s="107"/>
      <c r="CV15" s="107"/>
      <c r="CW15" s="107"/>
    </row>
    <row r="16" spans="2:101" s="20" customFormat="1" ht="18" customHeight="1" x14ac:dyDescent="0.5">
      <c r="B16" s="21">
        <v>12</v>
      </c>
      <c r="C16" s="69">
        <v>12482</v>
      </c>
      <c r="D16" s="70" t="s">
        <v>95</v>
      </c>
      <c r="E16" s="38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27"/>
      <c r="V16" s="27"/>
      <c r="W16" s="27"/>
      <c r="X16" s="27"/>
      <c r="Y16" s="28"/>
      <c r="Z16" s="27"/>
      <c r="AA16" s="27"/>
      <c r="AB16" s="27"/>
      <c r="AC16" s="27"/>
      <c r="AD16" s="27"/>
      <c r="AE16" s="40"/>
      <c r="AF16" s="40"/>
      <c r="AG16" s="40"/>
      <c r="AH16" s="40"/>
      <c r="AI16" s="40"/>
      <c r="AJ16" s="40"/>
      <c r="AK16" s="40"/>
      <c r="AL16" s="40"/>
      <c r="AM16" s="40"/>
      <c r="AN16" s="407"/>
      <c r="AO16" s="42"/>
      <c r="AP16" s="40"/>
      <c r="AQ16" s="40"/>
      <c r="AR16" s="40"/>
      <c r="AS16" s="40"/>
      <c r="AT16" s="27"/>
      <c r="AU16" s="27"/>
      <c r="AV16" s="27"/>
      <c r="AW16" s="27"/>
      <c r="AX16" s="28"/>
      <c r="AY16" s="27"/>
      <c r="AZ16" s="27"/>
      <c r="BA16" s="27"/>
      <c r="BB16" s="27"/>
      <c r="BC16" s="27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27"/>
      <c r="BU16" s="27"/>
      <c r="BV16" s="27"/>
      <c r="BW16" s="27"/>
      <c r="BX16" s="27"/>
      <c r="BY16" s="27"/>
      <c r="BZ16" s="27"/>
      <c r="CA16" s="27"/>
      <c r="CB16" s="27"/>
      <c r="CC16" s="28"/>
      <c r="CD16" s="27"/>
      <c r="CE16" s="27"/>
      <c r="CF16" s="27"/>
      <c r="CG16" s="27"/>
      <c r="CH16" s="80"/>
      <c r="CI16" s="31">
        <f t="shared" si="0"/>
        <v>80</v>
      </c>
      <c r="CJ16" s="21">
        <v>12</v>
      </c>
      <c r="CK16" s="2"/>
      <c r="CL16" s="2">
        <f t="shared" si="1"/>
        <v>0</v>
      </c>
      <c r="CN16" s="529"/>
      <c r="CO16" s="529"/>
      <c r="CP16" s="529"/>
      <c r="CQ16" s="529"/>
      <c r="CR16" s="529"/>
      <c r="CS16" s="107"/>
      <c r="CT16" s="107"/>
      <c r="CU16" s="107"/>
      <c r="CV16" s="107"/>
      <c r="CW16" s="107"/>
    </row>
    <row r="17" spans="2:90" s="20" customFormat="1" ht="18" customHeight="1" x14ac:dyDescent="0.5">
      <c r="B17" s="21">
        <v>13</v>
      </c>
      <c r="C17" s="69">
        <v>12483</v>
      </c>
      <c r="D17" s="70" t="s">
        <v>96</v>
      </c>
      <c r="E17" s="43"/>
      <c r="F17" s="44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27"/>
      <c r="V17" s="27"/>
      <c r="W17" s="27"/>
      <c r="X17" s="27"/>
      <c r="Y17" s="28"/>
      <c r="Z17" s="27"/>
      <c r="AA17" s="27"/>
      <c r="AB17" s="27"/>
      <c r="AC17" s="27"/>
      <c r="AD17" s="27"/>
      <c r="AE17" s="45"/>
      <c r="AF17" s="45"/>
      <c r="AG17" s="45"/>
      <c r="AH17" s="45"/>
      <c r="AI17" s="45"/>
      <c r="AJ17" s="45"/>
      <c r="AK17" s="45"/>
      <c r="AL17" s="45"/>
      <c r="AM17" s="45"/>
      <c r="AN17" s="408"/>
      <c r="AO17" s="47"/>
      <c r="AP17" s="45"/>
      <c r="AQ17" s="45"/>
      <c r="AR17" s="45"/>
      <c r="AS17" s="45"/>
      <c r="AT17" s="27"/>
      <c r="AU17" s="27"/>
      <c r="AV17" s="27"/>
      <c r="AW17" s="27"/>
      <c r="AX17" s="28"/>
      <c r="AY17" s="27"/>
      <c r="AZ17" s="27"/>
      <c r="BA17" s="27"/>
      <c r="BB17" s="27"/>
      <c r="BC17" s="27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27"/>
      <c r="BU17" s="27"/>
      <c r="BV17" s="27"/>
      <c r="BW17" s="27"/>
      <c r="BX17" s="27"/>
      <c r="BY17" s="27"/>
      <c r="BZ17" s="27"/>
      <c r="CA17" s="27"/>
      <c r="CB17" s="27"/>
      <c r="CC17" s="28"/>
      <c r="CD17" s="27"/>
      <c r="CE17" s="27"/>
      <c r="CF17" s="27"/>
      <c r="CG17" s="27"/>
      <c r="CH17" s="80"/>
      <c r="CI17" s="31">
        <f t="shared" si="0"/>
        <v>80</v>
      </c>
      <c r="CJ17" s="21">
        <v>13</v>
      </c>
      <c r="CK17" s="2"/>
      <c r="CL17" s="2">
        <f t="shared" si="1"/>
        <v>0</v>
      </c>
    </row>
    <row r="18" spans="2:90" s="20" customFormat="1" ht="18" customHeight="1" x14ac:dyDescent="0.5">
      <c r="B18" s="21">
        <v>14</v>
      </c>
      <c r="C18" s="69">
        <v>12486</v>
      </c>
      <c r="D18" s="70" t="s">
        <v>97</v>
      </c>
      <c r="E18" s="24"/>
      <c r="F18" s="25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7"/>
      <c r="V18" s="27"/>
      <c r="W18" s="27"/>
      <c r="X18" s="27"/>
      <c r="Y18" s="28"/>
      <c r="Z18" s="27"/>
      <c r="AA18" s="27"/>
      <c r="AB18" s="27"/>
      <c r="AC18" s="27"/>
      <c r="AD18" s="27"/>
      <c r="AE18" s="26"/>
      <c r="AF18" s="26"/>
      <c r="AG18" s="26"/>
      <c r="AH18" s="26"/>
      <c r="AI18" s="26"/>
      <c r="AJ18" s="26"/>
      <c r="AK18" s="26"/>
      <c r="AL18" s="26"/>
      <c r="AM18" s="26"/>
      <c r="AN18" s="405"/>
      <c r="AO18" s="30"/>
      <c r="AP18" s="26"/>
      <c r="AQ18" s="26"/>
      <c r="AR18" s="26"/>
      <c r="AS18" s="26"/>
      <c r="AT18" s="27"/>
      <c r="AU18" s="27"/>
      <c r="AV18" s="27"/>
      <c r="AW18" s="27"/>
      <c r="AX18" s="28"/>
      <c r="AY18" s="27"/>
      <c r="AZ18" s="27"/>
      <c r="BA18" s="27"/>
      <c r="BB18" s="27"/>
      <c r="BC18" s="27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7"/>
      <c r="BU18" s="27"/>
      <c r="BV18" s="27"/>
      <c r="BW18" s="27"/>
      <c r="BX18" s="27"/>
      <c r="BY18" s="27"/>
      <c r="BZ18" s="27"/>
      <c r="CA18" s="27"/>
      <c r="CB18" s="27"/>
      <c r="CC18" s="28"/>
      <c r="CD18" s="27"/>
      <c r="CE18" s="27"/>
      <c r="CF18" s="27"/>
      <c r="CG18" s="27"/>
      <c r="CH18" s="80"/>
      <c r="CI18" s="31">
        <f t="shared" si="0"/>
        <v>80</v>
      </c>
      <c r="CJ18" s="21">
        <v>14</v>
      </c>
      <c r="CK18" s="2"/>
      <c r="CL18" s="2">
        <f t="shared" si="1"/>
        <v>0</v>
      </c>
    </row>
    <row r="19" spans="2:90" s="20" customFormat="1" ht="18" customHeight="1" x14ac:dyDescent="0.5">
      <c r="B19" s="21">
        <v>15</v>
      </c>
      <c r="C19" s="69">
        <v>12504</v>
      </c>
      <c r="D19" s="70" t="s">
        <v>98</v>
      </c>
      <c r="E19" s="38"/>
      <c r="F19" s="39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27"/>
      <c r="V19" s="27"/>
      <c r="W19" s="27"/>
      <c r="X19" s="27"/>
      <c r="Y19" s="28"/>
      <c r="Z19" s="27"/>
      <c r="AA19" s="27"/>
      <c r="AB19" s="27"/>
      <c r="AC19" s="27"/>
      <c r="AD19" s="27"/>
      <c r="AE19" s="40"/>
      <c r="AF19" s="40"/>
      <c r="AG19" s="40"/>
      <c r="AH19" s="40"/>
      <c r="AI19" s="40"/>
      <c r="AJ19" s="40"/>
      <c r="AK19" s="40"/>
      <c r="AL19" s="40"/>
      <c r="AM19" s="40"/>
      <c r="AN19" s="407"/>
      <c r="AO19" s="42"/>
      <c r="AP19" s="40"/>
      <c r="AQ19" s="40"/>
      <c r="AR19" s="40"/>
      <c r="AS19" s="40"/>
      <c r="AT19" s="27"/>
      <c r="AU19" s="27"/>
      <c r="AV19" s="27"/>
      <c r="AW19" s="27"/>
      <c r="AX19" s="28"/>
      <c r="AY19" s="27"/>
      <c r="AZ19" s="27"/>
      <c r="BA19" s="27"/>
      <c r="BB19" s="27"/>
      <c r="BC19" s="27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27"/>
      <c r="BU19" s="27"/>
      <c r="BV19" s="27"/>
      <c r="BW19" s="27"/>
      <c r="BX19" s="27"/>
      <c r="BY19" s="27"/>
      <c r="BZ19" s="27"/>
      <c r="CA19" s="27"/>
      <c r="CB19" s="27"/>
      <c r="CC19" s="28"/>
      <c r="CD19" s="27"/>
      <c r="CE19" s="27"/>
      <c r="CF19" s="27"/>
      <c r="CG19" s="27"/>
      <c r="CH19" s="80"/>
      <c r="CI19" s="31">
        <f t="shared" si="0"/>
        <v>80</v>
      </c>
      <c r="CJ19" s="21">
        <v>15</v>
      </c>
      <c r="CK19" s="2"/>
      <c r="CL19" s="2">
        <f t="shared" si="1"/>
        <v>0</v>
      </c>
    </row>
    <row r="20" spans="2:90" s="20" customFormat="1" ht="18" customHeight="1" x14ac:dyDescent="0.5">
      <c r="B20" s="21">
        <v>16</v>
      </c>
      <c r="C20" s="69">
        <v>12511</v>
      </c>
      <c r="D20" s="70" t="s">
        <v>99</v>
      </c>
      <c r="E20" s="24"/>
      <c r="F20" s="25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7"/>
      <c r="V20" s="27"/>
      <c r="W20" s="27"/>
      <c r="X20" s="27"/>
      <c r="Y20" s="28"/>
      <c r="Z20" s="27"/>
      <c r="AA20" s="27"/>
      <c r="AB20" s="27"/>
      <c r="AC20" s="27"/>
      <c r="AD20" s="27"/>
      <c r="AE20" s="26"/>
      <c r="AF20" s="26"/>
      <c r="AG20" s="26"/>
      <c r="AH20" s="26"/>
      <c r="AI20" s="26"/>
      <c r="AJ20" s="26"/>
      <c r="AK20" s="26"/>
      <c r="AL20" s="26"/>
      <c r="AM20" s="26"/>
      <c r="AN20" s="405"/>
      <c r="AO20" s="30"/>
      <c r="AP20" s="26"/>
      <c r="AQ20" s="26"/>
      <c r="AR20" s="26"/>
      <c r="AS20" s="26"/>
      <c r="AT20" s="27"/>
      <c r="AU20" s="27"/>
      <c r="AV20" s="27"/>
      <c r="AW20" s="27"/>
      <c r="AX20" s="28"/>
      <c r="AY20" s="27"/>
      <c r="AZ20" s="27"/>
      <c r="BA20" s="27"/>
      <c r="BB20" s="27"/>
      <c r="BC20" s="27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7"/>
      <c r="BU20" s="27"/>
      <c r="BV20" s="27"/>
      <c r="BW20" s="27"/>
      <c r="BX20" s="27"/>
      <c r="BY20" s="27"/>
      <c r="BZ20" s="27"/>
      <c r="CA20" s="27"/>
      <c r="CB20" s="27"/>
      <c r="CC20" s="28"/>
      <c r="CD20" s="27"/>
      <c r="CE20" s="27"/>
      <c r="CF20" s="27"/>
      <c r="CG20" s="27"/>
      <c r="CH20" s="80"/>
      <c r="CI20" s="31">
        <f t="shared" si="0"/>
        <v>80</v>
      </c>
      <c r="CJ20" s="21">
        <v>16</v>
      </c>
      <c r="CK20" s="2"/>
      <c r="CL20" s="2">
        <f t="shared" si="1"/>
        <v>0</v>
      </c>
    </row>
    <row r="21" spans="2:90" s="20" customFormat="1" ht="18" customHeight="1" x14ac:dyDescent="0.5">
      <c r="B21" s="21">
        <v>17</v>
      </c>
      <c r="C21" s="69">
        <v>12531</v>
      </c>
      <c r="D21" s="70" t="s">
        <v>100</v>
      </c>
      <c r="E21" s="38"/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27"/>
      <c r="V21" s="27"/>
      <c r="W21" s="27"/>
      <c r="X21" s="27"/>
      <c r="Y21" s="28"/>
      <c r="Z21" s="27"/>
      <c r="AA21" s="27"/>
      <c r="AB21" s="27"/>
      <c r="AC21" s="27"/>
      <c r="AD21" s="27"/>
      <c r="AE21" s="40"/>
      <c r="AF21" s="40"/>
      <c r="AG21" s="40"/>
      <c r="AH21" s="40"/>
      <c r="AI21" s="40"/>
      <c r="AJ21" s="40"/>
      <c r="AK21" s="40"/>
      <c r="AL21" s="40"/>
      <c r="AM21" s="40"/>
      <c r="AN21" s="407"/>
      <c r="AO21" s="42"/>
      <c r="AP21" s="40"/>
      <c r="AQ21" s="40"/>
      <c r="AR21" s="40"/>
      <c r="AS21" s="40"/>
      <c r="AT21" s="27"/>
      <c r="AU21" s="27"/>
      <c r="AV21" s="27"/>
      <c r="AW21" s="27"/>
      <c r="AX21" s="28"/>
      <c r="AY21" s="27"/>
      <c r="AZ21" s="27"/>
      <c r="BA21" s="27"/>
      <c r="BB21" s="27"/>
      <c r="BC21" s="27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27"/>
      <c r="BU21" s="27"/>
      <c r="BV21" s="27"/>
      <c r="BW21" s="27"/>
      <c r="BX21" s="27"/>
      <c r="BY21" s="27"/>
      <c r="BZ21" s="27"/>
      <c r="CA21" s="27"/>
      <c r="CB21" s="27"/>
      <c r="CC21" s="28"/>
      <c r="CD21" s="27"/>
      <c r="CE21" s="27"/>
      <c r="CF21" s="27"/>
      <c r="CG21" s="27"/>
      <c r="CH21" s="80"/>
      <c r="CI21" s="31">
        <f t="shared" si="0"/>
        <v>80</v>
      </c>
      <c r="CJ21" s="21">
        <v>17</v>
      </c>
      <c r="CK21" s="2"/>
      <c r="CL21" s="2">
        <f t="shared" si="1"/>
        <v>0</v>
      </c>
    </row>
    <row r="22" spans="2:90" s="20" customFormat="1" ht="18" customHeight="1" x14ac:dyDescent="0.5">
      <c r="B22" s="21">
        <v>18</v>
      </c>
      <c r="C22" s="69">
        <v>12541</v>
      </c>
      <c r="D22" s="70" t="s">
        <v>101</v>
      </c>
      <c r="E22" s="38"/>
      <c r="F22" s="39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27"/>
      <c r="V22" s="27"/>
      <c r="W22" s="27"/>
      <c r="X22" s="27"/>
      <c r="Y22" s="28"/>
      <c r="Z22" s="27"/>
      <c r="AA22" s="27"/>
      <c r="AB22" s="27"/>
      <c r="AC22" s="27"/>
      <c r="AD22" s="27"/>
      <c r="AE22" s="40"/>
      <c r="AF22" s="40"/>
      <c r="AG22" s="40"/>
      <c r="AH22" s="40"/>
      <c r="AI22" s="40"/>
      <c r="AJ22" s="40"/>
      <c r="AK22" s="40"/>
      <c r="AL22" s="40"/>
      <c r="AM22" s="40"/>
      <c r="AN22" s="407"/>
      <c r="AO22" s="42"/>
      <c r="AP22" s="40"/>
      <c r="AQ22" s="40"/>
      <c r="AR22" s="40"/>
      <c r="AS22" s="40"/>
      <c r="AT22" s="27"/>
      <c r="AU22" s="27"/>
      <c r="AV22" s="27"/>
      <c r="AW22" s="27"/>
      <c r="AX22" s="28"/>
      <c r="AY22" s="27"/>
      <c r="AZ22" s="27"/>
      <c r="BA22" s="27"/>
      <c r="BB22" s="27"/>
      <c r="BC22" s="27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27"/>
      <c r="BU22" s="27"/>
      <c r="BV22" s="27"/>
      <c r="BW22" s="27"/>
      <c r="BX22" s="27"/>
      <c r="BY22" s="27"/>
      <c r="BZ22" s="27"/>
      <c r="CA22" s="27"/>
      <c r="CB22" s="27"/>
      <c r="CC22" s="28"/>
      <c r="CD22" s="27"/>
      <c r="CE22" s="27"/>
      <c r="CF22" s="27"/>
      <c r="CG22" s="27"/>
      <c r="CH22" s="80"/>
      <c r="CI22" s="31">
        <f t="shared" si="0"/>
        <v>80</v>
      </c>
      <c r="CJ22" s="21">
        <v>18</v>
      </c>
      <c r="CK22" s="2"/>
      <c r="CL22" s="2">
        <f t="shared" si="1"/>
        <v>0</v>
      </c>
    </row>
    <row r="23" spans="2:90" s="20" customFormat="1" ht="18" customHeight="1" x14ac:dyDescent="0.5">
      <c r="B23" s="21">
        <v>19</v>
      </c>
      <c r="C23" s="69">
        <v>12544</v>
      </c>
      <c r="D23" s="70" t="s">
        <v>102</v>
      </c>
      <c r="E23" s="24"/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7"/>
      <c r="V23" s="27"/>
      <c r="W23" s="27"/>
      <c r="X23" s="27"/>
      <c r="Y23" s="28"/>
      <c r="Z23" s="27"/>
      <c r="AA23" s="27"/>
      <c r="AB23" s="27"/>
      <c r="AC23" s="27"/>
      <c r="AD23" s="27"/>
      <c r="AE23" s="26"/>
      <c r="AF23" s="26"/>
      <c r="AG23" s="26"/>
      <c r="AH23" s="26"/>
      <c r="AI23" s="26"/>
      <c r="AJ23" s="26"/>
      <c r="AK23" s="26"/>
      <c r="AL23" s="26"/>
      <c r="AM23" s="26"/>
      <c r="AN23" s="405"/>
      <c r="AO23" s="30"/>
      <c r="AP23" s="26"/>
      <c r="AQ23" s="26"/>
      <c r="AR23" s="26"/>
      <c r="AS23" s="26"/>
      <c r="AT23" s="27"/>
      <c r="AU23" s="27"/>
      <c r="AV23" s="27"/>
      <c r="AW23" s="27"/>
      <c r="AX23" s="28"/>
      <c r="AY23" s="27"/>
      <c r="AZ23" s="27"/>
      <c r="BA23" s="27"/>
      <c r="BB23" s="27"/>
      <c r="BC23" s="27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7"/>
      <c r="BU23" s="27"/>
      <c r="BV23" s="27"/>
      <c r="BW23" s="27"/>
      <c r="BX23" s="27"/>
      <c r="BY23" s="27"/>
      <c r="BZ23" s="27"/>
      <c r="CA23" s="27"/>
      <c r="CB23" s="27"/>
      <c r="CC23" s="28"/>
      <c r="CD23" s="27"/>
      <c r="CE23" s="27"/>
      <c r="CF23" s="27"/>
      <c r="CG23" s="27"/>
      <c r="CH23" s="80"/>
      <c r="CI23" s="31">
        <f t="shared" si="0"/>
        <v>80</v>
      </c>
      <c r="CJ23" s="21">
        <v>19</v>
      </c>
      <c r="CK23" s="2"/>
      <c r="CL23" s="2">
        <f t="shared" si="1"/>
        <v>0</v>
      </c>
    </row>
    <row r="24" spans="2:90" s="20" customFormat="1" ht="18" customHeight="1" x14ac:dyDescent="0.5">
      <c r="B24" s="21">
        <v>20</v>
      </c>
      <c r="C24" s="69">
        <v>12550</v>
      </c>
      <c r="D24" s="70" t="s">
        <v>103</v>
      </c>
      <c r="E24" s="48"/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27"/>
      <c r="V24" s="27"/>
      <c r="W24" s="27"/>
      <c r="X24" s="27"/>
      <c r="Y24" s="28"/>
      <c r="Z24" s="27"/>
      <c r="AA24" s="27"/>
      <c r="AB24" s="27"/>
      <c r="AC24" s="27"/>
      <c r="AD24" s="27"/>
      <c r="AE24" s="50"/>
      <c r="AF24" s="50"/>
      <c r="AG24" s="50"/>
      <c r="AH24" s="50"/>
      <c r="AI24" s="50"/>
      <c r="AJ24" s="50"/>
      <c r="AK24" s="50"/>
      <c r="AL24" s="50"/>
      <c r="AM24" s="50"/>
      <c r="AN24" s="409"/>
      <c r="AO24" s="52"/>
      <c r="AP24" s="50"/>
      <c r="AQ24" s="50"/>
      <c r="AR24" s="50"/>
      <c r="AS24" s="50"/>
      <c r="AT24" s="27"/>
      <c r="AU24" s="27"/>
      <c r="AV24" s="27"/>
      <c r="AW24" s="27"/>
      <c r="AX24" s="28"/>
      <c r="AY24" s="27"/>
      <c r="AZ24" s="27"/>
      <c r="BA24" s="27"/>
      <c r="BB24" s="27"/>
      <c r="BC24" s="27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27"/>
      <c r="BU24" s="27"/>
      <c r="BV24" s="27"/>
      <c r="BW24" s="27"/>
      <c r="BX24" s="27"/>
      <c r="BY24" s="27"/>
      <c r="BZ24" s="27"/>
      <c r="CA24" s="27"/>
      <c r="CB24" s="27"/>
      <c r="CC24" s="28"/>
      <c r="CD24" s="27"/>
      <c r="CE24" s="27"/>
      <c r="CF24" s="27"/>
      <c r="CG24" s="27"/>
      <c r="CH24" s="80"/>
      <c r="CI24" s="31">
        <f t="shared" si="0"/>
        <v>80</v>
      </c>
      <c r="CJ24" s="21">
        <v>20</v>
      </c>
      <c r="CK24" s="2"/>
      <c r="CL24" s="2">
        <f t="shared" si="1"/>
        <v>0</v>
      </c>
    </row>
    <row r="25" spans="2:90" s="20" customFormat="1" ht="18" customHeight="1" x14ac:dyDescent="0.5">
      <c r="B25" s="21">
        <v>21</v>
      </c>
      <c r="C25" s="69">
        <v>12557</v>
      </c>
      <c r="D25" s="70" t="s">
        <v>104</v>
      </c>
      <c r="E25" s="24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6"/>
      <c r="AF25" s="26"/>
      <c r="AG25" s="26"/>
      <c r="AH25" s="26"/>
      <c r="AI25" s="26"/>
      <c r="AJ25" s="26"/>
      <c r="AK25" s="26"/>
      <c r="AL25" s="26"/>
      <c r="AM25" s="26"/>
      <c r="AN25" s="405"/>
      <c r="AO25" s="30"/>
      <c r="AP25" s="26"/>
      <c r="AQ25" s="26"/>
      <c r="AR25" s="26"/>
      <c r="AS25" s="26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80"/>
      <c r="CI25" s="31">
        <f t="shared" si="0"/>
        <v>80</v>
      </c>
      <c r="CJ25" s="21">
        <v>21</v>
      </c>
      <c r="CK25" s="2"/>
      <c r="CL25" s="2">
        <f t="shared" si="1"/>
        <v>0</v>
      </c>
    </row>
    <row r="26" spans="2:90" s="20" customFormat="1" ht="18" customHeight="1" x14ac:dyDescent="0.5">
      <c r="B26" s="21">
        <v>22</v>
      </c>
      <c r="C26" s="69">
        <v>12560</v>
      </c>
      <c r="D26" s="70" t="s">
        <v>105</v>
      </c>
      <c r="E26" s="24"/>
      <c r="F26" s="25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6"/>
      <c r="AF26" s="26"/>
      <c r="AG26" s="26"/>
      <c r="AH26" s="26"/>
      <c r="AI26" s="26"/>
      <c r="AJ26" s="26"/>
      <c r="AK26" s="26"/>
      <c r="AL26" s="26"/>
      <c r="AM26" s="26"/>
      <c r="AN26" s="405"/>
      <c r="AO26" s="30"/>
      <c r="AP26" s="26"/>
      <c r="AQ26" s="26"/>
      <c r="AR26" s="26"/>
      <c r="AS26" s="26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80"/>
      <c r="CI26" s="31">
        <f t="shared" si="0"/>
        <v>80</v>
      </c>
      <c r="CJ26" s="21">
        <v>22</v>
      </c>
      <c r="CK26" s="2"/>
      <c r="CL26" s="2">
        <f t="shared" si="1"/>
        <v>0</v>
      </c>
    </row>
    <row r="27" spans="2:90" s="20" customFormat="1" ht="18" customHeight="1" x14ac:dyDescent="0.5">
      <c r="B27" s="21">
        <v>23</v>
      </c>
      <c r="C27" s="69">
        <v>12561</v>
      </c>
      <c r="D27" s="70" t="s">
        <v>106</v>
      </c>
      <c r="E27" s="38"/>
      <c r="F27" s="39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40"/>
      <c r="AF27" s="40"/>
      <c r="AG27" s="40"/>
      <c r="AH27" s="40"/>
      <c r="AI27" s="40"/>
      <c r="AJ27" s="40"/>
      <c r="AK27" s="40"/>
      <c r="AL27" s="40"/>
      <c r="AM27" s="40"/>
      <c r="AN27" s="407"/>
      <c r="AO27" s="42"/>
      <c r="AP27" s="40"/>
      <c r="AQ27" s="40"/>
      <c r="AR27" s="40"/>
      <c r="AS27" s="40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80"/>
      <c r="CI27" s="31">
        <f t="shared" si="0"/>
        <v>80</v>
      </c>
      <c r="CJ27" s="21">
        <v>23</v>
      </c>
      <c r="CK27" s="2"/>
      <c r="CL27" s="2">
        <f t="shared" si="1"/>
        <v>0</v>
      </c>
    </row>
    <row r="28" spans="2:90" s="20" customFormat="1" ht="18" customHeight="1" x14ac:dyDescent="0.5">
      <c r="B28" s="21">
        <v>24</v>
      </c>
      <c r="C28" s="69">
        <v>12564</v>
      </c>
      <c r="D28" s="70" t="s">
        <v>206</v>
      </c>
      <c r="E28" s="24"/>
      <c r="F28" s="25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6"/>
      <c r="AF28" s="26"/>
      <c r="AG28" s="26"/>
      <c r="AH28" s="26"/>
      <c r="AI28" s="26"/>
      <c r="AJ28" s="26"/>
      <c r="AK28" s="26"/>
      <c r="AL28" s="26"/>
      <c r="AM28" s="26"/>
      <c r="AN28" s="405"/>
      <c r="AO28" s="30"/>
      <c r="AP28" s="26"/>
      <c r="AQ28" s="26"/>
      <c r="AR28" s="26"/>
      <c r="AS28" s="26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80"/>
      <c r="CI28" s="31">
        <f t="shared" si="0"/>
        <v>80</v>
      </c>
      <c r="CJ28" s="21">
        <v>24</v>
      </c>
      <c r="CK28" s="2"/>
      <c r="CL28" s="2">
        <f t="shared" si="1"/>
        <v>0</v>
      </c>
    </row>
    <row r="29" spans="2:90" s="20" customFormat="1" ht="18" customHeight="1" x14ac:dyDescent="0.5">
      <c r="B29" s="21">
        <v>25</v>
      </c>
      <c r="C29" s="69">
        <v>12647</v>
      </c>
      <c r="D29" s="70" t="s">
        <v>107</v>
      </c>
      <c r="E29" s="24"/>
      <c r="F29" s="25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26"/>
      <c r="AF29" s="26"/>
      <c r="AG29" s="26"/>
      <c r="AH29" s="26"/>
      <c r="AI29" s="26"/>
      <c r="AJ29" s="26"/>
      <c r="AK29" s="26"/>
      <c r="AL29" s="26"/>
      <c r="AM29" s="26"/>
      <c r="AN29" s="405"/>
      <c r="AO29" s="30"/>
      <c r="AP29" s="26"/>
      <c r="AQ29" s="26"/>
      <c r="AR29" s="26"/>
      <c r="AS29" s="26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81"/>
      <c r="CI29" s="31">
        <f t="shared" si="0"/>
        <v>80</v>
      </c>
      <c r="CJ29" s="21">
        <v>25</v>
      </c>
      <c r="CK29" s="2"/>
      <c r="CL29" s="2">
        <f t="shared" si="1"/>
        <v>0</v>
      </c>
    </row>
    <row r="30" spans="2:90" s="20" customFormat="1" ht="18" customHeight="1" x14ac:dyDescent="0.5">
      <c r="B30" s="21">
        <v>26</v>
      </c>
      <c r="C30" s="69">
        <v>12660</v>
      </c>
      <c r="D30" s="70" t="s">
        <v>108</v>
      </c>
      <c r="E30" s="24"/>
      <c r="F30" s="25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6"/>
      <c r="AF30" s="26"/>
      <c r="AG30" s="26"/>
      <c r="AH30" s="26"/>
      <c r="AI30" s="26"/>
      <c r="AJ30" s="26"/>
      <c r="AK30" s="26"/>
      <c r="AL30" s="26"/>
      <c r="AM30" s="26"/>
      <c r="AN30" s="405"/>
      <c r="AO30" s="30"/>
      <c r="AP30" s="26"/>
      <c r="AQ30" s="26"/>
      <c r="AR30" s="26"/>
      <c r="AS30" s="26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80"/>
      <c r="CI30" s="31">
        <f t="shared" si="0"/>
        <v>80</v>
      </c>
      <c r="CJ30" s="21">
        <v>26</v>
      </c>
      <c r="CK30" s="2"/>
      <c r="CL30" s="2">
        <f t="shared" si="1"/>
        <v>0</v>
      </c>
    </row>
    <row r="31" spans="2:90" s="20" customFormat="1" ht="18" customHeight="1" x14ac:dyDescent="0.5">
      <c r="B31" s="21">
        <v>27</v>
      </c>
      <c r="C31" s="69">
        <v>12920</v>
      </c>
      <c r="D31" s="70" t="s">
        <v>109</v>
      </c>
      <c r="E31" s="24"/>
      <c r="F31" s="25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6"/>
      <c r="AF31" s="26"/>
      <c r="AG31" s="26"/>
      <c r="AH31" s="26"/>
      <c r="AI31" s="26"/>
      <c r="AJ31" s="26"/>
      <c r="AK31" s="26"/>
      <c r="AL31" s="26"/>
      <c r="AM31" s="26"/>
      <c r="AN31" s="405"/>
      <c r="AO31" s="30"/>
      <c r="AP31" s="26"/>
      <c r="AQ31" s="26"/>
      <c r="AR31" s="26"/>
      <c r="AS31" s="26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80"/>
      <c r="CI31" s="31">
        <f t="shared" si="0"/>
        <v>80</v>
      </c>
      <c r="CJ31" s="21">
        <v>27</v>
      </c>
      <c r="CK31" s="2"/>
      <c r="CL31" s="2">
        <f t="shared" si="1"/>
        <v>0</v>
      </c>
    </row>
    <row r="32" spans="2:90" s="20" customFormat="1" ht="18" customHeight="1" x14ac:dyDescent="0.5">
      <c r="B32" s="201">
        <v>28</v>
      </c>
      <c r="C32" s="69">
        <v>12922</v>
      </c>
      <c r="D32" s="70" t="s">
        <v>110</v>
      </c>
      <c r="E32" s="24"/>
      <c r="F32" s="25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7"/>
      <c r="V32" s="27"/>
      <c r="W32" s="27"/>
      <c r="X32" s="27"/>
      <c r="Y32" s="28"/>
      <c r="Z32" s="27"/>
      <c r="AA32" s="27"/>
      <c r="AB32" s="27"/>
      <c r="AC32" s="27"/>
      <c r="AD32" s="27"/>
      <c r="AE32" s="26"/>
      <c r="AF32" s="26"/>
      <c r="AG32" s="26"/>
      <c r="AH32" s="26"/>
      <c r="AI32" s="26"/>
      <c r="AJ32" s="26"/>
      <c r="AK32" s="26"/>
      <c r="AL32" s="26"/>
      <c r="AM32" s="26"/>
      <c r="AN32" s="405"/>
      <c r="AO32" s="30"/>
      <c r="AP32" s="26"/>
      <c r="AQ32" s="26"/>
      <c r="AR32" s="26"/>
      <c r="AS32" s="26"/>
      <c r="AT32" s="27"/>
      <c r="AU32" s="27"/>
      <c r="AV32" s="27"/>
      <c r="AW32" s="27"/>
      <c r="AX32" s="28"/>
      <c r="AY32" s="27"/>
      <c r="AZ32" s="27"/>
      <c r="BA32" s="27"/>
      <c r="BB32" s="27"/>
      <c r="BC32" s="27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7"/>
      <c r="BU32" s="27"/>
      <c r="BV32" s="27"/>
      <c r="BW32" s="27"/>
      <c r="BX32" s="27"/>
      <c r="BY32" s="27"/>
      <c r="BZ32" s="27"/>
      <c r="CA32" s="27"/>
      <c r="CB32" s="27"/>
      <c r="CC32" s="28"/>
      <c r="CD32" s="27"/>
      <c r="CE32" s="27"/>
      <c r="CF32" s="27"/>
      <c r="CG32" s="27"/>
      <c r="CH32" s="80"/>
      <c r="CI32" s="31">
        <f t="shared" si="0"/>
        <v>80</v>
      </c>
      <c r="CJ32" s="21">
        <v>28</v>
      </c>
      <c r="CK32" s="2"/>
      <c r="CL32" s="2">
        <f t="shared" si="1"/>
        <v>0</v>
      </c>
    </row>
    <row r="33" spans="2:90" s="20" customFormat="1" ht="18" customHeight="1" x14ac:dyDescent="0.5">
      <c r="B33" s="21">
        <v>29</v>
      </c>
      <c r="C33" s="69">
        <v>12941</v>
      </c>
      <c r="D33" s="70" t="s">
        <v>111</v>
      </c>
      <c r="E33" s="24"/>
      <c r="F33" s="25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7"/>
      <c r="V33" s="27"/>
      <c r="W33" s="27"/>
      <c r="X33" s="27"/>
      <c r="Y33" s="28"/>
      <c r="Z33" s="27"/>
      <c r="AA33" s="27"/>
      <c r="AB33" s="27"/>
      <c r="AC33" s="27"/>
      <c r="AD33" s="27"/>
      <c r="AE33" s="26"/>
      <c r="AF33" s="26"/>
      <c r="AG33" s="26"/>
      <c r="AH33" s="26"/>
      <c r="AI33" s="26"/>
      <c r="AJ33" s="26"/>
      <c r="AK33" s="26"/>
      <c r="AL33" s="26"/>
      <c r="AM33" s="26"/>
      <c r="AN33" s="405"/>
      <c r="AO33" s="30"/>
      <c r="AP33" s="26"/>
      <c r="AQ33" s="26"/>
      <c r="AR33" s="26"/>
      <c r="AS33" s="26"/>
      <c r="AT33" s="27"/>
      <c r="AU33" s="27"/>
      <c r="AV33" s="27"/>
      <c r="AW33" s="27"/>
      <c r="AX33" s="28"/>
      <c r="AY33" s="27"/>
      <c r="AZ33" s="27"/>
      <c r="BA33" s="27"/>
      <c r="BB33" s="27"/>
      <c r="BC33" s="27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7"/>
      <c r="BU33" s="27"/>
      <c r="BV33" s="27"/>
      <c r="BW33" s="27"/>
      <c r="BX33" s="27"/>
      <c r="BY33" s="27"/>
      <c r="BZ33" s="27"/>
      <c r="CA33" s="27"/>
      <c r="CB33" s="27"/>
      <c r="CC33" s="28"/>
      <c r="CD33" s="27"/>
      <c r="CE33" s="27"/>
      <c r="CF33" s="27"/>
      <c r="CG33" s="27"/>
      <c r="CH33" s="80"/>
      <c r="CI33" s="31">
        <f t="shared" si="0"/>
        <v>80</v>
      </c>
      <c r="CJ33" s="21">
        <v>29</v>
      </c>
      <c r="CK33" s="2"/>
      <c r="CL33" s="2">
        <f t="shared" si="1"/>
        <v>0</v>
      </c>
    </row>
    <row r="34" spans="2:90" s="20" customFormat="1" ht="18" customHeight="1" x14ac:dyDescent="0.5">
      <c r="B34" s="21">
        <v>30</v>
      </c>
      <c r="C34" s="69">
        <v>13079</v>
      </c>
      <c r="D34" s="70" t="s">
        <v>112</v>
      </c>
      <c r="E34" s="24"/>
      <c r="F34" s="25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7"/>
      <c r="V34" s="27"/>
      <c r="W34" s="27"/>
      <c r="X34" s="27"/>
      <c r="Y34" s="28"/>
      <c r="Z34" s="27"/>
      <c r="AA34" s="27"/>
      <c r="AB34" s="27"/>
      <c r="AC34" s="27"/>
      <c r="AD34" s="27"/>
      <c r="AE34" s="26"/>
      <c r="AF34" s="26"/>
      <c r="AG34" s="26"/>
      <c r="AH34" s="26"/>
      <c r="AI34" s="26"/>
      <c r="AJ34" s="26"/>
      <c r="AK34" s="26"/>
      <c r="AL34" s="26"/>
      <c r="AM34" s="26"/>
      <c r="AN34" s="405"/>
      <c r="AO34" s="30"/>
      <c r="AP34" s="26"/>
      <c r="AQ34" s="26"/>
      <c r="AR34" s="26"/>
      <c r="AS34" s="26"/>
      <c r="AT34" s="27"/>
      <c r="AU34" s="27"/>
      <c r="AV34" s="27"/>
      <c r="AW34" s="27"/>
      <c r="AX34" s="28"/>
      <c r="AY34" s="27"/>
      <c r="AZ34" s="27"/>
      <c r="BA34" s="27"/>
      <c r="BB34" s="27"/>
      <c r="BC34" s="27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7"/>
      <c r="BU34" s="27"/>
      <c r="BV34" s="27"/>
      <c r="BW34" s="27"/>
      <c r="BX34" s="27"/>
      <c r="BY34" s="27"/>
      <c r="BZ34" s="27"/>
      <c r="CA34" s="27"/>
      <c r="CB34" s="27"/>
      <c r="CC34" s="28"/>
      <c r="CD34" s="27"/>
      <c r="CE34" s="27"/>
      <c r="CF34" s="27"/>
      <c r="CG34" s="27"/>
      <c r="CH34" s="80"/>
      <c r="CI34" s="31">
        <f t="shared" si="0"/>
        <v>80</v>
      </c>
      <c r="CJ34" s="21">
        <v>30</v>
      </c>
      <c r="CK34" s="2"/>
      <c r="CL34" s="2">
        <f t="shared" si="1"/>
        <v>0</v>
      </c>
    </row>
    <row r="35" spans="2:90" s="20" customFormat="1" ht="18" customHeight="1" x14ac:dyDescent="0.5">
      <c r="B35" s="21">
        <v>31</v>
      </c>
      <c r="C35" s="69">
        <v>13198</v>
      </c>
      <c r="D35" s="70" t="s">
        <v>113</v>
      </c>
      <c r="E35" s="24"/>
      <c r="F35" s="25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7"/>
      <c r="V35" s="27"/>
      <c r="W35" s="27"/>
      <c r="X35" s="27"/>
      <c r="Y35" s="28"/>
      <c r="Z35" s="27"/>
      <c r="AA35" s="27"/>
      <c r="AB35" s="27"/>
      <c r="AC35" s="27"/>
      <c r="AD35" s="27"/>
      <c r="AE35" s="26"/>
      <c r="AF35" s="26"/>
      <c r="AG35" s="26"/>
      <c r="AH35" s="26"/>
      <c r="AI35" s="26"/>
      <c r="AJ35" s="26"/>
      <c r="AK35" s="26"/>
      <c r="AL35" s="26"/>
      <c r="AM35" s="26"/>
      <c r="AN35" s="405"/>
      <c r="AO35" s="30"/>
      <c r="AP35" s="26"/>
      <c r="AQ35" s="26"/>
      <c r="AR35" s="26"/>
      <c r="AS35" s="26"/>
      <c r="AT35" s="27"/>
      <c r="AU35" s="27"/>
      <c r="AV35" s="27"/>
      <c r="AW35" s="27"/>
      <c r="AX35" s="28"/>
      <c r="AY35" s="27"/>
      <c r="AZ35" s="27"/>
      <c r="BA35" s="27"/>
      <c r="BB35" s="27"/>
      <c r="BC35" s="27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7"/>
      <c r="BU35" s="27"/>
      <c r="BV35" s="27"/>
      <c r="BW35" s="27"/>
      <c r="BX35" s="27"/>
      <c r="BY35" s="27"/>
      <c r="BZ35" s="27"/>
      <c r="CA35" s="27"/>
      <c r="CB35" s="27"/>
      <c r="CC35" s="28"/>
      <c r="CD35" s="27"/>
      <c r="CE35" s="27"/>
      <c r="CF35" s="27"/>
      <c r="CG35" s="27"/>
      <c r="CH35" s="80"/>
      <c r="CI35" s="31">
        <f t="shared" si="0"/>
        <v>80</v>
      </c>
      <c r="CJ35" s="21">
        <v>31</v>
      </c>
      <c r="CK35" s="2"/>
      <c r="CL35" s="2">
        <f t="shared" si="1"/>
        <v>0</v>
      </c>
    </row>
    <row r="36" spans="2:90" s="20" customFormat="1" ht="18" customHeight="1" x14ac:dyDescent="0.5">
      <c r="B36" s="21">
        <v>32</v>
      </c>
      <c r="C36" s="69">
        <v>13329</v>
      </c>
      <c r="D36" s="70" t="s">
        <v>114</v>
      </c>
      <c r="E36" s="24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7"/>
      <c r="V36" s="27"/>
      <c r="W36" s="27"/>
      <c r="X36" s="27"/>
      <c r="Y36" s="28"/>
      <c r="Z36" s="27"/>
      <c r="AA36" s="27"/>
      <c r="AB36" s="27"/>
      <c r="AC36" s="27"/>
      <c r="AD36" s="27"/>
      <c r="AE36" s="26"/>
      <c r="AF36" s="26"/>
      <c r="AG36" s="26"/>
      <c r="AH36" s="26"/>
      <c r="AI36" s="26"/>
      <c r="AJ36" s="26"/>
      <c r="AK36" s="26"/>
      <c r="AL36" s="26"/>
      <c r="AM36" s="26"/>
      <c r="AN36" s="405"/>
      <c r="AO36" s="30"/>
      <c r="AP36" s="26"/>
      <c r="AQ36" s="26"/>
      <c r="AR36" s="26"/>
      <c r="AS36" s="26"/>
      <c r="AT36" s="27"/>
      <c r="AU36" s="27"/>
      <c r="AV36" s="27"/>
      <c r="AW36" s="27"/>
      <c r="AX36" s="28"/>
      <c r="AY36" s="27"/>
      <c r="AZ36" s="27"/>
      <c r="BA36" s="27"/>
      <c r="BB36" s="27"/>
      <c r="BC36" s="27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7"/>
      <c r="BU36" s="27"/>
      <c r="BV36" s="27"/>
      <c r="BW36" s="27"/>
      <c r="BX36" s="27"/>
      <c r="BY36" s="27"/>
      <c r="BZ36" s="27"/>
      <c r="CA36" s="27"/>
      <c r="CB36" s="27"/>
      <c r="CC36" s="28"/>
      <c r="CD36" s="27"/>
      <c r="CE36" s="27"/>
      <c r="CF36" s="27"/>
      <c r="CG36" s="27"/>
      <c r="CH36" s="80"/>
      <c r="CI36" s="31">
        <f t="shared" si="0"/>
        <v>80</v>
      </c>
      <c r="CJ36" s="21">
        <v>32</v>
      </c>
      <c r="CK36" s="2"/>
      <c r="CL36" s="2">
        <f t="shared" si="1"/>
        <v>0</v>
      </c>
    </row>
    <row r="37" spans="2:90" s="20" customFormat="1" ht="18" customHeight="1" x14ac:dyDescent="0.5">
      <c r="B37" s="21">
        <v>33</v>
      </c>
      <c r="C37" s="69">
        <v>13332</v>
      </c>
      <c r="D37" s="70" t="s">
        <v>115</v>
      </c>
      <c r="E37" s="24"/>
      <c r="F37" s="25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  <c r="V37" s="27"/>
      <c r="W37" s="27"/>
      <c r="X37" s="27"/>
      <c r="Y37" s="28"/>
      <c r="Z37" s="27"/>
      <c r="AA37" s="27"/>
      <c r="AB37" s="27"/>
      <c r="AC37" s="27"/>
      <c r="AD37" s="27"/>
      <c r="AE37" s="26"/>
      <c r="AF37" s="26"/>
      <c r="AG37" s="26"/>
      <c r="AH37" s="26"/>
      <c r="AI37" s="26"/>
      <c r="AJ37" s="26"/>
      <c r="AK37" s="26"/>
      <c r="AL37" s="26"/>
      <c r="AM37" s="26"/>
      <c r="AN37" s="405"/>
      <c r="AO37" s="30"/>
      <c r="AP37" s="26"/>
      <c r="AQ37" s="26"/>
      <c r="AR37" s="26"/>
      <c r="AS37" s="26"/>
      <c r="AT37" s="27"/>
      <c r="AU37" s="27"/>
      <c r="AV37" s="27"/>
      <c r="AW37" s="27"/>
      <c r="AX37" s="28"/>
      <c r="AY37" s="27"/>
      <c r="AZ37" s="27"/>
      <c r="BA37" s="27"/>
      <c r="BB37" s="27"/>
      <c r="BC37" s="27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7"/>
      <c r="BU37" s="27"/>
      <c r="BV37" s="27"/>
      <c r="BW37" s="27"/>
      <c r="BX37" s="27"/>
      <c r="BY37" s="27"/>
      <c r="BZ37" s="27"/>
      <c r="CA37" s="27"/>
      <c r="CB37" s="27"/>
      <c r="CC37" s="28"/>
      <c r="CD37" s="27"/>
      <c r="CE37" s="27"/>
      <c r="CF37" s="27"/>
      <c r="CG37" s="27"/>
      <c r="CH37" s="80"/>
      <c r="CI37" s="31">
        <f t="shared" si="0"/>
        <v>80</v>
      </c>
      <c r="CJ37" s="21">
        <v>33</v>
      </c>
      <c r="CK37" s="2"/>
      <c r="CL37" s="2">
        <f t="shared" si="1"/>
        <v>0</v>
      </c>
    </row>
    <row r="38" spans="2:90" s="20" customFormat="1" ht="18" customHeight="1" x14ac:dyDescent="0.5">
      <c r="B38" s="21">
        <v>34</v>
      </c>
      <c r="C38" s="69">
        <v>13431</v>
      </c>
      <c r="D38" s="70" t="s">
        <v>116</v>
      </c>
      <c r="E38" s="24"/>
      <c r="F38" s="25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6"/>
      <c r="AF38" s="26"/>
      <c r="AG38" s="26"/>
      <c r="AH38" s="26"/>
      <c r="AI38" s="26"/>
      <c r="AJ38" s="26"/>
      <c r="AK38" s="26"/>
      <c r="AL38" s="26"/>
      <c r="AM38" s="26"/>
      <c r="AN38" s="405"/>
      <c r="AO38" s="30"/>
      <c r="AP38" s="26"/>
      <c r="AQ38" s="26"/>
      <c r="AR38" s="26"/>
      <c r="AS38" s="26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80"/>
      <c r="CI38" s="31">
        <f t="shared" si="0"/>
        <v>80</v>
      </c>
      <c r="CJ38" s="21">
        <v>34</v>
      </c>
      <c r="CK38" s="2"/>
      <c r="CL38" s="2">
        <f t="shared" si="1"/>
        <v>0</v>
      </c>
    </row>
    <row r="39" spans="2:90" s="20" customFormat="1" ht="18" customHeight="1" x14ac:dyDescent="0.5">
      <c r="B39" s="21">
        <v>35</v>
      </c>
      <c r="C39" s="69">
        <v>13497</v>
      </c>
      <c r="D39" s="70" t="s">
        <v>117</v>
      </c>
      <c r="E39" s="38"/>
      <c r="F39" s="39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40"/>
      <c r="AF39" s="40"/>
      <c r="AG39" s="40"/>
      <c r="AH39" s="40"/>
      <c r="AI39" s="40"/>
      <c r="AJ39" s="40"/>
      <c r="AK39" s="40"/>
      <c r="AL39" s="40"/>
      <c r="AM39" s="40"/>
      <c r="AN39" s="407"/>
      <c r="AO39" s="42"/>
      <c r="AP39" s="40"/>
      <c r="AQ39" s="40"/>
      <c r="AR39" s="40"/>
      <c r="AS39" s="40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80"/>
      <c r="CI39" s="31">
        <f t="shared" si="0"/>
        <v>80</v>
      </c>
      <c r="CJ39" s="21">
        <v>35</v>
      </c>
      <c r="CK39" s="2"/>
      <c r="CL39" s="2">
        <f t="shared" si="1"/>
        <v>0</v>
      </c>
    </row>
    <row r="40" spans="2:90" s="20" customFormat="1" ht="18" customHeight="1" x14ac:dyDescent="0.5">
      <c r="B40" s="21">
        <v>36</v>
      </c>
      <c r="C40" s="202"/>
      <c r="D40" s="203"/>
      <c r="E40" s="24"/>
      <c r="F40" s="25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6"/>
      <c r="AF40" s="26"/>
      <c r="AG40" s="26"/>
      <c r="AH40" s="26"/>
      <c r="AI40" s="26"/>
      <c r="AJ40" s="26"/>
      <c r="AK40" s="26"/>
      <c r="AL40" s="26"/>
      <c r="AM40" s="26"/>
      <c r="AN40" s="405"/>
      <c r="AO40" s="30"/>
      <c r="AP40" s="26"/>
      <c r="AQ40" s="26"/>
      <c r="AR40" s="26"/>
      <c r="AS40" s="26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80"/>
      <c r="CI40" s="31">
        <f t="shared" si="0"/>
        <v>80</v>
      </c>
      <c r="CJ40" s="21">
        <v>36</v>
      </c>
      <c r="CK40" s="2"/>
      <c r="CL40" s="2">
        <f t="shared" si="1"/>
        <v>0</v>
      </c>
    </row>
    <row r="41" spans="2:90" s="20" customFormat="1" ht="18" customHeight="1" x14ac:dyDescent="0.5">
      <c r="B41" s="21">
        <v>37</v>
      </c>
      <c r="C41" s="22"/>
      <c r="D41" s="23"/>
      <c r="E41" s="12"/>
      <c r="F41" s="25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6"/>
      <c r="AF41" s="26"/>
      <c r="AG41" s="26"/>
      <c r="AH41" s="26"/>
      <c r="AI41" s="26"/>
      <c r="AJ41" s="26"/>
      <c r="AK41" s="26"/>
      <c r="AL41" s="26"/>
      <c r="AM41" s="26"/>
      <c r="AN41" s="405"/>
      <c r="AO41" s="30"/>
      <c r="AP41" s="26"/>
      <c r="AQ41" s="26"/>
      <c r="AR41" s="26"/>
      <c r="AS41" s="26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80"/>
      <c r="CI41" s="31">
        <f t="shared" si="0"/>
        <v>80</v>
      </c>
      <c r="CJ41" s="21">
        <v>37</v>
      </c>
      <c r="CK41" s="2"/>
      <c r="CL41" s="2">
        <f t="shared" si="1"/>
        <v>0</v>
      </c>
    </row>
    <row r="42" spans="2:90" s="20" customFormat="1" ht="18" customHeight="1" x14ac:dyDescent="0.5">
      <c r="B42" s="21">
        <v>38</v>
      </c>
      <c r="C42" s="22"/>
      <c r="D42" s="23"/>
      <c r="E42" s="24"/>
      <c r="F42" s="25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6"/>
      <c r="AF42" s="26"/>
      <c r="AG42" s="26"/>
      <c r="AH42" s="26"/>
      <c r="AI42" s="26"/>
      <c r="AJ42" s="26"/>
      <c r="AK42" s="26"/>
      <c r="AL42" s="26"/>
      <c r="AM42" s="26"/>
      <c r="AN42" s="405"/>
      <c r="AO42" s="30"/>
      <c r="AP42" s="26"/>
      <c r="AQ42" s="26"/>
      <c r="AR42" s="26"/>
      <c r="AS42" s="26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80"/>
      <c r="CI42" s="31">
        <f t="shared" si="0"/>
        <v>80</v>
      </c>
      <c r="CJ42" s="21">
        <v>38</v>
      </c>
      <c r="CK42" s="2"/>
      <c r="CL42" s="2">
        <f t="shared" si="1"/>
        <v>0</v>
      </c>
    </row>
    <row r="43" spans="2:90" s="20" customFormat="1" ht="18" customHeight="1" x14ac:dyDescent="0.5">
      <c r="B43" s="21">
        <v>39</v>
      </c>
      <c r="C43" s="22"/>
      <c r="D43" s="23"/>
      <c r="E43" s="24"/>
      <c r="F43" s="25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6"/>
      <c r="AF43" s="26"/>
      <c r="AG43" s="26"/>
      <c r="AH43" s="26"/>
      <c r="AI43" s="26"/>
      <c r="AJ43" s="26"/>
      <c r="AK43" s="26"/>
      <c r="AL43" s="26"/>
      <c r="AM43" s="26"/>
      <c r="AN43" s="405"/>
      <c r="AO43" s="30"/>
      <c r="AP43" s="26"/>
      <c r="AQ43" s="26"/>
      <c r="AR43" s="26"/>
      <c r="AS43" s="26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80"/>
      <c r="CI43" s="31">
        <f t="shared" si="0"/>
        <v>80</v>
      </c>
      <c r="CJ43" s="21">
        <v>39</v>
      </c>
      <c r="CK43" s="2"/>
      <c r="CL43" s="2">
        <f t="shared" si="1"/>
        <v>0</v>
      </c>
    </row>
    <row r="44" spans="2:90" s="20" customFormat="1" ht="18" customHeight="1" thickBot="1" x14ac:dyDescent="0.55000000000000004">
      <c r="B44" s="204">
        <v>40</v>
      </c>
      <c r="C44" s="205"/>
      <c r="D44" s="54"/>
      <c r="E44" s="206"/>
      <c r="F44" s="207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8"/>
      <c r="AF44" s="208"/>
      <c r="AG44" s="208"/>
      <c r="AH44" s="208"/>
      <c r="AI44" s="208"/>
      <c r="AJ44" s="208"/>
      <c r="AK44" s="208"/>
      <c r="AL44" s="208"/>
      <c r="AM44" s="208"/>
      <c r="AN44" s="405"/>
      <c r="AO44" s="210"/>
      <c r="AP44" s="208"/>
      <c r="AQ44" s="208"/>
      <c r="AR44" s="208"/>
      <c r="AS44" s="208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8"/>
      <c r="BE44" s="208"/>
      <c r="BF44" s="208"/>
      <c r="BG44" s="208"/>
      <c r="BH44" s="208"/>
      <c r="BI44" s="208"/>
      <c r="BJ44" s="208"/>
      <c r="BK44" s="208"/>
      <c r="BL44" s="208"/>
      <c r="BM44" s="208"/>
      <c r="BN44" s="208"/>
      <c r="BO44" s="208"/>
      <c r="BP44" s="208"/>
      <c r="BQ44" s="208"/>
      <c r="BR44" s="208"/>
      <c r="BS44" s="208"/>
      <c r="BT44" s="209"/>
      <c r="BU44" s="209"/>
      <c r="BV44" s="209"/>
      <c r="BW44" s="209"/>
      <c r="BX44" s="209"/>
      <c r="BY44" s="209"/>
      <c r="BZ44" s="209"/>
      <c r="CA44" s="209"/>
      <c r="CB44" s="209"/>
      <c r="CC44" s="209"/>
      <c r="CD44" s="209"/>
      <c r="CE44" s="209"/>
      <c r="CF44" s="209"/>
      <c r="CG44" s="209"/>
      <c r="CH44" s="400"/>
      <c r="CI44" s="212">
        <f t="shared" si="0"/>
        <v>80</v>
      </c>
      <c r="CJ44" s="204">
        <v>40</v>
      </c>
      <c r="CK44" s="2"/>
      <c r="CL44" s="2">
        <f t="shared" si="1"/>
        <v>0</v>
      </c>
    </row>
  </sheetData>
  <mergeCells count="9">
    <mergeCell ref="CN11:CW12"/>
    <mergeCell ref="CN13:CW14"/>
    <mergeCell ref="CN15:CR16"/>
    <mergeCell ref="B1:AM1"/>
    <mergeCell ref="AO1:CJ1"/>
    <mergeCell ref="B2:B4"/>
    <mergeCell ref="C2:C4"/>
    <mergeCell ref="D2:D4"/>
    <mergeCell ref="CJ2:CJ4"/>
  </mergeCells>
  <phoneticPr fontId="3" type="noConversion"/>
  <printOptions horizontalCentered="1"/>
  <pageMargins left="0.15748031496062992" right="0.15748031496062992" top="0.39370078740157483" bottom="0.39370078740157483" header="0.51181102362204722" footer="0.51181102362204722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G67"/>
  <sheetViews>
    <sheetView showGridLines="0" zoomScaleNormal="100" zoomScaleSheetLayoutView="100" workbookViewId="0">
      <pane xSplit="3" ySplit="6" topLeftCell="D25" activePane="bottomRight" state="frozen"/>
      <selection pane="topRight" activeCell="C1" sqref="C1"/>
      <selection pane="bottomLeft" activeCell="A7" sqref="A7"/>
      <selection pane="bottomRight" activeCell="AB33" sqref="AB33"/>
    </sheetView>
  </sheetViews>
  <sheetFormatPr defaultRowHeight="21.75" x14ac:dyDescent="0.5"/>
  <cols>
    <col min="1" max="1" width="2.28515625" style="1" customWidth="1"/>
    <col min="2" max="2" width="3.28515625" style="1" customWidth="1"/>
    <col min="3" max="3" width="23.7109375" style="1" customWidth="1"/>
    <col min="4" max="25" width="2.7109375" style="1" customWidth="1"/>
    <col min="26" max="28" width="4.42578125" style="1" customWidth="1"/>
    <col min="29" max="29" width="4.7109375" style="1" customWidth="1"/>
    <col min="30" max="31" width="4.42578125" style="1" customWidth="1"/>
    <col min="32" max="16384" width="9.140625" style="1"/>
  </cols>
  <sheetData>
    <row r="1" spans="2:31" ht="30" customHeight="1" thickBot="1" x14ac:dyDescent="0.6">
      <c r="B1" s="530" t="s">
        <v>79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7"/>
      <c r="AE1" s="537"/>
    </row>
    <row r="2" spans="2:31" ht="18.95" customHeight="1" thickBot="1" x14ac:dyDescent="0.55000000000000004">
      <c r="B2" s="215"/>
      <c r="C2" s="215"/>
      <c r="D2" s="538" t="s">
        <v>41</v>
      </c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X2" s="539"/>
      <c r="Y2" s="539"/>
      <c r="Z2" s="540" t="s">
        <v>4</v>
      </c>
      <c r="AA2" s="541"/>
      <c r="AB2" s="541"/>
      <c r="AC2" s="541"/>
      <c r="AD2" s="216" t="s">
        <v>5</v>
      </c>
      <c r="AE2" s="215"/>
    </row>
    <row r="3" spans="2:31" ht="18.95" customHeight="1" x14ac:dyDescent="0.5">
      <c r="B3" s="217" t="s">
        <v>0</v>
      </c>
      <c r="C3" s="217"/>
      <c r="D3" s="218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20"/>
      <c r="Z3" s="221" t="s">
        <v>6</v>
      </c>
      <c r="AA3" s="545" t="s">
        <v>42</v>
      </c>
      <c r="AB3" s="545" t="s">
        <v>43</v>
      </c>
      <c r="AC3" s="542" t="s">
        <v>1</v>
      </c>
      <c r="AD3" s="222" t="s">
        <v>7</v>
      </c>
      <c r="AE3" s="223"/>
    </row>
    <row r="4" spans="2:31" ht="18.95" customHeight="1" x14ac:dyDescent="0.55000000000000004">
      <c r="B4" s="224" t="s">
        <v>2</v>
      </c>
      <c r="C4" s="225" t="s">
        <v>33</v>
      </c>
      <c r="D4" s="226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8"/>
      <c r="Z4" s="229" t="s">
        <v>8</v>
      </c>
      <c r="AA4" s="546"/>
      <c r="AB4" s="548"/>
      <c r="AC4" s="543"/>
      <c r="AD4" s="222" t="s">
        <v>9</v>
      </c>
      <c r="AE4" s="223" t="s">
        <v>10</v>
      </c>
    </row>
    <row r="5" spans="2:31" ht="18.95" customHeight="1" thickBot="1" x14ac:dyDescent="0.55000000000000004">
      <c r="B5" s="230"/>
      <c r="C5" s="224"/>
      <c r="D5" s="231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3"/>
      <c r="Z5" s="234" t="s">
        <v>11</v>
      </c>
      <c r="AA5" s="547"/>
      <c r="AB5" s="549"/>
      <c r="AC5" s="544"/>
      <c r="AD5" s="222" t="s">
        <v>12</v>
      </c>
      <c r="AE5" s="223"/>
    </row>
    <row r="6" spans="2:31" ht="18.95" customHeight="1" thickBot="1" x14ac:dyDescent="0.6">
      <c r="B6" s="235"/>
      <c r="C6" s="224"/>
      <c r="D6" s="236"/>
      <c r="E6" s="237"/>
      <c r="F6" s="237">
        <v>10</v>
      </c>
      <c r="G6" s="237">
        <v>10</v>
      </c>
      <c r="H6" s="237">
        <v>10</v>
      </c>
      <c r="I6" s="237">
        <v>10</v>
      </c>
      <c r="J6" s="237">
        <v>10</v>
      </c>
      <c r="K6" s="237">
        <v>10</v>
      </c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8"/>
      <c r="Z6" s="239">
        <f t="shared" ref="Z6:Z41" si="0">SUM(D6:Y6)</f>
        <v>60</v>
      </c>
      <c r="AA6" s="240">
        <v>20</v>
      </c>
      <c r="AB6" s="240">
        <v>20</v>
      </c>
      <c r="AC6" s="241">
        <f>SUM(Z6:AB6)</f>
        <v>100</v>
      </c>
      <c r="AD6" s="242"/>
      <c r="AE6" s="235"/>
    </row>
    <row r="7" spans="2:31" ht="18" customHeight="1" x14ac:dyDescent="0.5">
      <c r="B7" s="243">
        <v>1</v>
      </c>
      <c r="C7" s="244" t="str">
        <f>เวลาเรียน101!D5</f>
        <v>เด็กหญิง กาญจนา  สารี</v>
      </c>
      <c r="D7" s="245"/>
      <c r="E7" s="195"/>
      <c r="F7" s="195">
        <v>5</v>
      </c>
      <c r="G7" s="196">
        <v>5</v>
      </c>
      <c r="H7" s="246">
        <v>8</v>
      </c>
      <c r="I7" s="246">
        <v>8</v>
      </c>
      <c r="J7" s="246">
        <v>6</v>
      </c>
      <c r="K7" s="246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9"/>
      <c r="Z7" s="247">
        <f t="shared" si="0"/>
        <v>32</v>
      </c>
      <c r="AA7" s="195">
        <v>15</v>
      </c>
      <c r="AB7" s="195">
        <v>20</v>
      </c>
      <c r="AC7" s="248">
        <f t="shared" ref="AC7:AC41" si="1">SUM(Z7:AB7)</f>
        <v>67</v>
      </c>
      <c r="AD7" s="249" t="str">
        <f t="shared" ref="AD7:AD40" si="2">IF(AC7&lt;50,"0",IF(AC7&lt;55,"1",IF(AC7&lt;60,"1.5",IF(AC7&lt;65,"2",IF(AC7&lt;70,"2.5",IF(AC7&lt;75,"3",IF(AC7&lt;80,"3.5",4)))))))</f>
        <v>2.5</v>
      </c>
      <c r="AE7" s="250"/>
    </row>
    <row r="8" spans="2:31" ht="18" customHeight="1" x14ac:dyDescent="0.5">
      <c r="B8" s="96">
        <v>2</v>
      </c>
      <c r="C8" s="258" t="str">
        <f>เวลาเรียน101!D6</f>
        <v>เด็กหญิง ปภัสราภรณ์  โพธิ์เจริญ</v>
      </c>
      <c r="D8" s="252"/>
      <c r="E8" s="27"/>
      <c r="F8" s="27">
        <v>5</v>
      </c>
      <c r="G8" s="28">
        <v>6</v>
      </c>
      <c r="H8" s="253">
        <v>6</v>
      </c>
      <c r="I8" s="253">
        <v>5</v>
      </c>
      <c r="J8" s="253">
        <v>5</v>
      </c>
      <c r="K8" s="253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00"/>
      <c r="Z8" s="254">
        <f t="shared" si="0"/>
        <v>27</v>
      </c>
      <c r="AA8" s="27">
        <v>10</v>
      </c>
      <c r="AB8" s="27">
        <v>18</v>
      </c>
      <c r="AC8" s="80">
        <f t="shared" si="1"/>
        <v>55</v>
      </c>
      <c r="AD8" s="255" t="str">
        <f t="shared" si="2"/>
        <v>1.5</v>
      </c>
      <c r="AE8" s="256"/>
    </row>
    <row r="9" spans="2:31" ht="18" customHeight="1" x14ac:dyDescent="0.5">
      <c r="B9" s="257">
        <v>3</v>
      </c>
      <c r="C9" s="258" t="str">
        <f>เวลาเรียน101!D7</f>
        <v>เด็กหญิง สิริราช  สีบุญ</v>
      </c>
      <c r="D9" s="252"/>
      <c r="E9" s="27"/>
      <c r="F9" s="27"/>
      <c r="G9" s="28"/>
      <c r="H9" s="253"/>
      <c r="I9" s="253"/>
      <c r="J9" s="253"/>
      <c r="K9" s="253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00"/>
      <c r="Z9" s="254">
        <f t="shared" si="0"/>
        <v>0</v>
      </c>
      <c r="AA9" s="27"/>
      <c r="AB9" s="27"/>
      <c r="AC9" s="80">
        <f t="shared" si="1"/>
        <v>0</v>
      </c>
      <c r="AD9" s="255" t="str">
        <f t="shared" si="2"/>
        <v>0</v>
      </c>
      <c r="AE9" s="256"/>
    </row>
    <row r="10" spans="2:31" ht="18" customHeight="1" x14ac:dyDescent="0.5">
      <c r="B10" s="96">
        <v>4</v>
      </c>
      <c r="C10" s="258" t="str">
        <f>เวลาเรียน101!D8</f>
        <v>เด็กหญิง รมิตา  สว่างชูแก้ว</v>
      </c>
      <c r="D10" s="252"/>
      <c r="E10" s="27"/>
      <c r="F10" s="27"/>
      <c r="G10" s="28"/>
      <c r="H10" s="253"/>
      <c r="I10" s="253"/>
      <c r="J10" s="253"/>
      <c r="K10" s="253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00"/>
      <c r="Z10" s="254">
        <f t="shared" si="0"/>
        <v>0</v>
      </c>
      <c r="AA10" s="27"/>
      <c r="AB10" s="27"/>
      <c r="AC10" s="80">
        <f t="shared" si="1"/>
        <v>0</v>
      </c>
      <c r="AD10" s="255" t="str">
        <f t="shared" si="2"/>
        <v>0</v>
      </c>
      <c r="AE10" s="256"/>
    </row>
    <row r="11" spans="2:31" ht="18" customHeight="1" x14ac:dyDescent="0.5">
      <c r="B11" s="257">
        <v>5</v>
      </c>
      <c r="C11" s="258" t="str">
        <f>เวลาเรียน101!D9</f>
        <v>เด็กหญิง อภิญญา  ทิพย์ภาพันธ์</v>
      </c>
      <c r="D11" s="252"/>
      <c r="E11" s="27"/>
      <c r="F11" s="27"/>
      <c r="G11" s="28"/>
      <c r="H11" s="253"/>
      <c r="I11" s="253"/>
      <c r="J11" s="253"/>
      <c r="K11" s="253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00"/>
      <c r="Z11" s="254">
        <f t="shared" si="0"/>
        <v>0</v>
      </c>
      <c r="AA11" s="27"/>
      <c r="AB11" s="27"/>
      <c r="AC11" s="80">
        <f t="shared" si="1"/>
        <v>0</v>
      </c>
      <c r="AD11" s="255" t="str">
        <f t="shared" si="2"/>
        <v>0</v>
      </c>
      <c r="AE11" s="256"/>
    </row>
    <row r="12" spans="2:31" ht="18" customHeight="1" x14ac:dyDescent="0.5">
      <c r="B12" s="96">
        <v>6</v>
      </c>
      <c r="C12" s="251" t="str">
        <f>เวลาเรียน101!D10</f>
        <v>เด็กหญิง พกาวรรณ  แม้นประดิษฐ์</v>
      </c>
      <c r="D12" s="252"/>
      <c r="E12" s="27"/>
      <c r="F12" s="27"/>
      <c r="G12" s="28"/>
      <c r="H12" s="253"/>
      <c r="I12" s="253"/>
      <c r="J12" s="253"/>
      <c r="K12" s="253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00"/>
      <c r="Z12" s="254">
        <f t="shared" si="0"/>
        <v>0</v>
      </c>
      <c r="AA12" s="27"/>
      <c r="AB12" s="27"/>
      <c r="AC12" s="80">
        <f t="shared" si="1"/>
        <v>0</v>
      </c>
      <c r="AD12" s="255" t="str">
        <f t="shared" si="2"/>
        <v>0</v>
      </c>
      <c r="AE12" s="256"/>
    </row>
    <row r="13" spans="2:31" ht="18" customHeight="1" x14ac:dyDescent="0.5">
      <c r="B13" s="257">
        <v>7</v>
      </c>
      <c r="C13" s="258" t="str">
        <f>เวลาเรียน101!D11</f>
        <v>เด็กหญิง อฐิติญา  ชมนก</v>
      </c>
      <c r="D13" s="252"/>
      <c r="E13" s="27"/>
      <c r="F13" s="27"/>
      <c r="G13" s="28"/>
      <c r="H13" s="253"/>
      <c r="I13" s="253"/>
      <c r="J13" s="253"/>
      <c r="K13" s="253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00"/>
      <c r="Z13" s="254">
        <f t="shared" si="0"/>
        <v>0</v>
      </c>
      <c r="AA13" s="27"/>
      <c r="AB13" s="27"/>
      <c r="AC13" s="80">
        <f t="shared" si="1"/>
        <v>0</v>
      </c>
      <c r="AD13" s="255" t="str">
        <f t="shared" si="2"/>
        <v>0</v>
      </c>
      <c r="AE13" s="256"/>
    </row>
    <row r="14" spans="2:31" ht="18" customHeight="1" x14ac:dyDescent="0.5">
      <c r="B14" s="96">
        <v>8</v>
      </c>
      <c r="C14" s="258" t="str">
        <f>เวลาเรียน101!D12</f>
        <v>เด็กหญิง กมลชนก  เหลืองอ่อน</v>
      </c>
      <c r="D14" s="252"/>
      <c r="E14" s="27"/>
      <c r="F14" s="27"/>
      <c r="G14" s="28"/>
      <c r="H14" s="253"/>
      <c r="I14" s="253"/>
      <c r="J14" s="253"/>
      <c r="K14" s="253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00"/>
      <c r="Z14" s="254">
        <f t="shared" si="0"/>
        <v>0</v>
      </c>
      <c r="AA14" s="27"/>
      <c r="AB14" s="27"/>
      <c r="AC14" s="80">
        <f t="shared" si="1"/>
        <v>0</v>
      </c>
      <c r="AD14" s="255" t="str">
        <f t="shared" si="2"/>
        <v>0</v>
      </c>
      <c r="AE14" s="256"/>
    </row>
    <row r="15" spans="2:31" ht="18" customHeight="1" x14ac:dyDescent="0.5">
      <c r="B15" s="257">
        <v>9</v>
      </c>
      <c r="C15" s="258" t="str">
        <f>เวลาเรียน101!D13</f>
        <v>เด็กชาย สรัช  นวลฉ่ำ</v>
      </c>
      <c r="D15" s="252"/>
      <c r="E15" s="27"/>
      <c r="F15" s="27"/>
      <c r="G15" s="28"/>
      <c r="H15" s="253"/>
      <c r="I15" s="253"/>
      <c r="J15" s="253"/>
      <c r="K15" s="253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00"/>
      <c r="Z15" s="254">
        <f t="shared" si="0"/>
        <v>0</v>
      </c>
      <c r="AA15" s="27"/>
      <c r="AB15" s="27"/>
      <c r="AC15" s="80">
        <f t="shared" si="1"/>
        <v>0</v>
      </c>
      <c r="AD15" s="255" t="str">
        <f t="shared" si="2"/>
        <v>0</v>
      </c>
      <c r="AE15" s="256"/>
    </row>
    <row r="16" spans="2:31" ht="18" customHeight="1" x14ac:dyDescent="0.5">
      <c r="B16" s="96">
        <v>10</v>
      </c>
      <c r="C16" s="258" t="str">
        <f>เวลาเรียน101!D14</f>
        <v>เด็กชาย ณัฐภัทร  ไพคำนาม</v>
      </c>
      <c r="D16" s="252"/>
      <c r="E16" s="27"/>
      <c r="F16" s="27"/>
      <c r="G16" s="28"/>
      <c r="H16" s="253"/>
      <c r="I16" s="253"/>
      <c r="J16" s="253"/>
      <c r="K16" s="253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00"/>
      <c r="Z16" s="254">
        <f t="shared" si="0"/>
        <v>0</v>
      </c>
      <c r="AA16" s="27"/>
      <c r="AB16" s="27"/>
      <c r="AC16" s="80">
        <f t="shared" si="1"/>
        <v>0</v>
      </c>
      <c r="AD16" s="255" t="str">
        <f t="shared" si="2"/>
        <v>0</v>
      </c>
      <c r="AE16" s="256"/>
    </row>
    <row r="17" spans="2:31" ht="18" customHeight="1" x14ac:dyDescent="0.5">
      <c r="B17" s="257">
        <v>11</v>
      </c>
      <c r="C17" s="258" t="str">
        <f>เวลาเรียน101!D15</f>
        <v>เด็กชาย ขวัญชัย  ศรีสมพัด</v>
      </c>
      <c r="D17" s="252"/>
      <c r="E17" s="27"/>
      <c r="F17" s="27"/>
      <c r="G17" s="28"/>
      <c r="H17" s="253"/>
      <c r="I17" s="253"/>
      <c r="J17" s="253"/>
      <c r="K17" s="253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00"/>
      <c r="Z17" s="254">
        <f t="shared" si="0"/>
        <v>0</v>
      </c>
      <c r="AA17" s="27"/>
      <c r="AB17" s="27"/>
      <c r="AC17" s="80">
        <f t="shared" si="1"/>
        <v>0</v>
      </c>
      <c r="AD17" s="255" t="str">
        <f t="shared" si="2"/>
        <v>0</v>
      </c>
      <c r="AE17" s="256"/>
    </row>
    <row r="18" spans="2:31" ht="18" customHeight="1" x14ac:dyDescent="0.5">
      <c r="B18" s="96">
        <v>12</v>
      </c>
      <c r="C18" s="258" t="str">
        <f>เวลาเรียน101!D16</f>
        <v>เด็กชาย กิตติธัช  พันธ์สงฆ์</v>
      </c>
      <c r="D18" s="252"/>
      <c r="E18" s="27"/>
      <c r="F18" s="27"/>
      <c r="G18" s="28"/>
      <c r="H18" s="253"/>
      <c r="I18" s="253"/>
      <c r="J18" s="253"/>
      <c r="K18" s="253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00"/>
      <c r="Z18" s="254">
        <f t="shared" si="0"/>
        <v>0</v>
      </c>
      <c r="AA18" s="27"/>
      <c r="AB18" s="27"/>
      <c r="AC18" s="80">
        <f t="shared" si="1"/>
        <v>0</v>
      </c>
      <c r="AD18" s="255" t="str">
        <f t="shared" si="2"/>
        <v>0</v>
      </c>
      <c r="AE18" s="256"/>
    </row>
    <row r="19" spans="2:31" ht="18" customHeight="1" x14ac:dyDescent="0.5">
      <c r="B19" s="257">
        <v>13</v>
      </c>
      <c r="C19" s="251" t="str">
        <f>เวลาเรียน101!D17</f>
        <v>เด็กชาย ภาคภูมิ  รัตนเจริญพรชัย</v>
      </c>
      <c r="D19" s="252"/>
      <c r="E19" s="27"/>
      <c r="F19" s="27"/>
      <c r="G19" s="28"/>
      <c r="H19" s="253"/>
      <c r="I19" s="253"/>
      <c r="J19" s="253"/>
      <c r="K19" s="253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00"/>
      <c r="Z19" s="254">
        <f t="shared" si="0"/>
        <v>0</v>
      </c>
      <c r="AA19" s="27"/>
      <c r="AB19" s="27"/>
      <c r="AC19" s="80">
        <f t="shared" si="1"/>
        <v>0</v>
      </c>
      <c r="AD19" s="255" t="str">
        <f t="shared" si="2"/>
        <v>0</v>
      </c>
      <c r="AE19" s="256"/>
    </row>
    <row r="20" spans="2:31" ht="18" customHeight="1" x14ac:dyDescent="0.5">
      <c r="B20" s="96">
        <v>14</v>
      </c>
      <c r="C20" s="258" t="str">
        <f>เวลาเรียน101!D18</f>
        <v>เด็กชาย วงศกร  ทองมาก</v>
      </c>
      <c r="D20" s="252"/>
      <c r="E20" s="27"/>
      <c r="F20" s="27"/>
      <c r="G20" s="28"/>
      <c r="H20" s="253"/>
      <c r="I20" s="253"/>
      <c r="J20" s="253"/>
      <c r="K20" s="253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00"/>
      <c r="Z20" s="254">
        <f t="shared" si="0"/>
        <v>0</v>
      </c>
      <c r="AA20" s="27"/>
      <c r="AB20" s="27"/>
      <c r="AC20" s="80">
        <f t="shared" si="1"/>
        <v>0</v>
      </c>
      <c r="AD20" s="255" t="str">
        <f t="shared" si="2"/>
        <v>0</v>
      </c>
      <c r="AE20" s="256"/>
    </row>
    <row r="21" spans="2:31" ht="18" customHeight="1" x14ac:dyDescent="0.5">
      <c r="B21" s="257">
        <v>15</v>
      </c>
      <c r="C21" s="258" t="str">
        <f>เวลาเรียน101!D19</f>
        <v>เด็กหญิง พัชรศร  แสงคง</v>
      </c>
      <c r="D21" s="252"/>
      <c r="E21" s="27"/>
      <c r="F21" s="27"/>
      <c r="G21" s="28"/>
      <c r="H21" s="253"/>
      <c r="I21" s="253"/>
      <c r="J21" s="253"/>
      <c r="K21" s="253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00"/>
      <c r="Z21" s="254">
        <f t="shared" si="0"/>
        <v>0</v>
      </c>
      <c r="AA21" s="27"/>
      <c r="AB21" s="27"/>
      <c r="AC21" s="80">
        <f t="shared" si="1"/>
        <v>0</v>
      </c>
      <c r="AD21" s="255" t="str">
        <f t="shared" si="2"/>
        <v>0</v>
      </c>
      <c r="AE21" s="256"/>
    </row>
    <row r="22" spans="2:31" ht="18" customHeight="1" x14ac:dyDescent="0.5">
      <c r="B22" s="96">
        <v>16</v>
      </c>
      <c r="C22" s="258" t="str">
        <f>เวลาเรียน101!D20</f>
        <v>เด็กชาย สุรชาติ  เรืองสุวรรณ</v>
      </c>
      <c r="D22" s="252"/>
      <c r="E22" s="27"/>
      <c r="F22" s="27"/>
      <c r="G22" s="28"/>
      <c r="H22" s="253"/>
      <c r="I22" s="253"/>
      <c r="J22" s="253"/>
      <c r="K22" s="253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00"/>
      <c r="Z22" s="254">
        <f t="shared" si="0"/>
        <v>0</v>
      </c>
      <c r="AA22" s="27"/>
      <c r="AB22" s="27"/>
      <c r="AC22" s="80">
        <f t="shared" si="1"/>
        <v>0</v>
      </c>
      <c r="AD22" s="255" t="str">
        <f t="shared" si="2"/>
        <v>0</v>
      </c>
      <c r="AE22" s="256"/>
    </row>
    <row r="23" spans="2:31" ht="18" customHeight="1" x14ac:dyDescent="0.5">
      <c r="B23" s="257">
        <v>17</v>
      </c>
      <c r="C23" s="258" t="str">
        <f>เวลาเรียน101!D21</f>
        <v>เด็กหญิง ศศิวิมล  ศรีวิเชียร</v>
      </c>
      <c r="D23" s="252" t="s">
        <v>16</v>
      </c>
      <c r="E23" s="27"/>
      <c r="F23" s="27"/>
      <c r="G23" s="28"/>
      <c r="H23" s="253"/>
      <c r="I23" s="253"/>
      <c r="J23" s="253"/>
      <c r="K23" s="253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00"/>
      <c r="Z23" s="254">
        <f t="shared" si="0"/>
        <v>0</v>
      </c>
      <c r="AA23" s="27"/>
      <c r="AB23" s="27"/>
      <c r="AC23" s="80">
        <f t="shared" si="1"/>
        <v>0</v>
      </c>
      <c r="AD23" s="255" t="str">
        <f t="shared" si="2"/>
        <v>0</v>
      </c>
      <c r="AE23" s="256"/>
    </row>
    <row r="24" spans="2:31" ht="18" customHeight="1" x14ac:dyDescent="0.5">
      <c r="B24" s="96">
        <v>18</v>
      </c>
      <c r="C24" s="258" t="str">
        <f>เวลาเรียน101!D22</f>
        <v>เด็กชาย บูรพา  เทศดี</v>
      </c>
      <c r="D24" s="252"/>
      <c r="E24" s="27"/>
      <c r="F24" s="27"/>
      <c r="G24" s="28"/>
      <c r="H24" s="253"/>
      <c r="I24" s="253"/>
      <c r="J24" s="253"/>
      <c r="K24" s="253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00"/>
      <c r="Z24" s="254">
        <f t="shared" si="0"/>
        <v>0</v>
      </c>
      <c r="AA24" s="27"/>
      <c r="AB24" s="27"/>
      <c r="AC24" s="80">
        <f t="shared" si="1"/>
        <v>0</v>
      </c>
      <c r="AD24" s="255" t="str">
        <f t="shared" si="2"/>
        <v>0</v>
      </c>
      <c r="AE24" s="256"/>
    </row>
    <row r="25" spans="2:31" ht="18" customHeight="1" x14ac:dyDescent="0.5">
      <c r="B25" s="257">
        <v>19</v>
      </c>
      <c r="C25" s="258" t="str">
        <f>เวลาเรียน101!D23</f>
        <v>เด็กชาย ภูดิท  มณฑาทิพย์</v>
      </c>
      <c r="D25" s="252"/>
      <c r="E25" s="27"/>
      <c r="F25" s="27"/>
      <c r="G25" s="28"/>
      <c r="H25" s="253"/>
      <c r="I25" s="253"/>
      <c r="J25" s="253"/>
      <c r="K25" s="253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00"/>
      <c r="Z25" s="254">
        <f t="shared" si="0"/>
        <v>0</v>
      </c>
      <c r="AA25" s="27"/>
      <c r="AB25" s="27"/>
      <c r="AC25" s="80">
        <f t="shared" si="1"/>
        <v>0</v>
      </c>
      <c r="AD25" s="255" t="str">
        <f t="shared" si="2"/>
        <v>0</v>
      </c>
      <c r="AE25" s="256"/>
    </row>
    <row r="26" spans="2:31" ht="18" customHeight="1" x14ac:dyDescent="0.5">
      <c r="B26" s="96">
        <v>20</v>
      </c>
      <c r="C26" s="258" t="str">
        <f>เวลาเรียน101!D24</f>
        <v>เด็กชาย ปกรณ์  นานา</v>
      </c>
      <c r="D26" s="252"/>
      <c r="E26" s="27"/>
      <c r="F26" s="27">
        <v>5</v>
      </c>
      <c r="G26" s="28">
        <v>5</v>
      </c>
      <c r="H26" s="253">
        <v>6</v>
      </c>
      <c r="I26" s="253">
        <v>8</v>
      </c>
      <c r="J26" s="253">
        <v>8</v>
      </c>
      <c r="K26" s="253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00"/>
      <c r="Z26" s="254">
        <f t="shared" si="0"/>
        <v>32</v>
      </c>
      <c r="AA26" s="27">
        <v>12</v>
      </c>
      <c r="AB26" s="27">
        <v>25</v>
      </c>
      <c r="AC26" s="80">
        <f t="shared" si="1"/>
        <v>69</v>
      </c>
      <c r="AD26" s="255" t="str">
        <f t="shared" si="2"/>
        <v>2.5</v>
      </c>
      <c r="AE26" s="256"/>
    </row>
    <row r="27" spans="2:31" ht="18" customHeight="1" x14ac:dyDescent="0.5">
      <c r="B27" s="257">
        <v>21</v>
      </c>
      <c r="C27" s="258" t="str">
        <f>เวลาเรียน101!D25</f>
        <v>เด็กชาย ธวัชชัย  ศรีสาคร</v>
      </c>
      <c r="D27" s="252"/>
      <c r="E27" s="27"/>
      <c r="F27" s="27"/>
      <c r="G27" s="28"/>
      <c r="H27" s="253"/>
      <c r="I27" s="253"/>
      <c r="J27" s="253"/>
      <c r="K27" s="253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00"/>
      <c r="Z27" s="254">
        <f t="shared" si="0"/>
        <v>0</v>
      </c>
      <c r="AA27" s="27"/>
      <c r="AB27" s="27"/>
      <c r="AC27" s="80">
        <f t="shared" si="1"/>
        <v>0</v>
      </c>
      <c r="AD27" s="255" t="str">
        <f t="shared" si="2"/>
        <v>0</v>
      </c>
      <c r="AE27" s="256"/>
    </row>
    <row r="28" spans="2:31" ht="18" customHeight="1" x14ac:dyDescent="0.5">
      <c r="B28" s="96">
        <v>22</v>
      </c>
      <c r="C28" s="258" t="str">
        <f>เวลาเรียน101!D26</f>
        <v>เด็กหญิง ปัณฑิตา  โมกขา</v>
      </c>
      <c r="D28" s="252"/>
      <c r="E28" s="27"/>
      <c r="F28" s="27"/>
      <c r="G28" s="28"/>
      <c r="H28" s="253"/>
      <c r="I28" s="253"/>
      <c r="J28" s="253"/>
      <c r="K28" s="253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00"/>
      <c r="Z28" s="254">
        <f t="shared" si="0"/>
        <v>0</v>
      </c>
      <c r="AA28" s="27"/>
      <c r="AB28" s="27"/>
      <c r="AC28" s="80">
        <f t="shared" si="1"/>
        <v>0</v>
      </c>
      <c r="AD28" s="255" t="str">
        <f t="shared" si="2"/>
        <v>0</v>
      </c>
      <c r="AE28" s="256"/>
    </row>
    <row r="29" spans="2:31" ht="18" customHeight="1" x14ac:dyDescent="0.5">
      <c r="B29" s="257">
        <v>23</v>
      </c>
      <c r="C29" s="258" t="str">
        <f>เวลาเรียน101!D27</f>
        <v>เด็กหญิง อนิชา  ม่วงแก้ว</v>
      </c>
      <c r="D29" s="252" t="s">
        <v>16</v>
      </c>
      <c r="E29" s="27"/>
      <c r="F29" s="27"/>
      <c r="G29" s="28"/>
      <c r="H29" s="253"/>
      <c r="I29" s="253"/>
      <c r="J29" s="253"/>
      <c r="K29" s="253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00"/>
      <c r="Z29" s="254">
        <f t="shared" si="0"/>
        <v>0</v>
      </c>
      <c r="AA29" s="27"/>
      <c r="AB29" s="27"/>
      <c r="AC29" s="80">
        <f t="shared" si="1"/>
        <v>0</v>
      </c>
      <c r="AD29" s="255" t="str">
        <f t="shared" si="2"/>
        <v>0</v>
      </c>
      <c r="AE29" s="256"/>
    </row>
    <row r="30" spans="2:31" ht="18" customHeight="1" x14ac:dyDescent="0.5">
      <c r="B30" s="96">
        <v>24</v>
      </c>
      <c r="C30" s="258" t="str">
        <f>เวลาเรียน101!D28</f>
        <v>เด็กหญิง นิรมล  อินทสร</v>
      </c>
      <c r="D30" s="252"/>
      <c r="E30" s="27"/>
      <c r="F30" s="27">
        <v>8</v>
      </c>
      <c r="G30" s="28">
        <v>8</v>
      </c>
      <c r="H30" s="253">
        <v>9</v>
      </c>
      <c r="I30" s="253">
        <v>9</v>
      </c>
      <c r="J30" s="253">
        <v>7</v>
      </c>
      <c r="K30" s="253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00"/>
      <c r="Z30" s="254">
        <f t="shared" si="0"/>
        <v>41</v>
      </c>
      <c r="AA30" s="27">
        <v>15</v>
      </c>
      <c r="AB30" s="27">
        <v>23</v>
      </c>
      <c r="AC30" s="80">
        <f t="shared" si="1"/>
        <v>79</v>
      </c>
      <c r="AD30" s="255" t="str">
        <f t="shared" si="2"/>
        <v>3.5</v>
      </c>
      <c r="AE30" s="256"/>
    </row>
    <row r="31" spans="2:31" ht="18" customHeight="1" x14ac:dyDescent="0.5">
      <c r="B31" s="259">
        <v>25</v>
      </c>
      <c r="C31" s="258" t="str">
        <f>เวลาเรียน101!D29</f>
        <v>เด็กหญิง ภีรฎา  แสงแดง</v>
      </c>
      <c r="D31" s="252"/>
      <c r="E31" s="27"/>
      <c r="F31" s="27"/>
      <c r="G31" s="28"/>
      <c r="H31" s="253"/>
      <c r="I31" s="253"/>
      <c r="J31" s="253"/>
      <c r="K31" s="253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00"/>
      <c r="Z31" s="254">
        <f t="shared" si="0"/>
        <v>0</v>
      </c>
      <c r="AA31" s="27"/>
      <c r="AB31" s="27"/>
      <c r="AC31" s="80">
        <f t="shared" si="1"/>
        <v>0</v>
      </c>
      <c r="AD31" s="255" t="str">
        <f t="shared" si="2"/>
        <v>0</v>
      </c>
      <c r="AE31" s="260"/>
    </row>
    <row r="32" spans="2:31" ht="18" customHeight="1" x14ac:dyDescent="0.5">
      <c r="B32" s="96">
        <v>26</v>
      </c>
      <c r="C32" s="258" t="str">
        <f>เวลาเรียน101!D30</f>
        <v>เด็กหญิง นันท์นภัส  กรีเงิน</v>
      </c>
      <c r="D32" s="252"/>
      <c r="E32" s="27"/>
      <c r="F32" s="27"/>
      <c r="G32" s="28"/>
      <c r="H32" s="253"/>
      <c r="I32" s="253"/>
      <c r="J32" s="253"/>
      <c r="K32" s="253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00"/>
      <c r="Z32" s="254">
        <f t="shared" si="0"/>
        <v>0</v>
      </c>
      <c r="AA32" s="27"/>
      <c r="AB32" s="27"/>
      <c r="AC32" s="80">
        <f t="shared" si="1"/>
        <v>0</v>
      </c>
      <c r="AD32" s="255" t="str">
        <f t="shared" si="2"/>
        <v>0</v>
      </c>
      <c r="AE32" s="256"/>
    </row>
    <row r="33" spans="2:33" ht="18" customHeight="1" x14ac:dyDescent="0.5">
      <c r="B33" s="257">
        <v>27</v>
      </c>
      <c r="C33" s="258" t="str">
        <f>เวลาเรียน101!D31</f>
        <v>เด็กชาย รุ่งโรจน์  โคตรเจริญ</v>
      </c>
      <c r="D33" s="252"/>
      <c r="E33" s="27"/>
      <c r="F33" s="27"/>
      <c r="G33" s="28"/>
      <c r="H33" s="253"/>
      <c r="I33" s="253"/>
      <c r="J33" s="253"/>
      <c r="K33" s="253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00"/>
      <c r="Z33" s="254">
        <f t="shared" si="0"/>
        <v>0</v>
      </c>
      <c r="AA33" s="27"/>
      <c r="AB33" s="27"/>
      <c r="AC33" s="80">
        <f t="shared" si="1"/>
        <v>0</v>
      </c>
      <c r="AD33" s="255" t="str">
        <f t="shared" si="2"/>
        <v>0</v>
      </c>
      <c r="AE33" s="256"/>
    </row>
    <row r="34" spans="2:33" ht="18" customHeight="1" x14ac:dyDescent="0.5">
      <c r="B34" s="96">
        <v>28</v>
      </c>
      <c r="C34" s="258" t="str">
        <f>เวลาเรียน101!D32</f>
        <v>เด็กชาย ธงชัย  บุญมา</v>
      </c>
      <c r="D34" s="252"/>
      <c r="E34" s="27"/>
      <c r="F34" s="27"/>
      <c r="G34" s="28"/>
      <c r="H34" s="253"/>
      <c r="I34" s="253"/>
      <c r="J34" s="253"/>
      <c r="K34" s="253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00"/>
      <c r="Z34" s="254">
        <f t="shared" si="0"/>
        <v>0</v>
      </c>
      <c r="AA34" s="27"/>
      <c r="AB34" s="27"/>
      <c r="AC34" s="80">
        <f t="shared" si="1"/>
        <v>0</v>
      </c>
      <c r="AD34" s="255" t="str">
        <f t="shared" si="2"/>
        <v>0</v>
      </c>
      <c r="AE34" s="256"/>
    </row>
    <row r="35" spans="2:33" ht="18" customHeight="1" x14ac:dyDescent="0.5">
      <c r="B35" s="257">
        <v>29</v>
      </c>
      <c r="C35" s="258" t="str">
        <f>เวลาเรียน101!D33</f>
        <v>เด็กหญิง ชมพูนุท  จินาวงศ์</v>
      </c>
      <c r="D35" s="252"/>
      <c r="E35" s="27"/>
      <c r="F35" s="27"/>
      <c r="G35" s="28"/>
      <c r="H35" s="253"/>
      <c r="I35" s="253"/>
      <c r="J35" s="253"/>
      <c r="K35" s="253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00"/>
      <c r="Z35" s="254">
        <f t="shared" si="0"/>
        <v>0</v>
      </c>
      <c r="AA35" s="27"/>
      <c r="AB35" s="27"/>
      <c r="AC35" s="80">
        <f t="shared" si="1"/>
        <v>0</v>
      </c>
      <c r="AD35" s="255" t="str">
        <f t="shared" si="2"/>
        <v>0</v>
      </c>
      <c r="AE35" s="256"/>
    </row>
    <row r="36" spans="2:33" ht="18" customHeight="1" x14ac:dyDescent="0.5">
      <c r="B36" s="96">
        <v>30</v>
      </c>
      <c r="C36" s="258" t="str">
        <f>เวลาเรียน101!D34</f>
        <v>เด็กหญิง ชลธิชา  อัลอูเซลี</v>
      </c>
      <c r="D36" s="252"/>
      <c r="E36" s="27"/>
      <c r="F36" s="27"/>
      <c r="G36" s="28"/>
      <c r="H36" s="253"/>
      <c r="I36" s="253"/>
      <c r="J36" s="253"/>
      <c r="K36" s="253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00"/>
      <c r="Z36" s="254">
        <f t="shared" si="0"/>
        <v>0</v>
      </c>
      <c r="AA36" s="27"/>
      <c r="AB36" s="27"/>
      <c r="AC36" s="80">
        <f t="shared" si="1"/>
        <v>0</v>
      </c>
      <c r="AD36" s="255" t="str">
        <f t="shared" si="2"/>
        <v>0</v>
      </c>
      <c r="AE36" s="256"/>
    </row>
    <row r="37" spans="2:33" ht="18" customHeight="1" x14ac:dyDescent="0.5">
      <c r="B37" s="257">
        <v>31</v>
      </c>
      <c r="C37" s="258" t="str">
        <f>เวลาเรียน101!D35</f>
        <v>เด็กชาย ธีรภัทร์  จงปัตนา</v>
      </c>
      <c r="D37" s="252"/>
      <c r="E37" s="27"/>
      <c r="F37" s="27"/>
      <c r="G37" s="28"/>
      <c r="H37" s="253"/>
      <c r="I37" s="253"/>
      <c r="J37" s="253"/>
      <c r="K37" s="253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00"/>
      <c r="Z37" s="254">
        <f t="shared" si="0"/>
        <v>0</v>
      </c>
      <c r="AA37" s="27"/>
      <c r="AB37" s="27"/>
      <c r="AC37" s="80">
        <f t="shared" si="1"/>
        <v>0</v>
      </c>
      <c r="AD37" s="255" t="str">
        <f t="shared" si="2"/>
        <v>0</v>
      </c>
      <c r="AE37" s="256"/>
    </row>
    <row r="38" spans="2:33" ht="18" customHeight="1" x14ac:dyDescent="0.5">
      <c r="B38" s="96">
        <v>32</v>
      </c>
      <c r="C38" s="258" t="str">
        <f>เวลาเรียน101!D36</f>
        <v>เด็กหญิง ฐิติพร   อะโน</v>
      </c>
      <c r="D38" s="252"/>
      <c r="E38" s="27"/>
      <c r="F38" s="27"/>
      <c r="G38" s="28"/>
      <c r="H38" s="253"/>
      <c r="I38" s="253"/>
      <c r="J38" s="253"/>
      <c r="K38" s="253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00"/>
      <c r="Z38" s="254">
        <f t="shared" si="0"/>
        <v>0</v>
      </c>
      <c r="AA38" s="27"/>
      <c r="AB38" s="27"/>
      <c r="AC38" s="80">
        <f t="shared" si="1"/>
        <v>0</v>
      </c>
      <c r="AD38" s="255" t="str">
        <f t="shared" si="2"/>
        <v>0</v>
      </c>
      <c r="AE38" s="256"/>
    </row>
    <row r="39" spans="2:33" ht="18" customHeight="1" x14ac:dyDescent="0.5">
      <c r="B39" s="96">
        <v>33</v>
      </c>
      <c r="C39" s="258" t="str">
        <f>เวลาเรียน101!D37</f>
        <v>เด็กหญิง สุธินันท์   ราชสำเภา</v>
      </c>
      <c r="D39" s="252"/>
      <c r="E39" s="27"/>
      <c r="F39" s="27"/>
      <c r="G39" s="28"/>
      <c r="H39" s="253"/>
      <c r="I39" s="253"/>
      <c r="J39" s="253"/>
      <c r="K39" s="253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00"/>
      <c r="Z39" s="254">
        <f t="shared" si="0"/>
        <v>0</v>
      </c>
      <c r="AA39" s="27"/>
      <c r="AB39" s="27"/>
      <c r="AC39" s="80">
        <f t="shared" si="1"/>
        <v>0</v>
      </c>
      <c r="AD39" s="255" t="str">
        <f t="shared" si="2"/>
        <v>0</v>
      </c>
      <c r="AE39" s="256"/>
    </row>
    <row r="40" spans="2:33" ht="18" customHeight="1" x14ac:dyDescent="0.5">
      <c r="B40" s="96">
        <v>34</v>
      </c>
      <c r="C40" s="258" t="str">
        <f>เวลาเรียน101!D38</f>
        <v>เด็กชาย ภัคพล  จินดานุรักษ์</v>
      </c>
      <c r="D40" s="252"/>
      <c r="E40" s="27"/>
      <c r="F40" s="27"/>
      <c r="G40" s="28"/>
      <c r="H40" s="253"/>
      <c r="I40" s="253"/>
      <c r="J40" s="253"/>
      <c r="K40" s="253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00"/>
      <c r="Z40" s="254">
        <f t="shared" si="0"/>
        <v>0</v>
      </c>
      <c r="AA40" s="27"/>
      <c r="AB40" s="27"/>
      <c r="AC40" s="80">
        <f t="shared" si="1"/>
        <v>0</v>
      </c>
      <c r="AD40" s="255" t="str">
        <f t="shared" si="2"/>
        <v>0</v>
      </c>
      <c r="AE40" s="256"/>
    </row>
    <row r="41" spans="2:33" ht="18" customHeight="1" x14ac:dyDescent="0.5">
      <c r="B41" s="257">
        <v>35</v>
      </c>
      <c r="C41" s="258" t="str">
        <f>เวลาเรียน101!D39</f>
        <v>เด็กชาย อนุศิษฎ์  ยศสุวรรณาภา</v>
      </c>
      <c r="D41" s="252"/>
      <c r="E41" s="27"/>
      <c r="F41" s="27"/>
      <c r="G41" s="28"/>
      <c r="H41" s="253"/>
      <c r="I41" s="253"/>
      <c r="J41" s="253"/>
      <c r="K41" s="253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00"/>
      <c r="Z41" s="254">
        <f t="shared" si="0"/>
        <v>0</v>
      </c>
      <c r="AA41" s="27"/>
      <c r="AB41" s="27"/>
      <c r="AC41" s="80">
        <f t="shared" si="1"/>
        <v>0</v>
      </c>
      <c r="AD41" s="255" t="s">
        <v>19</v>
      </c>
      <c r="AE41" s="256"/>
    </row>
    <row r="42" spans="2:33" ht="18" customHeight="1" x14ac:dyDescent="0.5">
      <c r="B42" s="96">
        <v>36</v>
      </c>
      <c r="C42" s="258"/>
      <c r="D42" s="252"/>
      <c r="E42" s="27"/>
      <c r="F42" s="27"/>
      <c r="G42" s="28"/>
      <c r="H42" s="253"/>
      <c r="I42" s="253"/>
      <c r="J42" s="253"/>
      <c r="K42" s="253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00"/>
      <c r="Z42" s="261"/>
      <c r="AA42" s="14"/>
      <c r="AB42" s="14"/>
      <c r="AC42" s="262"/>
      <c r="AD42" s="255"/>
      <c r="AE42" s="256"/>
    </row>
    <row r="43" spans="2:33" ht="18" customHeight="1" x14ac:dyDescent="0.5">
      <c r="B43" s="96">
        <v>37</v>
      </c>
      <c r="C43" s="258"/>
      <c r="D43" s="252"/>
      <c r="E43" s="27"/>
      <c r="F43" s="27"/>
      <c r="G43" s="28"/>
      <c r="H43" s="253"/>
      <c r="I43" s="253"/>
      <c r="J43" s="253"/>
      <c r="K43" s="253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00"/>
      <c r="Z43" s="261"/>
      <c r="AA43" s="27"/>
      <c r="AB43" s="27"/>
      <c r="AC43" s="262"/>
      <c r="AD43" s="255"/>
      <c r="AE43" s="256"/>
    </row>
    <row r="44" spans="2:33" ht="18" customHeight="1" x14ac:dyDescent="0.5">
      <c r="B44" s="96">
        <v>38</v>
      </c>
      <c r="C44" s="258"/>
      <c r="D44" s="252"/>
      <c r="E44" s="27"/>
      <c r="F44" s="27"/>
      <c r="G44" s="28"/>
      <c r="H44" s="253"/>
      <c r="I44" s="253"/>
      <c r="J44" s="253"/>
      <c r="K44" s="253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00"/>
      <c r="Z44" s="261"/>
      <c r="AA44" s="27"/>
      <c r="AB44" s="27"/>
      <c r="AC44" s="262"/>
      <c r="AD44" s="255"/>
      <c r="AE44" s="256"/>
    </row>
    <row r="45" spans="2:33" ht="18" customHeight="1" x14ac:dyDescent="0.5">
      <c r="B45" s="257">
        <v>39</v>
      </c>
      <c r="C45" s="263"/>
      <c r="D45" s="252"/>
      <c r="E45" s="27"/>
      <c r="F45" s="27"/>
      <c r="G45" s="28"/>
      <c r="H45" s="253"/>
      <c r="I45" s="253"/>
      <c r="J45" s="253"/>
      <c r="K45" s="253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00"/>
      <c r="Z45" s="261"/>
      <c r="AA45" s="27"/>
      <c r="AB45" s="27"/>
      <c r="AC45" s="262"/>
      <c r="AD45" s="264"/>
      <c r="AE45" s="256"/>
    </row>
    <row r="46" spans="2:33" ht="18" customHeight="1" thickBot="1" x14ac:dyDescent="0.55000000000000004">
      <c r="B46" s="265">
        <v>40</v>
      </c>
      <c r="C46" s="266"/>
      <c r="D46" s="267"/>
      <c r="E46" s="209"/>
      <c r="F46" s="209"/>
      <c r="G46" s="268"/>
      <c r="H46" s="269"/>
      <c r="I46" s="269"/>
      <c r="J46" s="269"/>
      <c r="K46" s="26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11"/>
      <c r="Z46" s="270"/>
      <c r="AA46" s="209"/>
      <c r="AB46" s="209"/>
      <c r="AC46" s="271"/>
      <c r="AD46" s="272"/>
      <c r="AE46" s="273"/>
    </row>
    <row r="47" spans="2:33" ht="17.100000000000001" customHeight="1" x14ac:dyDescent="0.5"/>
    <row r="48" spans="2:33" ht="17.100000000000001" customHeight="1" x14ac:dyDescent="0.55000000000000004">
      <c r="Y48" s="274" t="s">
        <v>28</v>
      </c>
      <c r="Z48" s="274"/>
      <c r="AA48" s="275">
        <v>0</v>
      </c>
      <c r="AB48" s="276" t="s">
        <v>29</v>
      </c>
      <c r="AC48" s="277"/>
      <c r="AD48" s="278">
        <f>COUNTIF($AD$7:$AD$47,"0")</f>
        <v>30</v>
      </c>
      <c r="AE48" s="275" t="s">
        <v>30</v>
      </c>
      <c r="AG48" s="279"/>
    </row>
    <row r="49" spans="24:33" ht="17.100000000000001" customHeight="1" x14ac:dyDescent="0.55000000000000004">
      <c r="Y49" s="274" t="s">
        <v>28</v>
      </c>
      <c r="Z49" s="274"/>
      <c r="AA49" s="275">
        <v>1</v>
      </c>
      <c r="AB49" s="276" t="s">
        <v>29</v>
      </c>
      <c r="AC49" s="277"/>
      <c r="AD49" s="278">
        <f>COUNTIF($AD$7:$AD$47,"1")</f>
        <v>0</v>
      </c>
      <c r="AE49" s="275" t="s">
        <v>30</v>
      </c>
    </row>
    <row r="50" spans="24:33" ht="17.100000000000001" customHeight="1" x14ac:dyDescent="0.55000000000000004">
      <c r="Y50" s="274" t="s">
        <v>28</v>
      </c>
      <c r="Z50" s="274"/>
      <c r="AA50" s="280">
        <v>1.5</v>
      </c>
      <c r="AB50" s="276" t="s">
        <v>29</v>
      </c>
      <c r="AC50" s="277"/>
      <c r="AD50" s="278">
        <f>COUNTIF($AD$7:$AD$47,"1.5")</f>
        <v>1</v>
      </c>
      <c r="AE50" s="275" t="s">
        <v>30</v>
      </c>
    </row>
    <row r="51" spans="24:33" ht="17.100000000000001" customHeight="1" x14ac:dyDescent="0.55000000000000004">
      <c r="Y51" s="274" t="s">
        <v>28</v>
      </c>
      <c r="Z51" s="274"/>
      <c r="AA51" s="275">
        <v>2</v>
      </c>
      <c r="AB51" s="276" t="s">
        <v>29</v>
      </c>
      <c r="AC51" s="277"/>
      <c r="AD51" s="278">
        <f>COUNTIF($AD$7:$AD$47,"2")</f>
        <v>0</v>
      </c>
      <c r="AE51" s="275" t="s">
        <v>30</v>
      </c>
      <c r="AG51" s="279"/>
    </row>
    <row r="52" spans="24:33" ht="17.100000000000001" customHeight="1" x14ac:dyDescent="0.55000000000000004">
      <c r="Y52" s="274" t="s">
        <v>28</v>
      </c>
      <c r="Z52" s="274"/>
      <c r="AA52" s="280">
        <v>2.5</v>
      </c>
      <c r="AB52" s="276" t="s">
        <v>29</v>
      </c>
      <c r="AC52" s="277"/>
      <c r="AD52" s="278">
        <f>COUNTIF($AD$7:$AD$47,"2.5")</f>
        <v>2</v>
      </c>
      <c r="AE52" s="275" t="s">
        <v>30</v>
      </c>
    </row>
    <row r="53" spans="24:33" ht="17.100000000000001" customHeight="1" x14ac:dyDescent="0.55000000000000004">
      <c r="Y53" s="274" t="s">
        <v>28</v>
      </c>
      <c r="Z53" s="274"/>
      <c r="AA53" s="275">
        <v>3</v>
      </c>
      <c r="AB53" s="276" t="s">
        <v>29</v>
      </c>
      <c r="AC53" s="277"/>
      <c r="AD53" s="278">
        <f>COUNTIF($AD$7:$AD$47,"3")</f>
        <v>0</v>
      </c>
      <c r="AE53" s="275" t="s">
        <v>30</v>
      </c>
    </row>
    <row r="54" spans="24:33" ht="17.100000000000001" customHeight="1" x14ac:dyDescent="0.55000000000000004">
      <c r="Y54" s="274" t="s">
        <v>28</v>
      </c>
      <c r="Z54" s="274"/>
      <c r="AA54" s="280">
        <v>3.5</v>
      </c>
      <c r="AB54" s="276" t="s">
        <v>29</v>
      </c>
      <c r="AC54" s="277"/>
      <c r="AD54" s="278">
        <f>COUNTIF($AD$7:$AD$47,"3.5")</f>
        <v>1</v>
      </c>
      <c r="AE54" s="275" t="s">
        <v>30</v>
      </c>
    </row>
    <row r="55" spans="24:33" ht="17.100000000000001" customHeight="1" x14ac:dyDescent="0.55000000000000004">
      <c r="Y55" s="274" t="s">
        <v>28</v>
      </c>
      <c r="Z55" s="274"/>
      <c r="AA55" s="275">
        <v>4</v>
      </c>
      <c r="AB55" s="276" t="s">
        <v>29</v>
      </c>
      <c r="AC55" s="277"/>
      <c r="AD55" s="278">
        <f>COUNTIF($AD$7:$AD$47,"4")</f>
        <v>0</v>
      </c>
      <c r="AE55" s="275" t="s">
        <v>30</v>
      </c>
    </row>
    <row r="56" spans="24:33" ht="17.100000000000001" customHeight="1" x14ac:dyDescent="0.55000000000000004">
      <c r="Y56" s="275"/>
      <c r="Z56" s="275" t="s">
        <v>32</v>
      </c>
      <c r="AA56" s="275" t="s">
        <v>19</v>
      </c>
      <c r="AB56" s="276" t="s">
        <v>29</v>
      </c>
      <c r="AC56" s="277"/>
      <c r="AD56" s="278">
        <f>COUNTIF($AD$7:$AD$47,"ร")</f>
        <v>1</v>
      </c>
      <c r="AE56" s="275" t="s">
        <v>30</v>
      </c>
    </row>
    <row r="57" spans="24:33" ht="17.100000000000001" customHeight="1" x14ac:dyDescent="0.55000000000000004">
      <c r="Y57" s="275"/>
      <c r="Z57" s="275" t="s">
        <v>32</v>
      </c>
      <c r="AA57" s="275" t="s">
        <v>20</v>
      </c>
      <c r="AB57" s="276" t="s">
        <v>29</v>
      </c>
      <c r="AC57" s="277"/>
      <c r="AD57" s="278">
        <f>COUNTIF($AD$7:$AD$47,"มส")</f>
        <v>0</v>
      </c>
      <c r="AE57" s="275" t="s">
        <v>30</v>
      </c>
    </row>
    <row r="58" spans="24:33" ht="17.100000000000001" customHeight="1" x14ac:dyDescent="0.55000000000000004">
      <c r="Y58" s="275"/>
      <c r="Z58" s="275" t="s">
        <v>32</v>
      </c>
      <c r="AA58" s="275" t="s">
        <v>21</v>
      </c>
      <c r="AB58" s="276" t="s">
        <v>29</v>
      </c>
      <c r="AC58" s="277"/>
      <c r="AD58" s="278">
        <f>COUNTIF($AD$7:$AD$47,"มผ")</f>
        <v>0</v>
      </c>
      <c r="AE58" s="275" t="s">
        <v>30</v>
      </c>
    </row>
    <row r="59" spans="24:33" ht="17.100000000000001" customHeight="1" x14ac:dyDescent="0.55000000000000004">
      <c r="Y59" s="275"/>
      <c r="Z59" s="275" t="s">
        <v>32</v>
      </c>
      <c r="AA59" s="275" t="s">
        <v>22</v>
      </c>
      <c r="AB59" s="276" t="s">
        <v>29</v>
      </c>
      <c r="AC59" s="277"/>
      <c r="AD59" s="278">
        <f>COUNTIF($AD$7:$AD$47,"ผ")</f>
        <v>0</v>
      </c>
      <c r="AE59" s="275" t="s">
        <v>30</v>
      </c>
    </row>
    <row r="60" spans="24:33" ht="17.100000000000001" customHeight="1" x14ac:dyDescent="0.55000000000000004">
      <c r="X60" s="277"/>
      <c r="Y60" s="277"/>
      <c r="Z60" s="277"/>
      <c r="AA60" s="275"/>
      <c r="AB60" s="275"/>
      <c r="AC60" s="275"/>
      <c r="AD60" s="278">
        <f>SUM(AD48:AD59)</f>
        <v>35</v>
      </c>
      <c r="AE60" s="275"/>
    </row>
    <row r="61" spans="24:33" ht="17.100000000000001" customHeight="1" x14ac:dyDescent="0.5"/>
    <row r="62" spans="24:33" ht="17.100000000000001" customHeight="1" x14ac:dyDescent="0.5"/>
    <row r="63" spans="24:33" ht="17.100000000000001" customHeight="1" x14ac:dyDescent="0.5"/>
    <row r="64" spans="24:33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</sheetData>
  <mergeCells count="6">
    <mergeCell ref="B1:AE1"/>
    <mergeCell ref="D2:Y2"/>
    <mergeCell ref="Z2:AC2"/>
    <mergeCell ref="AC3:AC5"/>
    <mergeCell ref="AA3:AA5"/>
    <mergeCell ref="AB3:AB5"/>
  </mergeCells>
  <phoneticPr fontId="3" type="noConversion"/>
  <printOptions horizontalCentered="1"/>
  <pageMargins left="0.15748031496062992" right="0.15748031496062992" top="0.39370078740157483" bottom="0.39370078740157483" header="0.51181102362204722" footer="0.51181102362204722"/>
  <pageSetup paperSize="9" scale="95" orientation="portrait" r:id="rId1"/>
  <headerFooter alignWithMargins="0"/>
  <rowBreaks count="2" manualBreakCount="2">
    <brk id="46" min="1" max="31" man="1"/>
    <brk id="60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437"/>
  <sheetViews>
    <sheetView tabSelected="1" view="pageBreakPreview" topLeftCell="A28" zoomScaleNormal="100" zoomScaleSheetLayoutView="100" workbookViewId="0">
      <selection activeCell="K27" sqref="K27"/>
    </sheetView>
  </sheetViews>
  <sheetFormatPr defaultRowHeight="24" x14ac:dyDescent="0.55000000000000004"/>
  <cols>
    <col min="1" max="1" width="5.42578125" style="657" customWidth="1"/>
    <col min="2" max="2" width="9.140625" style="657"/>
    <col min="3" max="3" width="27" style="628" customWidth="1"/>
    <col min="4" max="5" width="8.7109375" style="657" customWidth="1"/>
    <col min="6" max="6" width="14.42578125" style="628" customWidth="1"/>
    <col min="7" max="7" width="17.140625" style="628" customWidth="1"/>
    <col min="8" max="8" width="6.140625" style="658" customWidth="1"/>
    <col min="9" max="9" width="7.42578125" style="628" customWidth="1"/>
    <col min="10" max="16384" width="9.140625" style="628"/>
  </cols>
  <sheetData>
    <row r="1" spans="1:9" ht="24.95" customHeight="1" x14ac:dyDescent="0.55000000000000004">
      <c r="A1" s="627" t="s">
        <v>207</v>
      </c>
      <c r="B1" s="627"/>
      <c r="C1" s="627"/>
      <c r="D1" s="627"/>
      <c r="E1" s="627"/>
      <c r="F1" s="627"/>
      <c r="G1" s="627"/>
      <c r="H1" s="627"/>
      <c r="I1" s="627"/>
    </row>
    <row r="2" spans="1:9" ht="24.95" customHeight="1" x14ac:dyDescent="0.55000000000000004">
      <c r="A2" s="627" t="s">
        <v>208</v>
      </c>
      <c r="B2" s="627"/>
      <c r="C2" s="627"/>
      <c r="D2" s="627"/>
      <c r="E2" s="627"/>
      <c r="F2" s="627"/>
      <c r="G2" s="627"/>
      <c r="H2" s="627"/>
      <c r="I2" s="627"/>
    </row>
    <row r="3" spans="1:9" s="636" customFormat="1" ht="18" customHeight="1" x14ac:dyDescent="0.5">
      <c r="A3" s="629" t="s">
        <v>36</v>
      </c>
      <c r="B3" s="629" t="s">
        <v>37</v>
      </c>
      <c r="C3" s="630" t="s">
        <v>3</v>
      </c>
      <c r="D3" s="631" t="s">
        <v>4</v>
      </c>
      <c r="E3" s="631" t="s">
        <v>209</v>
      </c>
      <c r="F3" s="632" t="s">
        <v>48</v>
      </c>
      <c r="G3" s="633"/>
      <c r="H3" s="634"/>
      <c r="I3" s="635"/>
    </row>
    <row r="4" spans="1:9" s="636" customFormat="1" ht="18" customHeight="1" x14ac:dyDescent="0.5">
      <c r="A4" s="629"/>
      <c r="B4" s="629"/>
      <c r="C4" s="630"/>
      <c r="D4" s="637">
        <v>100</v>
      </c>
      <c r="E4" s="637" t="s">
        <v>210</v>
      </c>
      <c r="F4" s="632"/>
      <c r="G4" s="638"/>
      <c r="H4" s="639"/>
      <c r="I4" s="640"/>
    </row>
    <row r="5" spans="1:9" s="636" customFormat="1" ht="18" customHeight="1" x14ac:dyDescent="0.5">
      <c r="A5" s="641">
        <v>1</v>
      </c>
      <c r="B5" s="641">
        <f>เวลาเรียน101!C5</f>
        <v>12456</v>
      </c>
      <c r="C5" s="642" t="str">
        <f>เวลาเรียน101!D5</f>
        <v>เด็กหญิง กาญจนา  สารี</v>
      </c>
      <c r="D5" s="641">
        <f>รวมคะแนน101!AC7</f>
        <v>67</v>
      </c>
      <c r="E5" s="641" t="str">
        <f>รวมคะแนน101!AD7</f>
        <v>2.5</v>
      </c>
      <c r="F5" s="643"/>
      <c r="G5" s="638"/>
      <c r="H5" s="639"/>
      <c r="I5" s="640"/>
    </row>
    <row r="6" spans="1:9" s="636" customFormat="1" ht="18" customHeight="1" x14ac:dyDescent="0.5">
      <c r="A6" s="641">
        <v>2</v>
      </c>
      <c r="B6" s="641">
        <f>เวลาเรียน101!C6</f>
        <v>12460</v>
      </c>
      <c r="C6" s="642" t="str">
        <f>เวลาเรียน101!D6</f>
        <v>เด็กหญิง ปภัสราภรณ์  โพธิ์เจริญ</v>
      </c>
      <c r="D6" s="641">
        <f>รวมคะแนน101!AC8</f>
        <v>55</v>
      </c>
      <c r="E6" s="641" t="str">
        <f>รวมคะแนน101!AD8</f>
        <v>1.5</v>
      </c>
      <c r="F6" s="643"/>
      <c r="G6" s="638"/>
      <c r="H6" s="639"/>
      <c r="I6" s="640"/>
    </row>
    <row r="7" spans="1:9" s="636" customFormat="1" ht="18" customHeight="1" x14ac:dyDescent="0.5">
      <c r="A7" s="641">
        <v>3</v>
      </c>
      <c r="B7" s="641">
        <f>เวลาเรียน101!C7</f>
        <v>12461</v>
      </c>
      <c r="C7" s="642" t="str">
        <f>เวลาเรียน101!D7</f>
        <v>เด็กหญิง สิริราช  สีบุญ</v>
      </c>
      <c r="D7" s="641">
        <f>รวมคะแนน101!AC9</f>
        <v>0</v>
      </c>
      <c r="E7" s="641" t="str">
        <f>รวมคะแนน101!AD9</f>
        <v>0</v>
      </c>
      <c r="F7" s="643"/>
      <c r="G7" s="638"/>
      <c r="H7" s="639"/>
      <c r="I7" s="640"/>
    </row>
    <row r="8" spans="1:9" s="636" customFormat="1" ht="18" customHeight="1" x14ac:dyDescent="0.5">
      <c r="A8" s="641">
        <v>4</v>
      </c>
      <c r="B8" s="641">
        <f>เวลาเรียน101!C8</f>
        <v>12465</v>
      </c>
      <c r="C8" s="642" t="str">
        <f>เวลาเรียน101!D8</f>
        <v>เด็กหญิง รมิตา  สว่างชูแก้ว</v>
      </c>
      <c r="D8" s="641">
        <f>รวมคะแนน101!AC10</f>
        <v>0</v>
      </c>
      <c r="E8" s="641" t="str">
        <f>รวมคะแนน101!AD10</f>
        <v>0</v>
      </c>
      <c r="F8" s="643"/>
      <c r="G8" s="638"/>
      <c r="H8" s="639"/>
      <c r="I8" s="640"/>
    </row>
    <row r="9" spans="1:9" s="636" customFormat="1" ht="18" customHeight="1" x14ac:dyDescent="0.5">
      <c r="A9" s="641">
        <v>5</v>
      </c>
      <c r="B9" s="641">
        <f>เวลาเรียน101!C9</f>
        <v>12466</v>
      </c>
      <c r="C9" s="642" t="str">
        <f>เวลาเรียน101!D9</f>
        <v>เด็กหญิง อภิญญา  ทิพย์ภาพันธ์</v>
      </c>
      <c r="D9" s="641">
        <f>รวมคะแนน101!AC11</f>
        <v>0</v>
      </c>
      <c r="E9" s="641" t="str">
        <f>รวมคะแนน101!AD11</f>
        <v>0</v>
      </c>
      <c r="F9" s="643"/>
      <c r="G9" s="638"/>
      <c r="H9" s="639"/>
      <c r="I9" s="640"/>
    </row>
    <row r="10" spans="1:9" s="636" customFormat="1" ht="18" customHeight="1" x14ac:dyDescent="0.5">
      <c r="A10" s="641">
        <v>6</v>
      </c>
      <c r="B10" s="641">
        <f>เวลาเรียน101!C10</f>
        <v>12468</v>
      </c>
      <c r="C10" s="642" t="str">
        <f>เวลาเรียน101!D10</f>
        <v>เด็กหญิง พกาวรรณ  แม้นประดิษฐ์</v>
      </c>
      <c r="D10" s="641">
        <f>รวมคะแนน101!AC12</f>
        <v>0</v>
      </c>
      <c r="E10" s="641" t="str">
        <f>รวมคะแนน101!AD12</f>
        <v>0</v>
      </c>
      <c r="F10" s="643"/>
      <c r="G10" s="638"/>
      <c r="H10" s="639"/>
      <c r="I10" s="640"/>
    </row>
    <row r="11" spans="1:9" s="636" customFormat="1" ht="18" customHeight="1" x14ac:dyDescent="0.5">
      <c r="A11" s="641">
        <v>7</v>
      </c>
      <c r="B11" s="641">
        <f>เวลาเรียน101!C11</f>
        <v>12469</v>
      </c>
      <c r="C11" s="642" t="str">
        <f>เวลาเรียน101!D11</f>
        <v>เด็กหญิง อฐิติญา  ชมนก</v>
      </c>
      <c r="D11" s="641">
        <f>รวมคะแนน101!AC13</f>
        <v>0</v>
      </c>
      <c r="E11" s="641" t="str">
        <f>รวมคะแนน101!AD13</f>
        <v>0</v>
      </c>
      <c r="F11" s="643"/>
      <c r="G11" s="638"/>
      <c r="H11" s="639"/>
      <c r="I11" s="640"/>
    </row>
    <row r="12" spans="1:9" s="636" customFormat="1" ht="18" customHeight="1" x14ac:dyDescent="0.5">
      <c r="A12" s="641">
        <v>8</v>
      </c>
      <c r="B12" s="641">
        <f>เวลาเรียน101!C12</f>
        <v>12470</v>
      </c>
      <c r="C12" s="642" t="str">
        <f>เวลาเรียน101!D12</f>
        <v>เด็กหญิง กมลชนก  เหลืองอ่อน</v>
      </c>
      <c r="D12" s="641">
        <f>รวมคะแนน101!AC14</f>
        <v>0</v>
      </c>
      <c r="E12" s="641" t="str">
        <f>รวมคะแนน101!AD14</f>
        <v>0</v>
      </c>
      <c r="F12" s="643"/>
      <c r="G12" s="638"/>
      <c r="H12" s="639"/>
      <c r="I12" s="640"/>
    </row>
    <row r="13" spans="1:9" s="636" customFormat="1" ht="18" customHeight="1" x14ac:dyDescent="0.5">
      <c r="A13" s="641">
        <v>9</v>
      </c>
      <c r="B13" s="641">
        <f>เวลาเรียน101!C13</f>
        <v>12474</v>
      </c>
      <c r="C13" s="642" t="str">
        <f>เวลาเรียน101!D13</f>
        <v>เด็กชาย สรัช  นวลฉ่ำ</v>
      </c>
      <c r="D13" s="641">
        <f>รวมคะแนน101!AC15</f>
        <v>0</v>
      </c>
      <c r="E13" s="641" t="str">
        <f>รวมคะแนน101!AD15</f>
        <v>0</v>
      </c>
      <c r="F13" s="643"/>
      <c r="G13" s="638"/>
      <c r="H13" s="639"/>
      <c r="I13" s="640"/>
    </row>
    <row r="14" spans="1:9" s="636" customFormat="1" ht="18" customHeight="1" x14ac:dyDescent="0.5">
      <c r="A14" s="641">
        <v>10</v>
      </c>
      <c r="B14" s="641">
        <f>เวลาเรียน101!C14</f>
        <v>12476</v>
      </c>
      <c r="C14" s="642" t="str">
        <f>เวลาเรียน101!D14</f>
        <v>เด็กชาย ณัฐภัทร  ไพคำนาม</v>
      </c>
      <c r="D14" s="641">
        <f>รวมคะแนน101!AC16</f>
        <v>0</v>
      </c>
      <c r="E14" s="641" t="str">
        <f>รวมคะแนน101!AD16</f>
        <v>0</v>
      </c>
      <c r="F14" s="643"/>
      <c r="G14" s="644" t="s">
        <v>17</v>
      </c>
      <c r="H14" s="645"/>
      <c r="I14" s="646"/>
    </row>
    <row r="15" spans="1:9" s="636" customFormat="1" ht="18" customHeight="1" x14ac:dyDescent="0.5">
      <c r="A15" s="641">
        <v>11</v>
      </c>
      <c r="B15" s="641">
        <f>เวลาเรียน101!C15</f>
        <v>12478</v>
      </c>
      <c r="C15" s="642" t="str">
        <f>เวลาเรียน101!D15</f>
        <v>เด็กชาย ขวัญชัย  ศรีสมพัด</v>
      </c>
      <c r="D15" s="641">
        <f>รวมคะแนน101!AC17</f>
        <v>0</v>
      </c>
      <c r="E15" s="641" t="str">
        <f>รวมคะแนน101!AD17</f>
        <v>0</v>
      </c>
      <c r="F15" s="643"/>
      <c r="G15" s="638" t="s">
        <v>211</v>
      </c>
      <c r="H15" s="639">
        <f>รวมคะแนน101!AD49</f>
        <v>0</v>
      </c>
      <c r="I15" s="647" t="s">
        <v>30</v>
      </c>
    </row>
    <row r="16" spans="1:9" s="636" customFormat="1" ht="18" customHeight="1" x14ac:dyDescent="0.5">
      <c r="A16" s="641">
        <v>12</v>
      </c>
      <c r="B16" s="641">
        <f>เวลาเรียน101!C16</f>
        <v>12482</v>
      </c>
      <c r="C16" s="642" t="str">
        <f>เวลาเรียน101!D16</f>
        <v>เด็กชาย กิตติธัช  พันธ์สงฆ์</v>
      </c>
      <c r="D16" s="641">
        <f>รวมคะแนน101!AC18</f>
        <v>0</v>
      </c>
      <c r="E16" s="641" t="str">
        <f>รวมคะแนน101!AD18</f>
        <v>0</v>
      </c>
      <c r="F16" s="643"/>
      <c r="G16" s="638" t="s">
        <v>212</v>
      </c>
      <c r="H16" s="639">
        <f>รวมคะแนน101!AD50</f>
        <v>1</v>
      </c>
      <c r="I16" s="647" t="s">
        <v>30</v>
      </c>
    </row>
    <row r="17" spans="1:9" s="636" customFormat="1" ht="18" customHeight="1" x14ac:dyDescent="0.5">
      <c r="A17" s="641">
        <v>13</v>
      </c>
      <c r="B17" s="641">
        <f>เวลาเรียน101!C17</f>
        <v>12483</v>
      </c>
      <c r="C17" s="642" t="str">
        <f>เวลาเรียน101!D17</f>
        <v>เด็กชาย ภาคภูมิ  รัตนเจริญพรชัย</v>
      </c>
      <c r="D17" s="641">
        <f>รวมคะแนน101!AC19</f>
        <v>0</v>
      </c>
      <c r="E17" s="641" t="str">
        <f>รวมคะแนน101!AD19</f>
        <v>0</v>
      </c>
      <c r="F17" s="643"/>
      <c r="G17" s="638" t="s">
        <v>213</v>
      </c>
      <c r="H17" s="639">
        <f>รวมคะแนน101!AD51</f>
        <v>0</v>
      </c>
      <c r="I17" s="647" t="s">
        <v>30</v>
      </c>
    </row>
    <row r="18" spans="1:9" s="636" customFormat="1" ht="18" customHeight="1" x14ac:dyDescent="0.5">
      <c r="A18" s="641">
        <v>14</v>
      </c>
      <c r="B18" s="641">
        <f>เวลาเรียน101!C18</f>
        <v>12486</v>
      </c>
      <c r="C18" s="642" t="str">
        <f>เวลาเรียน101!D18</f>
        <v>เด็กชาย วงศกร  ทองมาก</v>
      </c>
      <c r="D18" s="641">
        <f>รวมคะแนน101!AC20</f>
        <v>0</v>
      </c>
      <c r="E18" s="641" t="str">
        <f>รวมคะแนน101!AD20</f>
        <v>0</v>
      </c>
      <c r="F18" s="643"/>
      <c r="G18" s="638" t="s">
        <v>214</v>
      </c>
      <c r="H18" s="639">
        <f>รวมคะแนน101!AD52</f>
        <v>2</v>
      </c>
      <c r="I18" s="647" t="s">
        <v>30</v>
      </c>
    </row>
    <row r="19" spans="1:9" s="636" customFormat="1" ht="18" customHeight="1" x14ac:dyDescent="0.5">
      <c r="A19" s="641">
        <v>15</v>
      </c>
      <c r="B19" s="641">
        <f>เวลาเรียน101!C19</f>
        <v>12504</v>
      </c>
      <c r="C19" s="642" t="str">
        <f>เวลาเรียน101!D19</f>
        <v>เด็กหญิง พัชรศร  แสงคง</v>
      </c>
      <c r="D19" s="641">
        <f>รวมคะแนน101!AC21</f>
        <v>0</v>
      </c>
      <c r="E19" s="641" t="str">
        <f>รวมคะแนน101!AD21</f>
        <v>0</v>
      </c>
      <c r="F19" s="643"/>
      <c r="G19" s="638" t="s">
        <v>215</v>
      </c>
      <c r="H19" s="639">
        <f>รวมคะแนน101!AD53</f>
        <v>0</v>
      </c>
      <c r="I19" s="647" t="s">
        <v>30</v>
      </c>
    </row>
    <row r="20" spans="1:9" s="636" customFormat="1" ht="18" customHeight="1" x14ac:dyDescent="0.5">
      <c r="A20" s="641">
        <v>16</v>
      </c>
      <c r="B20" s="641">
        <f>เวลาเรียน101!C20</f>
        <v>12511</v>
      </c>
      <c r="C20" s="642" t="str">
        <f>เวลาเรียน101!D20</f>
        <v>เด็กชาย สุรชาติ  เรืองสุวรรณ</v>
      </c>
      <c r="D20" s="641">
        <f>รวมคะแนน101!AC22</f>
        <v>0</v>
      </c>
      <c r="E20" s="641" t="str">
        <f>รวมคะแนน101!AD22</f>
        <v>0</v>
      </c>
      <c r="F20" s="643"/>
      <c r="G20" s="638" t="s">
        <v>216</v>
      </c>
      <c r="H20" s="639">
        <f>รวมคะแนน101!AD54</f>
        <v>1</v>
      </c>
      <c r="I20" s="647" t="s">
        <v>30</v>
      </c>
    </row>
    <row r="21" spans="1:9" s="636" customFormat="1" ht="18" customHeight="1" x14ac:dyDescent="0.5">
      <c r="A21" s="641">
        <v>17</v>
      </c>
      <c r="B21" s="641">
        <f>เวลาเรียน101!C21</f>
        <v>12531</v>
      </c>
      <c r="C21" s="642" t="str">
        <f>เวลาเรียน101!D21</f>
        <v>เด็กหญิง ศศิวิมล  ศรีวิเชียร</v>
      </c>
      <c r="D21" s="641">
        <f>รวมคะแนน101!AC23</f>
        <v>0</v>
      </c>
      <c r="E21" s="641" t="str">
        <f>รวมคะแนน101!AD23</f>
        <v>0</v>
      </c>
      <c r="F21" s="643"/>
      <c r="G21" s="638" t="s">
        <v>217</v>
      </c>
      <c r="H21" s="639">
        <f>รวมคะแนน101!AD55</f>
        <v>0</v>
      </c>
      <c r="I21" s="647" t="s">
        <v>30</v>
      </c>
    </row>
    <row r="22" spans="1:9" s="636" customFormat="1" ht="18" customHeight="1" x14ac:dyDescent="0.5">
      <c r="A22" s="641">
        <v>18</v>
      </c>
      <c r="B22" s="641">
        <f>เวลาเรียน101!C22</f>
        <v>12541</v>
      </c>
      <c r="C22" s="642" t="str">
        <f>เวลาเรียน101!D22</f>
        <v>เด็กชาย บูรพา  เทศดี</v>
      </c>
      <c r="D22" s="641">
        <f>รวมคะแนน101!AC24</f>
        <v>0</v>
      </c>
      <c r="E22" s="641" t="str">
        <f>รวมคะแนน101!AD24</f>
        <v>0</v>
      </c>
      <c r="F22" s="643"/>
      <c r="G22" s="648" t="s">
        <v>218</v>
      </c>
      <c r="H22" s="649">
        <f>SUM(H15:H21)</f>
        <v>4</v>
      </c>
      <c r="I22" s="650" t="s">
        <v>30</v>
      </c>
    </row>
    <row r="23" spans="1:9" s="636" customFormat="1" ht="18" customHeight="1" x14ac:dyDescent="0.5">
      <c r="A23" s="641">
        <v>19</v>
      </c>
      <c r="B23" s="641">
        <f>เวลาเรียน101!C23</f>
        <v>12544</v>
      </c>
      <c r="C23" s="642" t="str">
        <f>เวลาเรียน101!D23</f>
        <v>เด็กชาย ภูดิท  มณฑาทิพย์</v>
      </c>
      <c r="D23" s="641">
        <f>รวมคะแนน101!AC25</f>
        <v>0</v>
      </c>
      <c r="E23" s="641" t="str">
        <f>รวมคะแนน101!AD25</f>
        <v>0</v>
      </c>
      <c r="F23" s="643"/>
      <c r="G23" s="638" t="s">
        <v>219</v>
      </c>
      <c r="H23" s="639">
        <f>รวมคะแนน101!AD48</f>
        <v>30</v>
      </c>
      <c r="I23" s="647" t="s">
        <v>30</v>
      </c>
    </row>
    <row r="24" spans="1:9" s="636" customFormat="1" ht="18" customHeight="1" x14ac:dyDescent="0.5">
      <c r="A24" s="641">
        <v>20</v>
      </c>
      <c r="B24" s="641">
        <f>เวลาเรียน101!C24</f>
        <v>12550</v>
      </c>
      <c r="C24" s="642" t="str">
        <f>เวลาเรียน101!D24</f>
        <v>เด็กชาย ปกรณ์  นานา</v>
      </c>
      <c r="D24" s="641">
        <f>รวมคะแนน101!AC26</f>
        <v>69</v>
      </c>
      <c r="E24" s="641" t="str">
        <f>รวมคะแนน101!AD26</f>
        <v>2.5</v>
      </c>
      <c r="F24" s="643"/>
      <c r="G24" s="638" t="s">
        <v>19</v>
      </c>
      <c r="H24" s="639">
        <f>รวมคะแนน101!AD56</f>
        <v>1</v>
      </c>
      <c r="I24" s="647" t="s">
        <v>30</v>
      </c>
    </row>
    <row r="25" spans="1:9" s="636" customFormat="1" ht="18" customHeight="1" x14ac:dyDescent="0.5">
      <c r="A25" s="641">
        <v>21</v>
      </c>
      <c r="B25" s="641">
        <f>เวลาเรียน101!C25</f>
        <v>12557</v>
      </c>
      <c r="C25" s="642" t="str">
        <f>เวลาเรียน101!D25</f>
        <v>เด็กชาย ธวัชชัย  ศรีสาคร</v>
      </c>
      <c r="D25" s="641">
        <f>รวมคะแนน101!AC27</f>
        <v>0</v>
      </c>
      <c r="E25" s="641" t="str">
        <f>รวมคะแนน101!AD27</f>
        <v>0</v>
      </c>
      <c r="F25" s="643"/>
      <c r="G25" s="638" t="s">
        <v>20</v>
      </c>
      <c r="H25" s="639">
        <f>รวมคะแนน101!AD57</f>
        <v>0</v>
      </c>
      <c r="I25" s="647" t="s">
        <v>30</v>
      </c>
    </row>
    <row r="26" spans="1:9" s="636" customFormat="1" ht="18" customHeight="1" x14ac:dyDescent="0.5">
      <c r="A26" s="641">
        <v>22</v>
      </c>
      <c r="B26" s="641">
        <f>เวลาเรียน101!C26</f>
        <v>12560</v>
      </c>
      <c r="C26" s="642" t="str">
        <f>เวลาเรียน101!D26</f>
        <v>เด็กหญิง ปัณฑิตา  โมกขา</v>
      </c>
      <c r="D26" s="641">
        <f>รวมคะแนน101!AC28</f>
        <v>0</v>
      </c>
      <c r="E26" s="641" t="str">
        <f>รวมคะแนน101!AD28</f>
        <v>0</v>
      </c>
      <c r="F26" s="643"/>
      <c r="G26" s="648" t="s">
        <v>220</v>
      </c>
      <c r="H26" s="649">
        <f>SUM(H23:H25)</f>
        <v>31</v>
      </c>
      <c r="I26" s="650" t="s">
        <v>30</v>
      </c>
    </row>
    <row r="27" spans="1:9" s="636" customFormat="1" ht="18" customHeight="1" x14ac:dyDescent="0.5">
      <c r="A27" s="641">
        <v>23</v>
      </c>
      <c r="B27" s="641">
        <f>เวลาเรียน101!C27</f>
        <v>12561</v>
      </c>
      <c r="C27" s="642" t="str">
        <f>เวลาเรียน101!D27</f>
        <v>เด็กหญิง อนิชา  ม่วงแก้ว</v>
      </c>
      <c r="D27" s="641">
        <f>รวมคะแนน101!AC29</f>
        <v>0</v>
      </c>
      <c r="E27" s="641" t="str">
        <f>รวมคะแนน101!AD29</f>
        <v>0</v>
      </c>
      <c r="F27" s="643"/>
      <c r="G27" s="638"/>
      <c r="H27" s="639"/>
      <c r="I27" s="647"/>
    </row>
    <row r="28" spans="1:9" s="636" customFormat="1" ht="18" customHeight="1" x14ac:dyDescent="0.5">
      <c r="A28" s="641">
        <v>24</v>
      </c>
      <c r="B28" s="641">
        <f>เวลาเรียน101!C28</f>
        <v>12564</v>
      </c>
      <c r="C28" s="642" t="str">
        <f>เวลาเรียน101!D28</f>
        <v>เด็กหญิง นิรมล  อินทสร</v>
      </c>
      <c r="D28" s="641">
        <f>รวมคะแนน101!AC30</f>
        <v>79</v>
      </c>
      <c r="E28" s="641" t="str">
        <f>รวมคะแนน101!AD30</f>
        <v>3.5</v>
      </c>
      <c r="F28" s="643"/>
      <c r="G28" s="651" t="s">
        <v>221</v>
      </c>
      <c r="H28" s="652"/>
      <c r="I28" s="653"/>
    </row>
    <row r="29" spans="1:9" s="636" customFormat="1" ht="18" customHeight="1" x14ac:dyDescent="0.5">
      <c r="A29" s="641">
        <v>25</v>
      </c>
      <c r="B29" s="641">
        <f>เวลาเรียน101!C29</f>
        <v>12647</v>
      </c>
      <c r="C29" s="642" t="str">
        <f>เวลาเรียน101!D29</f>
        <v>เด็กหญิง ภีรฎา  แสงแดง</v>
      </c>
      <c r="D29" s="641">
        <f>รวมคะแนน101!AC31</f>
        <v>0</v>
      </c>
      <c r="E29" s="641" t="str">
        <f>รวมคะแนน101!AD31</f>
        <v>0</v>
      </c>
      <c r="F29" s="643"/>
      <c r="G29" s="651" t="s">
        <v>222</v>
      </c>
      <c r="H29" s="652"/>
      <c r="I29" s="653"/>
    </row>
    <row r="30" spans="1:9" s="636" customFormat="1" ht="18" customHeight="1" x14ac:dyDescent="0.5">
      <c r="A30" s="641">
        <v>26</v>
      </c>
      <c r="B30" s="641">
        <f>เวลาเรียน101!C30</f>
        <v>12660</v>
      </c>
      <c r="C30" s="642" t="str">
        <f>เวลาเรียน101!D30</f>
        <v>เด็กหญิง นันท์นภัส  กรีเงิน</v>
      </c>
      <c r="D30" s="641">
        <f>รวมคะแนน101!AC32</f>
        <v>0</v>
      </c>
      <c r="E30" s="641" t="str">
        <f>รวมคะแนน101!AD32</f>
        <v>0</v>
      </c>
      <c r="F30" s="643"/>
      <c r="G30" s="638"/>
      <c r="H30" s="639"/>
      <c r="I30" s="640"/>
    </row>
    <row r="31" spans="1:9" s="636" customFormat="1" ht="18" customHeight="1" x14ac:dyDescent="0.5">
      <c r="A31" s="641">
        <v>27</v>
      </c>
      <c r="B31" s="641">
        <f>เวลาเรียน101!C31</f>
        <v>12920</v>
      </c>
      <c r="C31" s="642" t="str">
        <f>เวลาเรียน101!D31</f>
        <v>เด็กชาย รุ่งโรจน์  โคตรเจริญ</v>
      </c>
      <c r="D31" s="641">
        <f>รวมคะแนน101!AC33</f>
        <v>0</v>
      </c>
      <c r="E31" s="641" t="str">
        <f>รวมคะแนน101!AD33</f>
        <v>0</v>
      </c>
      <c r="F31" s="643"/>
      <c r="G31" s="651" t="s">
        <v>223</v>
      </c>
      <c r="H31" s="652"/>
      <c r="I31" s="653"/>
    </row>
    <row r="32" spans="1:9" s="636" customFormat="1" ht="18" customHeight="1" x14ac:dyDescent="0.5">
      <c r="A32" s="641">
        <v>28</v>
      </c>
      <c r="B32" s="641">
        <f>เวลาเรียน101!C32</f>
        <v>12922</v>
      </c>
      <c r="C32" s="642" t="str">
        <f>เวลาเรียน101!D32</f>
        <v>เด็กชาย ธงชัย  บุญมา</v>
      </c>
      <c r="D32" s="641">
        <f>รวมคะแนน101!AC34</f>
        <v>0</v>
      </c>
      <c r="E32" s="641" t="str">
        <f>รวมคะแนน101!AD34</f>
        <v>0</v>
      </c>
      <c r="F32" s="643"/>
      <c r="G32" s="651" t="s">
        <v>222</v>
      </c>
      <c r="H32" s="652"/>
      <c r="I32" s="653"/>
    </row>
    <row r="33" spans="1:9" s="636" customFormat="1" ht="18" customHeight="1" x14ac:dyDescent="0.5">
      <c r="A33" s="641">
        <v>29</v>
      </c>
      <c r="B33" s="641">
        <f>เวลาเรียน101!C33</f>
        <v>12941</v>
      </c>
      <c r="C33" s="642" t="str">
        <f>เวลาเรียน101!D33</f>
        <v>เด็กหญิง ชมพูนุท  จินาวงศ์</v>
      </c>
      <c r="D33" s="641">
        <f>รวมคะแนน101!AC35</f>
        <v>0</v>
      </c>
      <c r="E33" s="641" t="str">
        <f>รวมคะแนน101!AD35</f>
        <v>0</v>
      </c>
      <c r="F33" s="643"/>
      <c r="G33" s="638"/>
      <c r="H33" s="639"/>
      <c r="I33" s="640"/>
    </row>
    <row r="34" spans="1:9" s="636" customFormat="1" ht="18" customHeight="1" x14ac:dyDescent="0.5">
      <c r="A34" s="641">
        <v>30</v>
      </c>
      <c r="B34" s="641">
        <f>เวลาเรียน101!C34</f>
        <v>13079</v>
      </c>
      <c r="C34" s="642" t="str">
        <f>เวลาเรียน101!D34</f>
        <v>เด็กหญิง ชลธิชา  อัลอูเซลี</v>
      </c>
      <c r="D34" s="641">
        <f>รวมคะแนน101!AC36</f>
        <v>0</v>
      </c>
      <c r="E34" s="641" t="str">
        <f>รวมคะแนน101!AD36</f>
        <v>0</v>
      </c>
      <c r="F34" s="643"/>
      <c r="G34" s="651" t="s">
        <v>224</v>
      </c>
      <c r="H34" s="652"/>
      <c r="I34" s="653"/>
    </row>
    <row r="35" spans="1:9" s="636" customFormat="1" ht="18" customHeight="1" x14ac:dyDescent="0.5">
      <c r="A35" s="641">
        <v>31</v>
      </c>
      <c r="B35" s="641">
        <f>เวลาเรียน101!C35</f>
        <v>13198</v>
      </c>
      <c r="C35" s="642" t="str">
        <f>เวลาเรียน101!D35</f>
        <v>เด็กชาย ธีรภัทร์  จงปัตนา</v>
      </c>
      <c r="D35" s="641">
        <f>รวมคะแนน101!AC37</f>
        <v>0</v>
      </c>
      <c r="E35" s="641" t="str">
        <f>รวมคะแนน101!AD37</f>
        <v>0</v>
      </c>
      <c r="F35" s="643"/>
      <c r="G35" s="651" t="s">
        <v>225</v>
      </c>
      <c r="H35" s="652"/>
      <c r="I35" s="653"/>
    </row>
    <row r="36" spans="1:9" s="636" customFormat="1" ht="18" customHeight="1" x14ac:dyDescent="0.5">
      <c r="A36" s="641">
        <v>32</v>
      </c>
      <c r="B36" s="641">
        <f>เวลาเรียน101!C36</f>
        <v>13329</v>
      </c>
      <c r="C36" s="642" t="str">
        <f>เวลาเรียน101!D36</f>
        <v>เด็กหญิง ฐิติพร   อะโน</v>
      </c>
      <c r="D36" s="641">
        <f>รวมคะแนน101!AC38</f>
        <v>0</v>
      </c>
      <c r="E36" s="641" t="str">
        <f>รวมคะแนน101!AD38</f>
        <v>0</v>
      </c>
      <c r="F36" s="643"/>
      <c r="G36" s="638"/>
      <c r="H36" s="639"/>
      <c r="I36" s="640"/>
    </row>
    <row r="37" spans="1:9" s="636" customFormat="1" ht="18" customHeight="1" x14ac:dyDescent="0.5">
      <c r="A37" s="641">
        <v>33</v>
      </c>
      <c r="B37" s="641">
        <f>เวลาเรียน101!C37</f>
        <v>13332</v>
      </c>
      <c r="C37" s="642" t="str">
        <f>เวลาเรียน101!D37</f>
        <v>เด็กหญิง สุธินันท์   ราชสำเภา</v>
      </c>
      <c r="D37" s="641">
        <f>รวมคะแนน101!AC39</f>
        <v>0</v>
      </c>
      <c r="E37" s="641" t="str">
        <f>รวมคะแนน101!AD39</f>
        <v>0</v>
      </c>
      <c r="F37" s="643"/>
      <c r="G37" s="651" t="s">
        <v>226</v>
      </c>
      <c r="H37" s="652"/>
      <c r="I37" s="653"/>
    </row>
    <row r="38" spans="1:9" s="636" customFormat="1" ht="18" customHeight="1" x14ac:dyDescent="0.5">
      <c r="A38" s="641">
        <v>34</v>
      </c>
      <c r="B38" s="641">
        <f>เวลาเรียน101!C38</f>
        <v>13431</v>
      </c>
      <c r="C38" s="642" t="str">
        <f>เวลาเรียน101!D38</f>
        <v>เด็กชาย ภัคพล  จินดานุรักษ์</v>
      </c>
      <c r="D38" s="641">
        <f>รวมคะแนน101!AC40</f>
        <v>0</v>
      </c>
      <c r="E38" s="641" t="str">
        <f>รวมคะแนน101!AD40</f>
        <v>0</v>
      </c>
      <c r="F38" s="643"/>
      <c r="G38" s="651" t="s">
        <v>227</v>
      </c>
      <c r="H38" s="652"/>
      <c r="I38" s="653"/>
    </row>
    <row r="39" spans="1:9" s="636" customFormat="1" ht="18" customHeight="1" x14ac:dyDescent="0.5">
      <c r="A39" s="641">
        <v>35</v>
      </c>
      <c r="B39" s="641">
        <f>เวลาเรียน101!C39</f>
        <v>13497</v>
      </c>
      <c r="C39" s="642" t="str">
        <f>เวลาเรียน101!D39</f>
        <v>เด็กชาย อนุศิษฎ์  ยศสุวรรณาภา</v>
      </c>
      <c r="D39" s="641">
        <f>รวมคะแนน101!AC41</f>
        <v>0</v>
      </c>
      <c r="E39" s="641" t="str">
        <f>รวมคะแนน101!AD41</f>
        <v>ร</v>
      </c>
      <c r="F39" s="643"/>
      <c r="G39" s="638"/>
      <c r="H39" s="639"/>
      <c r="I39" s="640"/>
    </row>
    <row r="40" spans="1:9" s="636" customFormat="1" ht="18" customHeight="1" x14ac:dyDescent="0.5">
      <c r="A40" s="641">
        <v>36</v>
      </c>
      <c r="B40" s="641"/>
      <c r="C40" s="642"/>
      <c r="D40" s="641"/>
      <c r="E40" s="641"/>
      <c r="F40" s="642"/>
      <c r="G40" s="638"/>
      <c r="H40" s="639"/>
      <c r="I40" s="640"/>
    </row>
    <row r="41" spans="1:9" s="636" customFormat="1" ht="18" customHeight="1" x14ac:dyDescent="0.5">
      <c r="A41" s="641">
        <v>37</v>
      </c>
      <c r="B41" s="641"/>
      <c r="C41" s="642"/>
      <c r="D41" s="641"/>
      <c r="E41" s="641"/>
      <c r="F41" s="642"/>
      <c r="G41" s="638"/>
      <c r="H41" s="639"/>
      <c r="I41" s="640"/>
    </row>
    <row r="42" spans="1:9" s="636" customFormat="1" ht="18" customHeight="1" x14ac:dyDescent="0.5">
      <c r="A42" s="641">
        <v>38</v>
      </c>
      <c r="B42" s="641"/>
      <c r="C42" s="642"/>
      <c r="D42" s="641"/>
      <c r="E42" s="641"/>
      <c r="F42" s="642"/>
      <c r="G42" s="638"/>
      <c r="H42" s="639"/>
      <c r="I42" s="640"/>
    </row>
    <row r="43" spans="1:9" s="636" customFormat="1" ht="18" customHeight="1" x14ac:dyDescent="0.5">
      <c r="A43" s="641">
        <v>39</v>
      </c>
      <c r="B43" s="641"/>
      <c r="C43" s="642"/>
      <c r="D43" s="641"/>
      <c r="E43" s="641"/>
      <c r="F43" s="642"/>
      <c r="G43" s="638"/>
      <c r="H43" s="639"/>
      <c r="I43" s="640"/>
    </row>
    <row r="44" spans="1:9" s="636" customFormat="1" ht="18" customHeight="1" x14ac:dyDescent="0.5">
      <c r="A44" s="641">
        <v>40</v>
      </c>
      <c r="B44" s="641"/>
      <c r="C44" s="642"/>
      <c r="D44" s="641"/>
      <c r="E44" s="641"/>
      <c r="F44" s="642"/>
      <c r="G44" s="654"/>
      <c r="H44" s="655"/>
      <c r="I44" s="656"/>
    </row>
    <row r="45" spans="1:9" s="636" customFormat="1" ht="18" customHeight="1" x14ac:dyDescent="0.5">
      <c r="A45" s="657"/>
      <c r="B45" s="657"/>
      <c r="D45" s="657"/>
      <c r="E45" s="657"/>
      <c r="H45" s="657"/>
    </row>
    <row r="46" spans="1:9" s="636" customFormat="1" ht="18" customHeight="1" x14ac:dyDescent="0.5">
      <c r="A46" s="657"/>
      <c r="B46" s="657"/>
      <c r="D46" s="657"/>
      <c r="E46" s="657"/>
      <c r="H46" s="657"/>
    </row>
    <row r="47" spans="1:9" s="636" customFormat="1" ht="18" customHeight="1" x14ac:dyDescent="0.5">
      <c r="A47" s="657"/>
      <c r="B47" s="657"/>
      <c r="D47" s="657"/>
      <c r="E47" s="657"/>
      <c r="H47" s="657"/>
    </row>
    <row r="48" spans="1:9" s="636" customFormat="1" ht="18" customHeight="1" x14ac:dyDescent="0.5">
      <c r="A48" s="657"/>
      <c r="B48" s="657"/>
      <c r="D48" s="657"/>
      <c r="E48" s="657"/>
      <c r="H48" s="657"/>
    </row>
    <row r="49" spans="1:8" s="636" customFormat="1" ht="18" customHeight="1" x14ac:dyDescent="0.5">
      <c r="A49" s="657"/>
      <c r="B49" s="657"/>
      <c r="D49" s="657"/>
      <c r="E49" s="657"/>
      <c r="H49" s="657"/>
    </row>
    <row r="50" spans="1:8" s="636" customFormat="1" ht="18" customHeight="1" x14ac:dyDescent="0.5">
      <c r="A50" s="657"/>
      <c r="B50" s="657"/>
      <c r="D50" s="657"/>
      <c r="E50" s="657"/>
      <c r="H50" s="657"/>
    </row>
    <row r="51" spans="1:8" s="636" customFormat="1" ht="18" customHeight="1" x14ac:dyDescent="0.5">
      <c r="A51" s="657"/>
      <c r="B51" s="657"/>
      <c r="D51" s="657"/>
      <c r="E51" s="657"/>
      <c r="H51" s="657"/>
    </row>
    <row r="52" spans="1:8" s="636" customFormat="1" ht="18" customHeight="1" x14ac:dyDescent="0.5">
      <c r="A52" s="657"/>
      <c r="B52" s="657"/>
      <c r="D52" s="657"/>
      <c r="E52" s="657"/>
      <c r="H52" s="657"/>
    </row>
    <row r="53" spans="1:8" s="636" customFormat="1" ht="18" customHeight="1" x14ac:dyDescent="0.5">
      <c r="A53" s="657"/>
      <c r="B53" s="657"/>
      <c r="D53" s="657"/>
      <c r="E53" s="657"/>
      <c r="H53" s="657"/>
    </row>
    <row r="54" spans="1:8" s="636" customFormat="1" ht="18" customHeight="1" x14ac:dyDescent="0.5">
      <c r="A54" s="657"/>
      <c r="B54" s="657"/>
      <c r="D54" s="657"/>
      <c r="E54" s="657"/>
      <c r="H54" s="657"/>
    </row>
    <row r="55" spans="1:8" s="636" customFormat="1" ht="18" customHeight="1" x14ac:dyDescent="0.5">
      <c r="A55" s="657"/>
      <c r="B55" s="657"/>
      <c r="D55" s="657"/>
      <c r="E55" s="657"/>
      <c r="H55" s="657"/>
    </row>
    <row r="56" spans="1:8" s="636" customFormat="1" ht="18" customHeight="1" x14ac:dyDescent="0.5">
      <c r="A56" s="657"/>
      <c r="B56" s="657"/>
      <c r="D56" s="657"/>
      <c r="E56" s="657"/>
      <c r="H56" s="657"/>
    </row>
    <row r="57" spans="1:8" s="636" customFormat="1" ht="18" customHeight="1" x14ac:dyDescent="0.5">
      <c r="A57" s="657"/>
      <c r="B57" s="657"/>
      <c r="D57" s="657"/>
      <c r="E57" s="657"/>
      <c r="H57" s="657"/>
    </row>
    <row r="58" spans="1:8" s="636" customFormat="1" ht="18" customHeight="1" x14ac:dyDescent="0.5">
      <c r="A58" s="657"/>
      <c r="B58" s="657"/>
      <c r="D58" s="657"/>
      <c r="E58" s="657"/>
      <c r="H58" s="657"/>
    </row>
    <row r="59" spans="1:8" s="636" customFormat="1" ht="18" customHeight="1" x14ac:dyDescent="0.5">
      <c r="A59" s="657"/>
      <c r="B59" s="657"/>
      <c r="D59" s="657"/>
      <c r="E59" s="657"/>
      <c r="H59" s="657"/>
    </row>
    <row r="60" spans="1:8" s="636" customFormat="1" ht="18" customHeight="1" x14ac:dyDescent="0.5">
      <c r="A60" s="657"/>
      <c r="B60" s="657"/>
      <c r="D60" s="657"/>
      <c r="E60" s="657"/>
      <c r="H60" s="657"/>
    </row>
    <row r="61" spans="1:8" s="636" customFormat="1" ht="18" customHeight="1" x14ac:dyDescent="0.5">
      <c r="A61" s="657"/>
      <c r="B61" s="657"/>
      <c r="D61" s="657"/>
      <c r="E61" s="657"/>
      <c r="H61" s="657"/>
    </row>
    <row r="62" spans="1:8" s="636" customFormat="1" ht="18" customHeight="1" x14ac:dyDescent="0.5">
      <c r="A62" s="657"/>
      <c r="B62" s="657"/>
      <c r="D62" s="657"/>
      <c r="E62" s="657"/>
      <c r="H62" s="657"/>
    </row>
    <row r="63" spans="1:8" s="636" customFormat="1" ht="18" customHeight="1" x14ac:dyDescent="0.5">
      <c r="A63" s="657"/>
      <c r="B63" s="657"/>
      <c r="D63" s="657"/>
      <c r="E63" s="657"/>
      <c r="H63" s="657"/>
    </row>
    <row r="64" spans="1:8" s="636" customFormat="1" ht="18" customHeight="1" x14ac:dyDescent="0.5">
      <c r="A64" s="657"/>
      <c r="B64" s="657"/>
      <c r="D64" s="657"/>
      <c r="E64" s="657"/>
      <c r="H64" s="657"/>
    </row>
    <row r="65" spans="1:8" s="636" customFormat="1" ht="18" customHeight="1" x14ac:dyDescent="0.5">
      <c r="A65" s="657"/>
      <c r="B65" s="657"/>
      <c r="D65" s="657"/>
      <c r="E65" s="657"/>
      <c r="H65" s="657"/>
    </row>
    <row r="66" spans="1:8" s="636" customFormat="1" ht="18" customHeight="1" x14ac:dyDescent="0.5">
      <c r="A66" s="657"/>
      <c r="B66" s="657"/>
      <c r="D66" s="657"/>
      <c r="E66" s="657"/>
      <c r="H66" s="657"/>
    </row>
    <row r="67" spans="1:8" s="636" customFormat="1" ht="18" customHeight="1" x14ac:dyDescent="0.5">
      <c r="A67" s="657"/>
      <c r="B67" s="657"/>
      <c r="D67" s="657"/>
      <c r="E67" s="657"/>
      <c r="H67" s="657"/>
    </row>
    <row r="68" spans="1:8" s="636" customFormat="1" ht="18" customHeight="1" x14ac:dyDescent="0.5">
      <c r="A68" s="657"/>
      <c r="B68" s="657"/>
      <c r="D68" s="657"/>
      <c r="E68" s="657"/>
      <c r="H68" s="657"/>
    </row>
    <row r="69" spans="1:8" s="636" customFormat="1" ht="18" customHeight="1" x14ac:dyDescent="0.5">
      <c r="A69" s="657"/>
      <c r="B69" s="657"/>
      <c r="D69" s="657"/>
      <c r="E69" s="657"/>
      <c r="H69" s="657"/>
    </row>
    <row r="70" spans="1:8" s="636" customFormat="1" ht="18" customHeight="1" x14ac:dyDescent="0.5">
      <c r="A70" s="657"/>
      <c r="B70" s="657"/>
      <c r="D70" s="657"/>
      <c r="E70" s="657"/>
      <c r="H70" s="657"/>
    </row>
    <row r="71" spans="1:8" s="636" customFormat="1" ht="18" customHeight="1" x14ac:dyDescent="0.5">
      <c r="A71" s="657"/>
      <c r="B71" s="657"/>
      <c r="D71" s="657"/>
      <c r="E71" s="657"/>
      <c r="H71" s="657"/>
    </row>
    <row r="72" spans="1:8" s="636" customFormat="1" ht="18" customHeight="1" x14ac:dyDescent="0.5">
      <c r="A72" s="657"/>
      <c r="B72" s="657"/>
      <c r="D72" s="657"/>
      <c r="E72" s="657"/>
      <c r="H72" s="657"/>
    </row>
    <row r="73" spans="1:8" s="636" customFormat="1" ht="18" customHeight="1" x14ac:dyDescent="0.5">
      <c r="A73" s="657"/>
      <c r="B73" s="657"/>
      <c r="D73" s="657"/>
      <c r="E73" s="657"/>
      <c r="H73" s="657"/>
    </row>
    <row r="74" spans="1:8" s="636" customFormat="1" ht="18" customHeight="1" x14ac:dyDescent="0.5">
      <c r="A74" s="657"/>
      <c r="B74" s="657"/>
      <c r="D74" s="657"/>
      <c r="E74" s="657"/>
      <c r="H74" s="657"/>
    </row>
    <row r="75" spans="1:8" s="636" customFormat="1" ht="18" customHeight="1" x14ac:dyDescent="0.5">
      <c r="A75" s="657"/>
      <c r="B75" s="657"/>
      <c r="D75" s="657"/>
      <c r="E75" s="657"/>
      <c r="H75" s="657"/>
    </row>
    <row r="76" spans="1:8" s="636" customFormat="1" ht="18" customHeight="1" x14ac:dyDescent="0.5">
      <c r="A76" s="657"/>
      <c r="B76" s="657"/>
      <c r="D76" s="657"/>
      <c r="E76" s="657"/>
      <c r="H76" s="657"/>
    </row>
    <row r="77" spans="1:8" s="636" customFormat="1" ht="18" customHeight="1" x14ac:dyDescent="0.5">
      <c r="A77" s="657"/>
      <c r="B77" s="657"/>
      <c r="D77" s="657"/>
      <c r="E77" s="657"/>
      <c r="H77" s="657"/>
    </row>
    <row r="78" spans="1:8" s="636" customFormat="1" ht="18" customHeight="1" x14ac:dyDescent="0.5">
      <c r="A78" s="657"/>
      <c r="B78" s="657"/>
      <c r="D78" s="657"/>
      <c r="E78" s="657"/>
      <c r="H78" s="657"/>
    </row>
    <row r="79" spans="1:8" s="636" customFormat="1" ht="18" customHeight="1" x14ac:dyDescent="0.5">
      <c r="A79" s="657"/>
      <c r="B79" s="657"/>
      <c r="D79" s="657"/>
      <c r="E79" s="657"/>
      <c r="H79" s="657"/>
    </row>
    <row r="80" spans="1:8" s="636" customFormat="1" ht="18" customHeight="1" x14ac:dyDescent="0.5">
      <c r="A80" s="657"/>
      <c r="B80" s="657"/>
      <c r="D80" s="657"/>
      <c r="E80" s="657"/>
      <c r="H80" s="657"/>
    </row>
    <row r="81" spans="1:8" s="636" customFormat="1" ht="18" customHeight="1" x14ac:dyDescent="0.5">
      <c r="A81" s="657"/>
      <c r="B81" s="657"/>
      <c r="D81" s="657"/>
      <c r="E81" s="657"/>
      <c r="H81" s="657"/>
    </row>
    <row r="82" spans="1:8" s="636" customFormat="1" ht="18" customHeight="1" x14ac:dyDescent="0.5">
      <c r="A82" s="657"/>
      <c r="B82" s="657"/>
      <c r="D82" s="657"/>
      <c r="E82" s="657"/>
      <c r="H82" s="657"/>
    </row>
    <row r="83" spans="1:8" s="636" customFormat="1" ht="18" customHeight="1" x14ac:dyDescent="0.5">
      <c r="A83" s="657"/>
      <c r="B83" s="657"/>
      <c r="D83" s="657"/>
      <c r="E83" s="657"/>
      <c r="H83" s="657"/>
    </row>
    <row r="84" spans="1:8" s="636" customFormat="1" ht="18" customHeight="1" x14ac:dyDescent="0.5">
      <c r="A84" s="657"/>
      <c r="B84" s="657"/>
      <c r="D84" s="657"/>
      <c r="E84" s="657"/>
      <c r="H84" s="657"/>
    </row>
    <row r="85" spans="1:8" s="636" customFormat="1" ht="18" customHeight="1" x14ac:dyDescent="0.5">
      <c r="A85" s="657"/>
      <c r="B85" s="657"/>
      <c r="D85" s="657"/>
      <c r="E85" s="657"/>
      <c r="H85" s="657"/>
    </row>
    <row r="86" spans="1:8" s="636" customFormat="1" ht="18" customHeight="1" x14ac:dyDescent="0.5">
      <c r="A86" s="657"/>
      <c r="B86" s="657"/>
      <c r="D86" s="657"/>
      <c r="E86" s="657"/>
      <c r="H86" s="657"/>
    </row>
    <row r="87" spans="1:8" s="636" customFormat="1" ht="18" customHeight="1" x14ac:dyDescent="0.5">
      <c r="A87" s="657"/>
      <c r="B87" s="657"/>
      <c r="D87" s="657"/>
      <c r="E87" s="657"/>
      <c r="H87" s="657"/>
    </row>
    <row r="88" spans="1:8" s="636" customFormat="1" ht="18" customHeight="1" x14ac:dyDescent="0.5">
      <c r="A88" s="657"/>
      <c r="B88" s="657"/>
      <c r="D88" s="657"/>
      <c r="E88" s="657"/>
      <c r="H88" s="657"/>
    </row>
    <row r="89" spans="1:8" s="636" customFormat="1" ht="18" customHeight="1" x14ac:dyDescent="0.5">
      <c r="A89" s="657"/>
      <c r="B89" s="657"/>
      <c r="D89" s="657"/>
      <c r="E89" s="657"/>
      <c r="H89" s="657"/>
    </row>
    <row r="90" spans="1:8" s="636" customFormat="1" ht="18" customHeight="1" x14ac:dyDescent="0.5">
      <c r="A90" s="657"/>
      <c r="B90" s="657"/>
      <c r="D90" s="657"/>
      <c r="E90" s="657"/>
      <c r="H90" s="657"/>
    </row>
    <row r="91" spans="1:8" s="636" customFormat="1" ht="18" customHeight="1" x14ac:dyDescent="0.5">
      <c r="A91" s="657"/>
      <c r="B91" s="657"/>
      <c r="D91" s="657"/>
      <c r="E91" s="657"/>
      <c r="H91" s="657"/>
    </row>
    <row r="92" spans="1:8" s="636" customFormat="1" ht="18" customHeight="1" x14ac:dyDescent="0.5">
      <c r="A92" s="657"/>
      <c r="B92" s="657"/>
      <c r="D92" s="657"/>
      <c r="E92" s="657"/>
      <c r="H92" s="657"/>
    </row>
    <row r="93" spans="1:8" s="636" customFormat="1" ht="18" customHeight="1" x14ac:dyDescent="0.5">
      <c r="A93" s="657"/>
      <c r="B93" s="657"/>
      <c r="D93" s="657"/>
      <c r="E93" s="657"/>
      <c r="H93" s="657"/>
    </row>
    <row r="94" spans="1:8" s="636" customFormat="1" ht="18" customHeight="1" x14ac:dyDescent="0.5">
      <c r="A94" s="657"/>
      <c r="B94" s="657"/>
      <c r="D94" s="657"/>
      <c r="E94" s="657"/>
      <c r="H94" s="657"/>
    </row>
    <row r="95" spans="1:8" s="636" customFormat="1" ht="18" customHeight="1" x14ac:dyDescent="0.5">
      <c r="A95" s="657"/>
      <c r="B95" s="657"/>
      <c r="D95" s="657"/>
      <c r="E95" s="657"/>
      <c r="H95" s="657"/>
    </row>
    <row r="96" spans="1:8" s="636" customFormat="1" ht="18" customHeight="1" x14ac:dyDescent="0.5">
      <c r="A96" s="657"/>
      <c r="B96" s="657"/>
      <c r="D96" s="657"/>
      <c r="E96" s="657"/>
      <c r="H96" s="657"/>
    </row>
    <row r="97" spans="1:8" s="636" customFormat="1" ht="18" customHeight="1" x14ac:dyDescent="0.5">
      <c r="A97" s="657"/>
      <c r="B97" s="657"/>
      <c r="D97" s="657"/>
      <c r="E97" s="657"/>
      <c r="H97" s="657"/>
    </row>
    <row r="98" spans="1:8" s="636" customFormat="1" ht="18" customHeight="1" x14ac:dyDescent="0.5">
      <c r="A98" s="657"/>
      <c r="B98" s="657"/>
      <c r="D98" s="657"/>
      <c r="E98" s="657"/>
      <c r="H98" s="657"/>
    </row>
    <row r="99" spans="1:8" s="636" customFormat="1" ht="18" customHeight="1" x14ac:dyDescent="0.5">
      <c r="A99" s="657"/>
      <c r="B99" s="657"/>
      <c r="D99" s="657"/>
      <c r="E99" s="657"/>
      <c r="H99" s="657"/>
    </row>
    <row r="100" spans="1:8" s="636" customFormat="1" ht="18" customHeight="1" x14ac:dyDescent="0.5">
      <c r="A100" s="657"/>
      <c r="B100" s="657"/>
      <c r="D100" s="657"/>
      <c r="E100" s="657"/>
      <c r="H100" s="657"/>
    </row>
    <row r="101" spans="1:8" s="636" customFormat="1" ht="18" customHeight="1" x14ac:dyDescent="0.5">
      <c r="A101" s="657"/>
      <c r="B101" s="657"/>
      <c r="D101" s="657"/>
      <c r="E101" s="657"/>
      <c r="H101" s="657"/>
    </row>
    <row r="102" spans="1:8" s="636" customFormat="1" ht="18" customHeight="1" x14ac:dyDescent="0.5">
      <c r="A102" s="657"/>
      <c r="B102" s="657"/>
      <c r="D102" s="657"/>
      <c r="E102" s="657"/>
      <c r="H102" s="657"/>
    </row>
    <row r="103" spans="1:8" s="636" customFormat="1" ht="18" customHeight="1" x14ac:dyDescent="0.5">
      <c r="A103" s="657"/>
      <c r="B103" s="657"/>
      <c r="D103" s="657"/>
      <c r="E103" s="657"/>
      <c r="H103" s="657"/>
    </row>
    <row r="104" spans="1:8" s="636" customFormat="1" ht="18" customHeight="1" x14ac:dyDescent="0.5">
      <c r="A104" s="657"/>
      <c r="B104" s="657"/>
      <c r="D104" s="657"/>
      <c r="E104" s="657"/>
      <c r="H104" s="657"/>
    </row>
    <row r="105" spans="1:8" s="636" customFormat="1" ht="18" customHeight="1" x14ac:dyDescent="0.5">
      <c r="A105" s="657"/>
      <c r="B105" s="657"/>
      <c r="D105" s="657"/>
      <c r="E105" s="657"/>
      <c r="H105" s="657"/>
    </row>
    <row r="106" spans="1:8" s="636" customFormat="1" ht="18" customHeight="1" x14ac:dyDescent="0.5">
      <c r="A106" s="657"/>
      <c r="B106" s="657"/>
      <c r="D106" s="657"/>
      <c r="E106" s="657"/>
      <c r="H106" s="657"/>
    </row>
    <row r="107" spans="1:8" s="636" customFormat="1" ht="18" customHeight="1" x14ac:dyDescent="0.5">
      <c r="A107" s="657"/>
      <c r="B107" s="657"/>
      <c r="D107" s="657"/>
      <c r="E107" s="657"/>
      <c r="H107" s="657"/>
    </row>
    <row r="108" spans="1:8" s="636" customFormat="1" ht="18" customHeight="1" x14ac:dyDescent="0.5">
      <c r="A108" s="657"/>
      <c r="B108" s="657"/>
      <c r="D108" s="657"/>
      <c r="E108" s="657"/>
      <c r="H108" s="657"/>
    </row>
    <row r="109" spans="1:8" s="636" customFormat="1" ht="18" customHeight="1" x14ac:dyDescent="0.5">
      <c r="A109" s="657"/>
      <c r="B109" s="657"/>
      <c r="D109" s="657"/>
      <c r="E109" s="657"/>
      <c r="H109" s="657"/>
    </row>
    <row r="110" spans="1:8" s="636" customFormat="1" ht="18" customHeight="1" x14ac:dyDescent="0.5">
      <c r="A110" s="657"/>
      <c r="B110" s="657"/>
      <c r="D110" s="657"/>
      <c r="E110" s="657"/>
      <c r="H110" s="657"/>
    </row>
    <row r="111" spans="1:8" s="636" customFormat="1" ht="18" customHeight="1" x14ac:dyDescent="0.5">
      <c r="A111" s="657"/>
      <c r="B111" s="657"/>
      <c r="D111" s="657"/>
      <c r="E111" s="657"/>
      <c r="H111" s="657"/>
    </row>
    <row r="112" spans="1:8" s="636" customFormat="1" ht="18" customHeight="1" x14ac:dyDescent="0.5">
      <c r="A112" s="657"/>
      <c r="B112" s="657"/>
      <c r="D112" s="657"/>
      <c r="E112" s="657"/>
      <c r="H112" s="657"/>
    </row>
    <row r="113" spans="1:8" s="636" customFormat="1" ht="18" customHeight="1" x14ac:dyDescent="0.5">
      <c r="A113" s="657"/>
      <c r="B113" s="657"/>
      <c r="D113" s="657"/>
      <c r="E113" s="657"/>
      <c r="H113" s="657"/>
    </row>
    <row r="114" spans="1:8" s="636" customFormat="1" ht="18" customHeight="1" x14ac:dyDescent="0.5">
      <c r="A114" s="657"/>
      <c r="B114" s="657"/>
      <c r="D114" s="657"/>
      <c r="E114" s="657"/>
      <c r="H114" s="657"/>
    </row>
    <row r="115" spans="1:8" s="636" customFormat="1" ht="18" customHeight="1" x14ac:dyDescent="0.5">
      <c r="A115" s="657"/>
      <c r="B115" s="657"/>
      <c r="D115" s="657"/>
      <c r="E115" s="657"/>
      <c r="H115" s="657"/>
    </row>
    <row r="116" spans="1:8" s="636" customFormat="1" ht="18" customHeight="1" x14ac:dyDescent="0.5">
      <c r="A116" s="657"/>
      <c r="B116" s="657"/>
      <c r="D116" s="657"/>
      <c r="E116" s="657"/>
      <c r="H116" s="657"/>
    </row>
    <row r="117" spans="1:8" s="636" customFormat="1" ht="18" customHeight="1" x14ac:dyDescent="0.5">
      <c r="A117" s="657"/>
      <c r="B117" s="657"/>
      <c r="D117" s="657"/>
      <c r="E117" s="657"/>
      <c r="H117" s="657"/>
    </row>
    <row r="118" spans="1:8" s="636" customFormat="1" ht="18" customHeight="1" x14ac:dyDescent="0.5">
      <c r="A118" s="657"/>
      <c r="B118" s="657"/>
      <c r="D118" s="657"/>
      <c r="E118" s="657"/>
      <c r="H118" s="657"/>
    </row>
    <row r="119" spans="1:8" s="636" customFormat="1" ht="18" customHeight="1" x14ac:dyDescent="0.5">
      <c r="A119" s="657"/>
      <c r="B119" s="657"/>
      <c r="D119" s="657"/>
      <c r="E119" s="657"/>
      <c r="H119" s="657"/>
    </row>
    <row r="120" spans="1:8" s="636" customFormat="1" ht="18" customHeight="1" x14ac:dyDescent="0.5">
      <c r="A120" s="657"/>
      <c r="B120" s="657"/>
      <c r="D120" s="657"/>
      <c r="E120" s="657"/>
      <c r="H120" s="657"/>
    </row>
    <row r="121" spans="1:8" s="636" customFormat="1" ht="18" customHeight="1" x14ac:dyDescent="0.5">
      <c r="A121" s="657"/>
      <c r="B121" s="657"/>
      <c r="D121" s="657"/>
      <c r="E121" s="657"/>
      <c r="H121" s="657"/>
    </row>
    <row r="122" spans="1:8" s="636" customFormat="1" ht="18" customHeight="1" x14ac:dyDescent="0.5">
      <c r="A122" s="657"/>
      <c r="B122" s="657"/>
      <c r="D122" s="657"/>
      <c r="E122" s="657"/>
      <c r="H122" s="657"/>
    </row>
    <row r="123" spans="1:8" s="636" customFormat="1" ht="18" customHeight="1" x14ac:dyDescent="0.5">
      <c r="A123" s="657"/>
      <c r="B123" s="657"/>
      <c r="D123" s="657"/>
      <c r="E123" s="657"/>
      <c r="H123" s="657"/>
    </row>
    <row r="124" spans="1:8" s="636" customFormat="1" ht="18" customHeight="1" x14ac:dyDescent="0.5">
      <c r="A124" s="657"/>
      <c r="B124" s="657"/>
      <c r="D124" s="657"/>
      <c r="E124" s="657"/>
      <c r="H124" s="657"/>
    </row>
    <row r="125" spans="1:8" s="636" customFormat="1" ht="18" customHeight="1" x14ac:dyDescent="0.5">
      <c r="A125" s="657"/>
      <c r="B125" s="657"/>
      <c r="D125" s="657"/>
      <c r="E125" s="657"/>
      <c r="H125" s="657"/>
    </row>
    <row r="126" spans="1:8" s="636" customFormat="1" ht="18" customHeight="1" x14ac:dyDescent="0.5">
      <c r="A126" s="657"/>
      <c r="B126" s="657"/>
      <c r="D126" s="657"/>
      <c r="E126" s="657"/>
      <c r="H126" s="657"/>
    </row>
    <row r="127" spans="1:8" s="636" customFormat="1" ht="18" customHeight="1" x14ac:dyDescent="0.5">
      <c r="A127" s="657"/>
      <c r="B127" s="657"/>
      <c r="D127" s="657"/>
      <c r="E127" s="657"/>
      <c r="H127" s="657"/>
    </row>
    <row r="128" spans="1:8" s="636" customFormat="1" ht="18" customHeight="1" x14ac:dyDescent="0.5">
      <c r="A128" s="657"/>
      <c r="B128" s="657"/>
      <c r="D128" s="657"/>
      <c r="E128" s="657"/>
      <c r="H128" s="657"/>
    </row>
    <row r="129" spans="1:8" s="636" customFormat="1" ht="18" customHeight="1" x14ac:dyDescent="0.5">
      <c r="A129" s="657"/>
      <c r="B129" s="657"/>
      <c r="D129" s="657"/>
      <c r="E129" s="657"/>
      <c r="H129" s="657"/>
    </row>
    <row r="130" spans="1:8" s="636" customFormat="1" ht="18" customHeight="1" x14ac:dyDescent="0.5">
      <c r="A130" s="657"/>
      <c r="B130" s="657"/>
      <c r="D130" s="657"/>
      <c r="E130" s="657"/>
      <c r="H130" s="657"/>
    </row>
    <row r="131" spans="1:8" s="636" customFormat="1" ht="18" customHeight="1" x14ac:dyDescent="0.5">
      <c r="A131" s="657"/>
      <c r="B131" s="657"/>
      <c r="D131" s="657"/>
      <c r="E131" s="657"/>
      <c r="H131" s="657"/>
    </row>
    <row r="132" spans="1:8" s="636" customFormat="1" ht="18" customHeight="1" x14ac:dyDescent="0.5">
      <c r="A132" s="657"/>
      <c r="B132" s="657"/>
      <c r="D132" s="657"/>
      <c r="E132" s="657"/>
      <c r="H132" s="657"/>
    </row>
    <row r="133" spans="1:8" s="636" customFormat="1" ht="18" customHeight="1" x14ac:dyDescent="0.5">
      <c r="A133" s="657"/>
      <c r="B133" s="657"/>
      <c r="D133" s="657"/>
      <c r="E133" s="657"/>
      <c r="H133" s="657"/>
    </row>
    <row r="134" spans="1:8" s="636" customFormat="1" ht="18" customHeight="1" x14ac:dyDescent="0.5">
      <c r="A134" s="657"/>
      <c r="B134" s="657"/>
      <c r="D134" s="657"/>
      <c r="E134" s="657"/>
      <c r="H134" s="657"/>
    </row>
    <row r="135" spans="1:8" s="636" customFormat="1" ht="18" customHeight="1" x14ac:dyDescent="0.5">
      <c r="A135" s="657"/>
      <c r="B135" s="657"/>
      <c r="D135" s="657"/>
      <c r="E135" s="657"/>
      <c r="H135" s="657"/>
    </row>
    <row r="136" spans="1:8" s="636" customFormat="1" ht="18" customHeight="1" x14ac:dyDescent="0.5">
      <c r="A136" s="657"/>
      <c r="B136" s="657"/>
      <c r="D136" s="657"/>
      <c r="E136" s="657"/>
      <c r="H136" s="657"/>
    </row>
    <row r="137" spans="1:8" s="636" customFormat="1" ht="18" customHeight="1" x14ac:dyDescent="0.5">
      <c r="A137" s="657"/>
      <c r="B137" s="657"/>
      <c r="D137" s="657"/>
      <c r="E137" s="657"/>
      <c r="H137" s="657"/>
    </row>
    <row r="138" spans="1:8" s="636" customFormat="1" ht="18" customHeight="1" x14ac:dyDescent="0.5">
      <c r="A138" s="657"/>
      <c r="B138" s="657"/>
      <c r="D138" s="657"/>
      <c r="E138" s="657"/>
      <c r="H138" s="657"/>
    </row>
    <row r="139" spans="1:8" s="636" customFormat="1" ht="18" customHeight="1" x14ac:dyDescent="0.5">
      <c r="A139" s="657"/>
      <c r="B139" s="657"/>
      <c r="D139" s="657"/>
      <c r="E139" s="657"/>
      <c r="H139" s="657"/>
    </row>
    <row r="140" spans="1:8" s="636" customFormat="1" ht="18" customHeight="1" x14ac:dyDescent="0.5">
      <c r="A140" s="657"/>
      <c r="B140" s="657"/>
      <c r="D140" s="657"/>
      <c r="E140" s="657"/>
      <c r="H140" s="657"/>
    </row>
    <row r="141" spans="1:8" s="636" customFormat="1" ht="18" customHeight="1" x14ac:dyDescent="0.5">
      <c r="A141" s="657"/>
      <c r="B141" s="657"/>
      <c r="D141" s="657"/>
      <c r="E141" s="657"/>
      <c r="H141" s="657"/>
    </row>
    <row r="142" spans="1:8" s="636" customFormat="1" ht="18" customHeight="1" x14ac:dyDescent="0.5">
      <c r="A142" s="657"/>
      <c r="B142" s="657"/>
      <c r="D142" s="657"/>
      <c r="E142" s="657"/>
      <c r="H142" s="657"/>
    </row>
    <row r="143" spans="1:8" s="636" customFormat="1" ht="18" customHeight="1" x14ac:dyDescent="0.5">
      <c r="A143" s="657"/>
      <c r="B143" s="657"/>
      <c r="D143" s="657"/>
      <c r="E143" s="657"/>
      <c r="H143" s="657"/>
    </row>
    <row r="144" spans="1:8" s="636" customFormat="1" ht="18" customHeight="1" x14ac:dyDescent="0.5">
      <c r="A144" s="657"/>
      <c r="B144" s="657"/>
      <c r="D144" s="657"/>
      <c r="E144" s="657"/>
      <c r="H144" s="657"/>
    </row>
    <row r="145" spans="1:8" s="636" customFormat="1" ht="18" customHeight="1" x14ac:dyDescent="0.5">
      <c r="A145" s="657"/>
      <c r="B145" s="657"/>
      <c r="D145" s="657"/>
      <c r="E145" s="657"/>
      <c r="H145" s="657"/>
    </row>
    <row r="146" spans="1:8" s="636" customFormat="1" ht="18" customHeight="1" x14ac:dyDescent="0.5">
      <c r="A146" s="657"/>
      <c r="B146" s="657"/>
      <c r="D146" s="657"/>
      <c r="E146" s="657"/>
      <c r="H146" s="657"/>
    </row>
    <row r="147" spans="1:8" s="636" customFormat="1" ht="18" customHeight="1" x14ac:dyDescent="0.5">
      <c r="A147" s="657"/>
      <c r="B147" s="657"/>
      <c r="D147" s="657"/>
      <c r="E147" s="657"/>
      <c r="H147" s="657"/>
    </row>
    <row r="148" spans="1:8" s="636" customFormat="1" ht="18" customHeight="1" x14ac:dyDescent="0.5">
      <c r="A148" s="657"/>
      <c r="B148" s="657"/>
      <c r="D148" s="657"/>
      <c r="E148" s="657"/>
      <c r="H148" s="657"/>
    </row>
    <row r="149" spans="1:8" s="636" customFormat="1" ht="18" customHeight="1" x14ac:dyDescent="0.5">
      <c r="A149" s="657"/>
      <c r="B149" s="657"/>
      <c r="D149" s="657"/>
      <c r="E149" s="657"/>
      <c r="H149" s="657"/>
    </row>
    <row r="150" spans="1:8" s="636" customFormat="1" ht="18" customHeight="1" x14ac:dyDescent="0.5">
      <c r="A150" s="657"/>
      <c r="B150" s="657"/>
      <c r="D150" s="657"/>
      <c r="E150" s="657"/>
      <c r="H150" s="657"/>
    </row>
    <row r="151" spans="1:8" s="636" customFormat="1" ht="18" customHeight="1" x14ac:dyDescent="0.5">
      <c r="A151" s="657"/>
      <c r="B151" s="657"/>
      <c r="D151" s="657"/>
      <c r="E151" s="657"/>
      <c r="H151" s="657"/>
    </row>
    <row r="152" spans="1:8" s="636" customFormat="1" ht="18" customHeight="1" x14ac:dyDescent="0.5">
      <c r="A152" s="657"/>
      <c r="B152" s="657"/>
      <c r="D152" s="657"/>
      <c r="E152" s="657"/>
      <c r="H152" s="657"/>
    </row>
    <row r="153" spans="1:8" s="636" customFormat="1" ht="18" customHeight="1" x14ac:dyDescent="0.5">
      <c r="A153" s="657"/>
      <c r="B153" s="657"/>
      <c r="D153" s="657"/>
      <c r="E153" s="657"/>
      <c r="H153" s="657"/>
    </row>
    <row r="154" spans="1:8" s="636" customFormat="1" ht="18" customHeight="1" x14ac:dyDescent="0.5">
      <c r="A154" s="657"/>
      <c r="B154" s="657"/>
      <c r="D154" s="657"/>
      <c r="E154" s="657"/>
      <c r="H154" s="657"/>
    </row>
    <row r="155" spans="1:8" s="636" customFormat="1" ht="18" customHeight="1" x14ac:dyDescent="0.5">
      <c r="A155" s="657"/>
      <c r="B155" s="657"/>
      <c r="D155" s="657"/>
      <c r="E155" s="657"/>
      <c r="H155" s="657"/>
    </row>
    <row r="156" spans="1:8" s="636" customFormat="1" ht="18" customHeight="1" x14ac:dyDescent="0.5">
      <c r="A156" s="657"/>
      <c r="B156" s="657"/>
      <c r="D156" s="657"/>
      <c r="E156" s="657"/>
      <c r="H156" s="657"/>
    </row>
    <row r="157" spans="1:8" s="636" customFormat="1" ht="18" customHeight="1" x14ac:dyDescent="0.5">
      <c r="A157" s="657"/>
      <c r="B157" s="657"/>
      <c r="D157" s="657"/>
      <c r="E157" s="657"/>
      <c r="H157" s="657"/>
    </row>
    <row r="158" spans="1:8" s="636" customFormat="1" ht="18" customHeight="1" x14ac:dyDescent="0.5">
      <c r="A158" s="657"/>
      <c r="B158" s="657"/>
      <c r="D158" s="657"/>
      <c r="E158" s="657"/>
      <c r="H158" s="657"/>
    </row>
    <row r="159" spans="1:8" s="636" customFormat="1" ht="18" customHeight="1" x14ac:dyDescent="0.5">
      <c r="A159" s="657"/>
      <c r="B159" s="657"/>
      <c r="D159" s="657"/>
      <c r="E159" s="657"/>
      <c r="H159" s="657"/>
    </row>
    <row r="160" spans="1:8" s="636" customFormat="1" ht="18" customHeight="1" x14ac:dyDescent="0.5">
      <c r="A160" s="657"/>
      <c r="B160" s="657"/>
      <c r="D160" s="657"/>
      <c r="E160" s="657"/>
      <c r="H160" s="657"/>
    </row>
    <row r="161" spans="1:8" s="636" customFormat="1" ht="18" customHeight="1" x14ac:dyDescent="0.5">
      <c r="A161" s="657"/>
      <c r="B161" s="657"/>
      <c r="D161" s="657"/>
      <c r="E161" s="657"/>
      <c r="H161" s="657"/>
    </row>
    <row r="162" spans="1:8" s="636" customFormat="1" ht="18" customHeight="1" x14ac:dyDescent="0.5">
      <c r="A162" s="657"/>
      <c r="B162" s="657"/>
      <c r="D162" s="657"/>
      <c r="E162" s="657"/>
      <c r="H162" s="657"/>
    </row>
    <row r="163" spans="1:8" s="636" customFormat="1" ht="18" customHeight="1" x14ac:dyDescent="0.5">
      <c r="A163" s="657"/>
      <c r="B163" s="657"/>
      <c r="D163" s="657"/>
      <c r="E163" s="657"/>
      <c r="H163" s="657"/>
    </row>
    <row r="164" spans="1:8" s="636" customFormat="1" ht="18" customHeight="1" x14ac:dyDescent="0.5">
      <c r="A164" s="657"/>
      <c r="B164" s="657"/>
      <c r="D164" s="657"/>
      <c r="E164" s="657"/>
      <c r="H164" s="657"/>
    </row>
    <row r="165" spans="1:8" s="636" customFormat="1" ht="18" customHeight="1" x14ac:dyDescent="0.5">
      <c r="A165" s="657"/>
      <c r="B165" s="657"/>
      <c r="D165" s="657"/>
      <c r="E165" s="657"/>
      <c r="H165" s="657"/>
    </row>
    <row r="166" spans="1:8" s="636" customFormat="1" ht="18" customHeight="1" x14ac:dyDescent="0.5">
      <c r="A166" s="657"/>
      <c r="B166" s="657"/>
      <c r="D166" s="657"/>
      <c r="E166" s="657"/>
      <c r="H166" s="657"/>
    </row>
    <row r="167" spans="1:8" s="636" customFormat="1" ht="18" customHeight="1" x14ac:dyDescent="0.5">
      <c r="A167" s="657"/>
      <c r="B167" s="657"/>
      <c r="D167" s="657"/>
      <c r="E167" s="657"/>
      <c r="H167" s="657"/>
    </row>
    <row r="168" spans="1:8" s="636" customFormat="1" ht="18" customHeight="1" x14ac:dyDescent="0.5">
      <c r="A168" s="657"/>
      <c r="B168" s="657"/>
      <c r="D168" s="657"/>
      <c r="E168" s="657"/>
      <c r="H168" s="657"/>
    </row>
    <row r="169" spans="1:8" s="636" customFormat="1" ht="18" customHeight="1" x14ac:dyDescent="0.5">
      <c r="A169" s="657"/>
      <c r="B169" s="657"/>
      <c r="D169" s="657"/>
      <c r="E169" s="657"/>
      <c r="H169" s="657"/>
    </row>
    <row r="170" spans="1:8" s="636" customFormat="1" ht="18" customHeight="1" x14ac:dyDescent="0.5">
      <c r="A170" s="657"/>
      <c r="B170" s="657"/>
      <c r="D170" s="657"/>
      <c r="E170" s="657"/>
      <c r="H170" s="657"/>
    </row>
    <row r="171" spans="1:8" s="636" customFormat="1" ht="18" customHeight="1" x14ac:dyDescent="0.5">
      <c r="A171" s="657"/>
      <c r="B171" s="657"/>
      <c r="D171" s="657"/>
      <c r="E171" s="657"/>
      <c r="H171" s="657"/>
    </row>
    <row r="172" spans="1:8" s="636" customFormat="1" ht="18" customHeight="1" x14ac:dyDescent="0.5">
      <c r="A172" s="657"/>
      <c r="B172" s="657"/>
      <c r="D172" s="657"/>
      <c r="E172" s="657"/>
      <c r="H172" s="657"/>
    </row>
    <row r="173" spans="1:8" s="636" customFormat="1" ht="18" customHeight="1" x14ac:dyDescent="0.5">
      <c r="A173" s="657"/>
      <c r="B173" s="657"/>
      <c r="D173" s="657"/>
      <c r="E173" s="657"/>
      <c r="H173" s="657"/>
    </row>
    <row r="174" spans="1:8" s="636" customFormat="1" ht="18" customHeight="1" x14ac:dyDescent="0.5">
      <c r="A174" s="657"/>
      <c r="B174" s="657"/>
      <c r="D174" s="657"/>
      <c r="E174" s="657"/>
      <c r="H174" s="657"/>
    </row>
    <row r="175" spans="1:8" s="636" customFormat="1" ht="18" customHeight="1" x14ac:dyDescent="0.5">
      <c r="A175" s="657"/>
      <c r="B175" s="657"/>
      <c r="D175" s="657"/>
      <c r="E175" s="657"/>
      <c r="H175" s="657"/>
    </row>
    <row r="176" spans="1:8" s="636" customFormat="1" ht="18" customHeight="1" x14ac:dyDescent="0.5">
      <c r="A176" s="657"/>
      <c r="B176" s="657"/>
      <c r="D176" s="657"/>
      <c r="E176" s="657"/>
      <c r="H176" s="657"/>
    </row>
    <row r="177" spans="1:8" s="636" customFormat="1" ht="18" customHeight="1" x14ac:dyDescent="0.5">
      <c r="A177" s="657"/>
      <c r="B177" s="657"/>
      <c r="D177" s="657"/>
      <c r="E177" s="657"/>
      <c r="H177" s="657"/>
    </row>
    <row r="178" spans="1:8" s="636" customFormat="1" ht="18" customHeight="1" x14ac:dyDescent="0.5">
      <c r="A178" s="657"/>
      <c r="B178" s="657"/>
      <c r="D178" s="657"/>
      <c r="E178" s="657"/>
      <c r="H178" s="657"/>
    </row>
    <row r="179" spans="1:8" s="636" customFormat="1" ht="18" customHeight="1" x14ac:dyDescent="0.5">
      <c r="A179" s="657"/>
      <c r="B179" s="657"/>
      <c r="D179" s="657"/>
      <c r="E179" s="657"/>
      <c r="H179" s="657"/>
    </row>
    <row r="180" spans="1:8" s="636" customFormat="1" ht="18" customHeight="1" x14ac:dyDescent="0.5">
      <c r="A180" s="657"/>
      <c r="B180" s="657"/>
      <c r="D180" s="657"/>
      <c r="E180" s="657"/>
      <c r="H180" s="657"/>
    </row>
    <row r="181" spans="1:8" s="636" customFormat="1" ht="18" customHeight="1" x14ac:dyDescent="0.5">
      <c r="A181" s="657"/>
      <c r="B181" s="657"/>
      <c r="D181" s="657"/>
      <c r="E181" s="657"/>
      <c r="H181" s="657"/>
    </row>
    <row r="182" spans="1:8" s="636" customFormat="1" ht="18" customHeight="1" x14ac:dyDescent="0.5">
      <c r="A182" s="657"/>
      <c r="B182" s="657"/>
      <c r="D182" s="657"/>
      <c r="E182" s="657"/>
      <c r="H182" s="657"/>
    </row>
    <row r="183" spans="1:8" s="636" customFormat="1" ht="18" customHeight="1" x14ac:dyDescent="0.5">
      <c r="A183" s="657"/>
      <c r="B183" s="657"/>
      <c r="D183" s="657"/>
      <c r="E183" s="657"/>
      <c r="H183" s="657"/>
    </row>
    <row r="184" spans="1:8" s="636" customFormat="1" ht="18" customHeight="1" x14ac:dyDescent="0.5">
      <c r="A184" s="657"/>
      <c r="B184" s="657"/>
      <c r="D184" s="657"/>
      <c r="E184" s="657"/>
      <c r="H184" s="657"/>
    </row>
    <row r="185" spans="1:8" s="636" customFormat="1" ht="18" customHeight="1" x14ac:dyDescent="0.5">
      <c r="A185" s="657"/>
      <c r="B185" s="657"/>
      <c r="D185" s="657"/>
      <c r="E185" s="657"/>
      <c r="H185" s="657"/>
    </row>
    <row r="186" spans="1:8" s="636" customFormat="1" ht="18" customHeight="1" x14ac:dyDescent="0.5">
      <c r="A186" s="657"/>
      <c r="B186" s="657"/>
      <c r="D186" s="657"/>
      <c r="E186" s="657"/>
      <c r="H186" s="657"/>
    </row>
    <row r="187" spans="1:8" s="636" customFormat="1" ht="18" customHeight="1" x14ac:dyDescent="0.5">
      <c r="A187" s="657"/>
      <c r="B187" s="657"/>
      <c r="D187" s="657"/>
      <c r="E187" s="657"/>
      <c r="H187" s="657"/>
    </row>
    <row r="188" spans="1:8" s="636" customFormat="1" ht="18" customHeight="1" x14ac:dyDescent="0.5">
      <c r="A188" s="657"/>
      <c r="B188" s="657"/>
      <c r="D188" s="657"/>
      <c r="E188" s="657"/>
      <c r="H188" s="657"/>
    </row>
    <row r="189" spans="1:8" s="636" customFormat="1" ht="18" customHeight="1" x14ac:dyDescent="0.5">
      <c r="A189" s="657"/>
      <c r="B189" s="657"/>
      <c r="D189" s="657"/>
      <c r="E189" s="657"/>
      <c r="H189" s="657"/>
    </row>
    <row r="190" spans="1:8" s="636" customFormat="1" ht="18" customHeight="1" x14ac:dyDescent="0.5">
      <c r="A190" s="657"/>
      <c r="B190" s="657"/>
      <c r="D190" s="657"/>
      <c r="E190" s="657"/>
      <c r="H190" s="657"/>
    </row>
    <row r="191" spans="1:8" s="636" customFormat="1" ht="18" customHeight="1" x14ac:dyDescent="0.5">
      <c r="A191" s="657"/>
      <c r="B191" s="657"/>
      <c r="D191" s="657"/>
      <c r="E191" s="657"/>
      <c r="H191" s="657"/>
    </row>
    <row r="192" spans="1:8" s="636" customFormat="1" ht="18" customHeight="1" x14ac:dyDescent="0.5">
      <c r="A192" s="657"/>
      <c r="B192" s="657"/>
      <c r="D192" s="657"/>
      <c r="E192" s="657"/>
      <c r="H192" s="657"/>
    </row>
    <row r="193" spans="1:8" s="636" customFormat="1" ht="18" customHeight="1" x14ac:dyDescent="0.5">
      <c r="A193" s="657"/>
      <c r="B193" s="657"/>
      <c r="D193" s="657"/>
      <c r="E193" s="657"/>
      <c r="H193" s="657"/>
    </row>
    <row r="194" spans="1:8" s="636" customFormat="1" ht="18" customHeight="1" x14ac:dyDescent="0.5">
      <c r="A194" s="657"/>
      <c r="B194" s="657"/>
      <c r="D194" s="657"/>
      <c r="E194" s="657"/>
      <c r="H194" s="657"/>
    </row>
    <row r="195" spans="1:8" s="636" customFormat="1" ht="18" customHeight="1" x14ac:dyDescent="0.5">
      <c r="A195" s="657"/>
      <c r="B195" s="657"/>
      <c r="D195" s="657"/>
      <c r="E195" s="657"/>
      <c r="H195" s="657"/>
    </row>
    <row r="196" spans="1:8" s="636" customFormat="1" ht="18" customHeight="1" x14ac:dyDescent="0.5">
      <c r="A196" s="657"/>
      <c r="B196" s="657"/>
      <c r="D196" s="657"/>
      <c r="E196" s="657"/>
      <c r="H196" s="657"/>
    </row>
    <row r="197" spans="1:8" s="636" customFormat="1" ht="18" customHeight="1" x14ac:dyDescent="0.5">
      <c r="A197" s="657"/>
      <c r="B197" s="657"/>
      <c r="D197" s="657"/>
      <c r="E197" s="657"/>
      <c r="H197" s="657"/>
    </row>
    <row r="198" spans="1:8" s="636" customFormat="1" ht="18" customHeight="1" x14ac:dyDescent="0.5">
      <c r="A198" s="657"/>
      <c r="B198" s="657"/>
      <c r="D198" s="657"/>
      <c r="E198" s="657"/>
      <c r="H198" s="657"/>
    </row>
    <row r="199" spans="1:8" s="636" customFormat="1" ht="18" customHeight="1" x14ac:dyDescent="0.5">
      <c r="A199" s="657"/>
      <c r="B199" s="657"/>
      <c r="D199" s="657"/>
      <c r="E199" s="657"/>
      <c r="H199" s="657"/>
    </row>
    <row r="200" spans="1:8" s="636" customFormat="1" ht="18" customHeight="1" x14ac:dyDescent="0.5">
      <c r="A200" s="657"/>
      <c r="B200" s="657"/>
      <c r="D200" s="657"/>
      <c r="E200" s="657"/>
      <c r="H200" s="657"/>
    </row>
    <row r="201" spans="1:8" s="636" customFormat="1" ht="18" customHeight="1" x14ac:dyDescent="0.5">
      <c r="A201" s="657"/>
      <c r="B201" s="657"/>
      <c r="D201" s="657"/>
      <c r="E201" s="657"/>
      <c r="H201" s="657"/>
    </row>
    <row r="202" spans="1:8" s="636" customFormat="1" ht="18" customHeight="1" x14ac:dyDescent="0.5">
      <c r="A202" s="657"/>
      <c r="B202" s="657"/>
      <c r="D202" s="657"/>
      <c r="E202" s="657"/>
      <c r="H202" s="657"/>
    </row>
    <row r="203" spans="1:8" s="636" customFormat="1" ht="18" customHeight="1" x14ac:dyDescent="0.5">
      <c r="A203" s="657"/>
      <c r="B203" s="657"/>
      <c r="D203" s="657"/>
      <c r="E203" s="657"/>
      <c r="H203" s="657"/>
    </row>
    <row r="204" spans="1:8" s="636" customFormat="1" ht="18" customHeight="1" x14ac:dyDescent="0.5">
      <c r="A204" s="657"/>
      <c r="B204" s="657"/>
      <c r="D204" s="657"/>
      <c r="E204" s="657"/>
      <c r="H204" s="657"/>
    </row>
    <row r="205" spans="1:8" s="636" customFormat="1" ht="18" customHeight="1" x14ac:dyDescent="0.5">
      <c r="A205" s="657"/>
      <c r="B205" s="657"/>
      <c r="D205" s="657"/>
      <c r="E205" s="657"/>
      <c r="H205" s="657"/>
    </row>
    <row r="206" spans="1:8" s="636" customFormat="1" ht="18" customHeight="1" x14ac:dyDescent="0.5">
      <c r="A206" s="657"/>
      <c r="B206" s="657"/>
      <c r="D206" s="657"/>
      <c r="E206" s="657"/>
      <c r="H206" s="657"/>
    </row>
    <row r="207" spans="1:8" s="636" customFormat="1" ht="18" customHeight="1" x14ac:dyDescent="0.5">
      <c r="A207" s="657"/>
      <c r="B207" s="657"/>
      <c r="D207" s="657"/>
      <c r="E207" s="657"/>
      <c r="H207" s="657"/>
    </row>
    <row r="208" spans="1:8" s="636" customFormat="1" ht="18" customHeight="1" x14ac:dyDescent="0.5">
      <c r="A208" s="657"/>
      <c r="B208" s="657"/>
      <c r="D208" s="657"/>
      <c r="E208" s="657"/>
      <c r="H208" s="657"/>
    </row>
    <row r="209" spans="1:8" s="636" customFormat="1" ht="18" customHeight="1" x14ac:dyDescent="0.5">
      <c r="A209" s="657"/>
      <c r="B209" s="657"/>
      <c r="D209" s="657"/>
      <c r="E209" s="657"/>
      <c r="H209" s="657"/>
    </row>
    <row r="210" spans="1:8" s="636" customFormat="1" ht="18" customHeight="1" x14ac:dyDescent="0.5">
      <c r="A210" s="657"/>
      <c r="B210" s="657"/>
      <c r="D210" s="657"/>
      <c r="E210" s="657"/>
      <c r="H210" s="657"/>
    </row>
    <row r="211" spans="1:8" s="636" customFormat="1" ht="18" customHeight="1" x14ac:dyDescent="0.5">
      <c r="A211" s="657"/>
      <c r="B211" s="657"/>
      <c r="D211" s="657"/>
      <c r="E211" s="657"/>
      <c r="H211" s="657"/>
    </row>
    <row r="212" spans="1:8" s="636" customFormat="1" ht="18" customHeight="1" x14ac:dyDescent="0.5">
      <c r="A212" s="657"/>
      <c r="B212" s="657"/>
      <c r="D212" s="657"/>
      <c r="E212" s="657"/>
      <c r="H212" s="657"/>
    </row>
    <row r="213" spans="1:8" s="636" customFormat="1" ht="18" customHeight="1" x14ac:dyDescent="0.5">
      <c r="A213" s="657"/>
      <c r="B213" s="657"/>
      <c r="D213" s="657"/>
      <c r="E213" s="657"/>
      <c r="H213" s="657"/>
    </row>
    <row r="214" spans="1:8" s="636" customFormat="1" ht="18" customHeight="1" x14ac:dyDescent="0.5">
      <c r="A214" s="657"/>
      <c r="B214" s="657"/>
      <c r="D214" s="657"/>
      <c r="E214" s="657"/>
      <c r="H214" s="657"/>
    </row>
    <row r="215" spans="1:8" s="636" customFormat="1" ht="18" customHeight="1" x14ac:dyDescent="0.5">
      <c r="A215" s="657"/>
      <c r="B215" s="657"/>
      <c r="D215" s="657"/>
      <c r="E215" s="657"/>
      <c r="H215" s="657"/>
    </row>
    <row r="216" spans="1:8" s="636" customFormat="1" ht="18" customHeight="1" x14ac:dyDescent="0.5">
      <c r="A216" s="657"/>
      <c r="B216" s="657"/>
      <c r="D216" s="657"/>
      <c r="E216" s="657"/>
      <c r="H216" s="657"/>
    </row>
    <row r="217" spans="1:8" s="636" customFormat="1" ht="18" customHeight="1" x14ac:dyDescent="0.5">
      <c r="A217" s="657"/>
      <c r="B217" s="657"/>
      <c r="D217" s="657"/>
      <c r="E217" s="657"/>
      <c r="H217" s="657"/>
    </row>
    <row r="218" spans="1:8" s="636" customFormat="1" ht="18" customHeight="1" x14ac:dyDescent="0.5">
      <c r="A218" s="657"/>
      <c r="B218" s="657"/>
      <c r="D218" s="657"/>
      <c r="E218" s="657"/>
      <c r="H218" s="657"/>
    </row>
    <row r="219" spans="1:8" s="636" customFormat="1" ht="18" customHeight="1" x14ac:dyDescent="0.5">
      <c r="A219" s="657"/>
      <c r="B219" s="657"/>
      <c r="D219" s="657"/>
      <c r="E219" s="657"/>
      <c r="H219" s="657"/>
    </row>
    <row r="220" spans="1:8" s="636" customFormat="1" ht="18" customHeight="1" x14ac:dyDescent="0.5">
      <c r="A220" s="657"/>
      <c r="B220" s="657"/>
      <c r="D220" s="657"/>
      <c r="E220" s="657"/>
      <c r="H220" s="657"/>
    </row>
    <row r="221" spans="1:8" s="636" customFormat="1" ht="18" customHeight="1" x14ac:dyDescent="0.5">
      <c r="A221" s="657"/>
      <c r="B221" s="657"/>
      <c r="D221" s="657"/>
      <c r="E221" s="657"/>
      <c r="H221" s="657"/>
    </row>
    <row r="222" spans="1:8" s="636" customFormat="1" ht="18" customHeight="1" x14ac:dyDescent="0.5">
      <c r="A222" s="657"/>
      <c r="B222" s="657"/>
      <c r="D222" s="657"/>
      <c r="E222" s="657"/>
      <c r="H222" s="657"/>
    </row>
    <row r="223" spans="1:8" s="636" customFormat="1" ht="18" customHeight="1" x14ac:dyDescent="0.5">
      <c r="A223" s="657"/>
      <c r="B223" s="657"/>
      <c r="D223" s="657"/>
      <c r="E223" s="657"/>
      <c r="H223" s="657"/>
    </row>
    <row r="224" spans="1:8" s="636" customFormat="1" ht="18" customHeight="1" x14ac:dyDescent="0.5">
      <c r="A224" s="657"/>
      <c r="B224" s="657"/>
      <c r="D224" s="657"/>
      <c r="E224" s="657"/>
      <c r="H224" s="657"/>
    </row>
    <row r="225" spans="1:8" s="636" customFormat="1" ht="18" customHeight="1" x14ac:dyDescent="0.5">
      <c r="A225" s="657"/>
      <c r="B225" s="657"/>
      <c r="D225" s="657"/>
      <c r="E225" s="657"/>
      <c r="H225" s="657"/>
    </row>
    <row r="226" spans="1:8" s="636" customFormat="1" ht="18" customHeight="1" x14ac:dyDescent="0.5">
      <c r="A226" s="657"/>
      <c r="B226" s="657"/>
      <c r="D226" s="657"/>
      <c r="E226" s="657"/>
      <c r="H226" s="657"/>
    </row>
    <row r="227" spans="1:8" s="636" customFormat="1" ht="18" customHeight="1" x14ac:dyDescent="0.5">
      <c r="A227" s="657"/>
      <c r="B227" s="657"/>
      <c r="D227" s="657"/>
      <c r="E227" s="657"/>
      <c r="H227" s="657"/>
    </row>
    <row r="228" spans="1:8" s="636" customFormat="1" ht="18" customHeight="1" x14ac:dyDescent="0.5">
      <c r="A228" s="657"/>
      <c r="B228" s="657"/>
      <c r="D228" s="657"/>
      <c r="E228" s="657"/>
      <c r="H228" s="657"/>
    </row>
    <row r="229" spans="1:8" s="636" customFormat="1" ht="18" customHeight="1" x14ac:dyDescent="0.5">
      <c r="A229" s="657"/>
      <c r="B229" s="657"/>
      <c r="D229" s="657"/>
      <c r="E229" s="657"/>
      <c r="H229" s="657"/>
    </row>
    <row r="230" spans="1:8" s="636" customFormat="1" ht="18" customHeight="1" x14ac:dyDescent="0.5">
      <c r="A230" s="657"/>
      <c r="B230" s="657"/>
      <c r="D230" s="657"/>
      <c r="E230" s="657"/>
      <c r="H230" s="657"/>
    </row>
    <row r="231" spans="1:8" s="636" customFormat="1" ht="18" customHeight="1" x14ac:dyDescent="0.5">
      <c r="A231" s="657"/>
      <c r="B231" s="657"/>
      <c r="D231" s="657"/>
      <c r="E231" s="657"/>
      <c r="H231" s="657"/>
    </row>
    <row r="232" spans="1:8" s="636" customFormat="1" ht="18" customHeight="1" x14ac:dyDescent="0.5">
      <c r="A232" s="657"/>
      <c r="B232" s="657"/>
      <c r="D232" s="657"/>
      <c r="E232" s="657"/>
      <c r="H232" s="657"/>
    </row>
    <row r="233" spans="1:8" s="636" customFormat="1" ht="18" customHeight="1" x14ac:dyDescent="0.5">
      <c r="A233" s="657"/>
      <c r="B233" s="657"/>
      <c r="D233" s="657"/>
      <c r="E233" s="657"/>
      <c r="H233" s="657"/>
    </row>
    <row r="234" spans="1:8" s="636" customFormat="1" ht="18" customHeight="1" x14ac:dyDescent="0.5">
      <c r="A234" s="657"/>
      <c r="B234" s="657"/>
      <c r="D234" s="657"/>
      <c r="E234" s="657"/>
      <c r="H234" s="657"/>
    </row>
    <row r="235" spans="1:8" s="636" customFormat="1" ht="18" customHeight="1" x14ac:dyDescent="0.5">
      <c r="A235" s="657"/>
      <c r="B235" s="657"/>
      <c r="D235" s="657"/>
      <c r="E235" s="657"/>
      <c r="H235" s="657"/>
    </row>
    <row r="236" spans="1:8" s="636" customFormat="1" ht="18" customHeight="1" x14ac:dyDescent="0.5">
      <c r="A236" s="657"/>
      <c r="B236" s="657"/>
      <c r="D236" s="657"/>
      <c r="E236" s="657"/>
      <c r="H236" s="657"/>
    </row>
    <row r="237" spans="1:8" s="636" customFormat="1" ht="18" customHeight="1" x14ac:dyDescent="0.5">
      <c r="A237" s="657"/>
      <c r="B237" s="657"/>
      <c r="D237" s="657"/>
      <c r="E237" s="657"/>
      <c r="H237" s="657"/>
    </row>
    <row r="238" spans="1:8" s="636" customFormat="1" ht="18" customHeight="1" x14ac:dyDescent="0.5">
      <c r="A238" s="657"/>
      <c r="B238" s="657"/>
      <c r="D238" s="657"/>
      <c r="E238" s="657"/>
      <c r="H238" s="657"/>
    </row>
    <row r="239" spans="1:8" s="636" customFormat="1" ht="18" customHeight="1" x14ac:dyDescent="0.5">
      <c r="A239" s="657"/>
      <c r="B239" s="657"/>
      <c r="D239" s="657"/>
      <c r="E239" s="657"/>
      <c r="H239" s="657"/>
    </row>
    <row r="240" spans="1:8" s="636" customFormat="1" ht="18" customHeight="1" x14ac:dyDescent="0.5">
      <c r="A240" s="657"/>
      <c r="B240" s="657"/>
      <c r="D240" s="657"/>
      <c r="E240" s="657"/>
      <c r="H240" s="657"/>
    </row>
    <row r="241" spans="1:8" s="636" customFormat="1" ht="18" customHeight="1" x14ac:dyDescent="0.5">
      <c r="A241" s="657"/>
      <c r="B241" s="657"/>
      <c r="D241" s="657"/>
      <c r="E241" s="657"/>
      <c r="H241" s="657"/>
    </row>
    <row r="242" spans="1:8" s="636" customFormat="1" ht="18" customHeight="1" x14ac:dyDescent="0.5">
      <c r="A242" s="657"/>
      <c r="B242" s="657"/>
      <c r="D242" s="657"/>
      <c r="E242" s="657"/>
      <c r="H242" s="657"/>
    </row>
    <row r="243" spans="1:8" s="636" customFormat="1" ht="18" customHeight="1" x14ac:dyDescent="0.5">
      <c r="A243" s="657"/>
      <c r="B243" s="657"/>
      <c r="D243" s="657"/>
      <c r="E243" s="657"/>
      <c r="H243" s="657"/>
    </row>
    <row r="244" spans="1:8" s="636" customFormat="1" ht="18" customHeight="1" x14ac:dyDescent="0.5">
      <c r="A244" s="657"/>
      <c r="B244" s="657"/>
      <c r="D244" s="657"/>
      <c r="E244" s="657"/>
      <c r="H244" s="657"/>
    </row>
    <row r="245" spans="1:8" s="636" customFormat="1" ht="18" customHeight="1" x14ac:dyDescent="0.5">
      <c r="A245" s="657"/>
      <c r="B245" s="657"/>
      <c r="D245" s="657"/>
      <c r="E245" s="657"/>
      <c r="H245" s="657"/>
    </row>
    <row r="246" spans="1:8" s="636" customFormat="1" ht="18" customHeight="1" x14ac:dyDescent="0.5">
      <c r="A246" s="657"/>
      <c r="B246" s="657"/>
      <c r="D246" s="657"/>
      <c r="E246" s="657"/>
      <c r="H246" s="657"/>
    </row>
    <row r="247" spans="1:8" s="636" customFormat="1" ht="18" customHeight="1" x14ac:dyDescent="0.5">
      <c r="A247" s="657"/>
      <c r="B247" s="657"/>
      <c r="D247" s="657"/>
      <c r="E247" s="657"/>
      <c r="H247" s="657"/>
    </row>
    <row r="248" spans="1:8" s="636" customFormat="1" ht="18" customHeight="1" x14ac:dyDescent="0.5">
      <c r="A248" s="657"/>
      <c r="B248" s="657"/>
      <c r="D248" s="657"/>
      <c r="E248" s="657"/>
      <c r="H248" s="657"/>
    </row>
    <row r="249" spans="1:8" s="636" customFormat="1" ht="18" customHeight="1" x14ac:dyDescent="0.5">
      <c r="A249" s="657"/>
      <c r="B249" s="657"/>
      <c r="D249" s="657"/>
      <c r="E249" s="657"/>
      <c r="H249" s="657"/>
    </row>
    <row r="250" spans="1:8" s="636" customFormat="1" ht="18" customHeight="1" x14ac:dyDescent="0.5">
      <c r="A250" s="657"/>
      <c r="B250" s="657"/>
      <c r="D250" s="657"/>
      <c r="E250" s="657"/>
      <c r="H250" s="657"/>
    </row>
    <row r="251" spans="1:8" s="636" customFormat="1" ht="18" customHeight="1" x14ac:dyDescent="0.5">
      <c r="A251" s="657"/>
      <c r="B251" s="657"/>
      <c r="D251" s="657"/>
      <c r="E251" s="657"/>
      <c r="H251" s="657"/>
    </row>
    <row r="252" spans="1:8" s="636" customFormat="1" ht="18" customHeight="1" x14ac:dyDescent="0.5">
      <c r="A252" s="657"/>
      <c r="B252" s="657"/>
      <c r="D252" s="657"/>
      <c r="E252" s="657"/>
      <c r="H252" s="657"/>
    </row>
    <row r="253" spans="1:8" s="636" customFormat="1" ht="18" customHeight="1" x14ac:dyDescent="0.5">
      <c r="A253" s="657"/>
      <c r="B253" s="657"/>
      <c r="D253" s="657"/>
      <c r="E253" s="657"/>
      <c r="H253" s="657"/>
    </row>
    <row r="254" spans="1:8" s="636" customFormat="1" ht="18" customHeight="1" x14ac:dyDescent="0.5">
      <c r="A254" s="657"/>
      <c r="B254" s="657"/>
      <c r="D254" s="657"/>
      <c r="E254" s="657"/>
      <c r="H254" s="657"/>
    </row>
    <row r="255" spans="1:8" s="636" customFormat="1" ht="18" customHeight="1" x14ac:dyDescent="0.5">
      <c r="A255" s="657"/>
      <c r="B255" s="657"/>
      <c r="D255" s="657"/>
      <c r="E255" s="657"/>
      <c r="H255" s="657"/>
    </row>
    <row r="256" spans="1:8" s="636" customFormat="1" ht="18" customHeight="1" x14ac:dyDescent="0.5">
      <c r="A256" s="657"/>
      <c r="B256" s="657"/>
      <c r="D256" s="657"/>
      <c r="E256" s="657"/>
      <c r="H256" s="657"/>
    </row>
    <row r="257" spans="1:8" s="636" customFormat="1" ht="18" customHeight="1" x14ac:dyDescent="0.5">
      <c r="A257" s="657"/>
      <c r="B257" s="657"/>
      <c r="D257" s="657"/>
      <c r="E257" s="657"/>
      <c r="H257" s="657"/>
    </row>
    <row r="258" spans="1:8" s="636" customFormat="1" ht="18" customHeight="1" x14ac:dyDescent="0.5">
      <c r="A258" s="657"/>
      <c r="B258" s="657"/>
      <c r="D258" s="657"/>
      <c r="E258" s="657"/>
      <c r="H258" s="657"/>
    </row>
    <row r="259" spans="1:8" s="636" customFormat="1" ht="18" customHeight="1" x14ac:dyDescent="0.5">
      <c r="A259" s="657"/>
      <c r="B259" s="657"/>
      <c r="D259" s="657"/>
      <c r="E259" s="657"/>
      <c r="H259" s="657"/>
    </row>
    <row r="260" spans="1:8" s="636" customFormat="1" ht="18" customHeight="1" x14ac:dyDescent="0.5">
      <c r="A260" s="657"/>
      <c r="B260" s="657"/>
      <c r="D260" s="657"/>
      <c r="E260" s="657"/>
      <c r="H260" s="657"/>
    </row>
    <row r="261" spans="1:8" s="636" customFormat="1" ht="18" customHeight="1" x14ac:dyDescent="0.5">
      <c r="A261" s="657"/>
      <c r="B261" s="657"/>
      <c r="D261" s="657"/>
      <c r="E261" s="657"/>
      <c r="H261" s="657"/>
    </row>
    <row r="262" spans="1:8" s="636" customFormat="1" ht="18" customHeight="1" x14ac:dyDescent="0.5">
      <c r="A262" s="657"/>
      <c r="B262" s="657"/>
      <c r="D262" s="657"/>
      <c r="E262" s="657"/>
      <c r="H262" s="657"/>
    </row>
    <row r="263" spans="1:8" s="636" customFormat="1" ht="18" customHeight="1" x14ac:dyDescent="0.5">
      <c r="A263" s="657"/>
      <c r="B263" s="657"/>
      <c r="D263" s="657"/>
      <c r="E263" s="657"/>
      <c r="H263" s="657"/>
    </row>
    <row r="264" spans="1:8" s="636" customFormat="1" ht="18" customHeight="1" x14ac:dyDescent="0.5">
      <c r="A264" s="657"/>
      <c r="B264" s="657"/>
      <c r="D264" s="657"/>
      <c r="E264" s="657"/>
      <c r="H264" s="657"/>
    </row>
    <row r="265" spans="1:8" s="636" customFormat="1" ht="18" customHeight="1" x14ac:dyDescent="0.5">
      <c r="A265" s="657"/>
      <c r="B265" s="657"/>
      <c r="D265" s="657"/>
      <c r="E265" s="657"/>
      <c r="H265" s="657"/>
    </row>
    <row r="266" spans="1:8" s="636" customFormat="1" ht="18" customHeight="1" x14ac:dyDescent="0.5">
      <c r="A266" s="657"/>
      <c r="B266" s="657"/>
      <c r="D266" s="657"/>
      <c r="E266" s="657"/>
      <c r="H266" s="657"/>
    </row>
    <row r="267" spans="1:8" s="636" customFormat="1" ht="18" customHeight="1" x14ac:dyDescent="0.5">
      <c r="A267" s="657"/>
      <c r="B267" s="657"/>
      <c r="D267" s="657"/>
      <c r="E267" s="657"/>
      <c r="H267" s="657"/>
    </row>
    <row r="268" spans="1:8" s="636" customFormat="1" ht="18" customHeight="1" x14ac:dyDescent="0.5">
      <c r="A268" s="657"/>
      <c r="B268" s="657"/>
      <c r="D268" s="657"/>
      <c r="E268" s="657"/>
      <c r="H268" s="657"/>
    </row>
    <row r="269" spans="1:8" s="636" customFormat="1" ht="18" customHeight="1" x14ac:dyDescent="0.5">
      <c r="A269" s="657"/>
      <c r="B269" s="657"/>
      <c r="D269" s="657"/>
      <c r="E269" s="657"/>
      <c r="H269" s="657"/>
    </row>
    <row r="270" spans="1:8" s="636" customFormat="1" ht="18" customHeight="1" x14ac:dyDescent="0.5">
      <c r="A270" s="657"/>
      <c r="B270" s="657"/>
      <c r="D270" s="657"/>
      <c r="E270" s="657"/>
      <c r="H270" s="657"/>
    </row>
    <row r="271" spans="1:8" s="636" customFormat="1" ht="18" customHeight="1" x14ac:dyDescent="0.5">
      <c r="A271" s="657"/>
      <c r="B271" s="657"/>
      <c r="D271" s="657"/>
      <c r="E271" s="657"/>
      <c r="H271" s="657"/>
    </row>
    <row r="272" spans="1:8" s="636" customFormat="1" ht="18" customHeight="1" x14ac:dyDescent="0.5">
      <c r="A272" s="657"/>
      <c r="B272" s="657"/>
      <c r="D272" s="657"/>
      <c r="E272" s="657"/>
      <c r="H272" s="657"/>
    </row>
    <row r="273" spans="1:8" s="636" customFormat="1" ht="18" customHeight="1" x14ac:dyDescent="0.5">
      <c r="A273" s="657"/>
      <c r="B273" s="657"/>
      <c r="D273" s="657"/>
      <c r="E273" s="657"/>
      <c r="H273" s="657"/>
    </row>
    <row r="274" spans="1:8" s="636" customFormat="1" ht="18" customHeight="1" x14ac:dyDescent="0.5">
      <c r="A274" s="657"/>
      <c r="B274" s="657"/>
      <c r="D274" s="657"/>
      <c r="E274" s="657"/>
      <c r="H274" s="657"/>
    </row>
    <row r="275" spans="1:8" s="636" customFormat="1" ht="18" customHeight="1" x14ac:dyDescent="0.5">
      <c r="A275" s="657"/>
      <c r="B275" s="657"/>
      <c r="D275" s="657"/>
      <c r="E275" s="657"/>
      <c r="H275" s="657"/>
    </row>
    <row r="276" spans="1:8" s="636" customFormat="1" ht="18" customHeight="1" x14ac:dyDescent="0.5">
      <c r="A276" s="657"/>
      <c r="B276" s="657"/>
      <c r="D276" s="657"/>
      <c r="E276" s="657"/>
      <c r="H276" s="657"/>
    </row>
    <row r="277" spans="1:8" s="636" customFormat="1" ht="18" customHeight="1" x14ac:dyDescent="0.5">
      <c r="A277" s="657"/>
      <c r="B277" s="657"/>
      <c r="D277" s="657"/>
      <c r="E277" s="657"/>
      <c r="H277" s="657"/>
    </row>
    <row r="278" spans="1:8" s="636" customFormat="1" ht="18" customHeight="1" x14ac:dyDescent="0.5">
      <c r="A278" s="657"/>
      <c r="B278" s="657"/>
      <c r="D278" s="657"/>
      <c r="E278" s="657"/>
      <c r="H278" s="657"/>
    </row>
    <row r="279" spans="1:8" s="636" customFormat="1" ht="18" customHeight="1" x14ac:dyDescent="0.5">
      <c r="A279" s="657"/>
      <c r="B279" s="657"/>
      <c r="D279" s="657"/>
      <c r="E279" s="657"/>
      <c r="H279" s="657"/>
    </row>
    <row r="280" spans="1:8" s="636" customFormat="1" ht="18" customHeight="1" x14ac:dyDescent="0.5">
      <c r="A280" s="657"/>
      <c r="B280" s="657"/>
      <c r="D280" s="657"/>
      <c r="E280" s="657"/>
      <c r="H280" s="657"/>
    </row>
    <row r="281" spans="1:8" s="636" customFormat="1" ht="18" customHeight="1" x14ac:dyDescent="0.5">
      <c r="A281" s="657"/>
      <c r="B281" s="657"/>
      <c r="D281" s="657"/>
      <c r="E281" s="657"/>
      <c r="H281" s="657"/>
    </row>
    <row r="282" spans="1:8" s="636" customFormat="1" ht="18" customHeight="1" x14ac:dyDescent="0.5">
      <c r="A282" s="657"/>
      <c r="B282" s="657"/>
      <c r="D282" s="657"/>
      <c r="E282" s="657"/>
      <c r="H282" s="657"/>
    </row>
    <row r="283" spans="1:8" s="636" customFormat="1" ht="18" customHeight="1" x14ac:dyDescent="0.5">
      <c r="A283" s="657"/>
      <c r="B283" s="657"/>
      <c r="D283" s="657"/>
      <c r="E283" s="657"/>
      <c r="H283" s="657"/>
    </row>
    <row r="284" spans="1:8" s="636" customFormat="1" ht="18" customHeight="1" x14ac:dyDescent="0.5">
      <c r="A284" s="657"/>
      <c r="B284" s="657"/>
      <c r="D284" s="657"/>
      <c r="E284" s="657"/>
      <c r="H284" s="657"/>
    </row>
    <row r="285" spans="1:8" s="636" customFormat="1" ht="18" customHeight="1" x14ac:dyDescent="0.5">
      <c r="A285" s="657"/>
      <c r="B285" s="657"/>
      <c r="D285" s="657"/>
      <c r="E285" s="657"/>
      <c r="H285" s="657"/>
    </row>
    <row r="286" spans="1:8" s="636" customFormat="1" ht="18" customHeight="1" x14ac:dyDescent="0.5">
      <c r="A286" s="657"/>
      <c r="B286" s="657"/>
      <c r="D286" s="657"/>
      <c r="E286" s="657"/>
      <c r="H286" s="657"/>
    </row>
    <row r="287" spans="1:8" s="636" customFormat="1" ht="18" customHeight="1" x14ac:dyDescent="0.5">
      <c r="A287" s="657"/>
      <c r="B287" s="657"/>
      <c r="D287" s="657"/>
      <c r="E287" s="657"/>
      <c r="H287" s="657"/>
    </row>
    <row r="288" spans="1:8" s="636" customFormat="1" ht="18" customHeight="1" x14ac:dyDescent="0.5">
      <c r="A288" s="657"/>
      <c r="B288" s="657"/>
      <c r="D288" s="657"/>
      <c r="E288" s="657"/>
      <c r="H288" s="657"/>
    </row>
    <row r="289" spans="1:8" s="636" customFormat="1" ht="18" customHeight="1" x14ac:dyDescent="0.5">
      <c r="A289" s="657"/>
      <c r="B289" s="657"/>
      <c r="D289" s="657"/>
      <c r="E289" s="657"/>
      <c r="H289" s="657"/>
    </row>
    <row r="290" spans="1:8" s="636" customFormat="1" ht="18" customHeight="1" x14ac:dyDescent="0.5">
      <c r="A290" s="657"/>
      <c r="B290" s="657"/>
      <c r="D290" s="657"/>
      <c r="E290" s="657"/>
      <c r="H290" s="657"/>
    </row>
    <row r="291" spans="1:8" s="636" customFormat="1" ht="18" customHeight="1" x14ac:dyDescent="0.5">
      <c r="A291" s="657"/>
      <c r="B291" s="657"/>
      <c r="D291" s="657"/>
      <c r="E291" s="657"/>
      <c r="H291" s="657"/>
    </row>
    <row r="292" spans="1:8" s="636" customFormat="1" ht="18" customHeight="1" x14ac:dyDescent="0.5">
      <c r="A292" s="657"/>
      <c r="B292" s="657"/>
      <c r="D292" s="657"/>
      <c r="E292" s="657"/>
      <c r="H292" s="657"/>
    </row>
    <row r="293" spans="1:8" s="636" customFormat="1" ht="18" customHeight="1" x14ac:dyDescent="0.5">
      <c r="A293" s="657"/>
      <c r="B293" s="657"/>
      <c r="D293" s="657"/>
      <c r="E293" s="657"/>
      <c r="H293" s="657"/>
    </row>
    <row r="294" spans="1:8" s="636" customFormat="1" ht="18" customHeight="1" x14ac:dyDescent="0.5">
      <c r="A294" s="657"/>
      <c r="B294" s="657"/>
      <c r="D294" s="657"/>
      <c r="E294" s="657"/>
      <c r="H294" s="657"/>
    </row>
    <row r="295" spans="1:8" s="636" customFormat="1" ht="18" customHeight="1" x14ac:dyDescent="0.5">
      <c r="A295" s="657"/>
      <c r="B295" s="657"/>
      <c r="D295" s="657"/>
      <c r="E295" s="657"/>
      <c r="H295" s="657"/>
    </row>
    <row r="296" spans="1:8" s="636" customFormat="1" ht="18" customHeight="1" x14ac:dyDescent="0.5">
      <c r="A296" s="657"/>
      <c r="B296" s="657"/>
      <c r="D296" s="657"/>
      <c r="E296" s="657"/>
      <c r="H296" s="657"/>
    </row>
    <row r="297" spans="1:8" s="636" customFormat="1" ht="18" customHeight="1" x14ac:dyDescent="0.5">
      <c r="A297" s="657"/>
      <c r="B297" s="657"/>
      <c r="D297" s="657"/>
      <c r="E297" s="657"/>
      <c r="H297" s="657"/>
    </row>
    <row r="298" spans="1:8" s="636" customFormat="1" ht="18" customHeight="1" x14ac:dyDescent="0.5">
      <c r="A298" s="657"/>
      <c r="B298" s="657"/>
      <c r="D298" s="657"/>
      <c r="E298" s="657"/>
      <c r="H298" s="657"/>
    </row>
    <row r="299" spans="1:8" s="636" customFormat="1" ht="18" customHeight="1" x14ac:dyDescent="0.5">
      <c r="A299" s="657"/>
      <c r="B299" s="657"/>
      <c r="D299" s="657"/>
      <c r="E299" s="657"/>
      <c r="H299" s="657"/>
    </row>
    <row r="300" spans="1:8" s="636" customFormat="1" ht="18" customHeight="1" x14ac:dyDescent="0.5">
      <c r="A300" s="657"/>
      <c r="B300" s="657"/>
      <c r="D300" s="657"/>
      <c r="E300" s="657"/>
      <c r="H300" s="657"/>
    </row>
    <row r="301" spans="1:8" s="636" customFormat="1" ht="18" customHeight="1" x14ac:dyDescent="0.5">
      <c r="A301" s="657"/>
      <c r="B301" s="657"/>
      <c r="D301" s="657"/>
      <c r="E301" s="657"/>
      <c r="H301" s="657"/>
    </row>
    <row r="302" spans="1:8" s="636" customFormat="1" ht="18" customHeight="1" x14ac:dyDescent="0.5">
      <c r="A302" s="657"/>
      <c r="B302" s="657"/>
      <c r="D302" s="657"/>
      <c r="E302" s="657"/>
      <c r="H302" s="657"/>
    </row>
    <row r="303" spans="1:8" s="636" customFormat="1" ht="18" customHeight="1" x14ac:dyDescent="0.5">
      <c r="A303" s="657"/>
      <c r="B303" s="657"/>
      <c r="D303" s="657"/>
      <c r="E303" s="657"/>
      <c r="H303" s="657"/>
    </row>
    <row r="304" spans="1:8" s="636" customFormat="1" ht="18" customHeight="1" x14ac:dyDescent="0.5">
      <c r="A304" s="657"/>
      <c r="B304" s="657"/>
      <c r="D304" s="657"/>
      <c r="E304" s="657"/>
      <c r="H304" s="657"/>
    </row>
    <row r="305" spans="1:8" s="636" customFormat="1" ht="18" customHeight="1" x14ac:dyDescent="0.5">
      <c r="A305" s="657"/>
      <c r="B305" s="657"/>
      <c r="D305" s="657"/>
      <c r="E305" s="657"/>
      <c r="H305" s="657"/>
    </row>
    <row r="306" spans="1:8" s="636" customFormat="1" ht="18" customHeight="1" x14ac:dyDescent="0.5">
      <c r="A306" s="657"/>
      <c r="B306" s="657"/>
      <c r="D306" s="657"/>
      <c r="E306" s="657"/>
      <c r="H306" s="657"/>
    </row>
    <row r="307" spans="1:8" s="636" customFormat="1" ht="18" customHeight="1" x14ac:dyDescent="0.5">
      <c r="A307" s="657"/>
      <c r="B307" s="657"/>
      <c r="D307" s="657"/>
      <c r="E307" s="657"/>
      <c r="H307" s="657"/>
    </row>
    <row r="308" spans="1:8" s="636" customFormat="1" ht="18" customHeight="1" x14ac:dyDescent="0.5">
      <c r="A308" s="657"/>
      <c r="B308" s="657"/>
      <c r="D308" s="657"/>
      <c r="E308" s="657"/>
      <c r="H308" s="657"/>
    </row>
    <row r="309" spans="1:8" s="636" customFormat="1" ht="18" customHeight="1" x14ac:dyDescent="0.5">
      <c r="A309" s="657"/>
      <c r="B309" s="657"/>
      <c r="D309" s="657"/>
      <c r="E309" s="657"/>
      <c r="H309" s="657"/>
    </row>
    <row r="310" spans="1:8" s="636" customFormat="1" ht="18" customHeight="1" x14ac:dyDescent="0.5">
      <c r="A310" s="657"/>
      <c r="B310" s="657"/>
      <c r="D310" s="657"/>
      <c r="E310" s="657"/>
      <c r="H310" s="657"/>
    </row>
    <row r="311" spans="1:8" s="636" customFormat="1" ht="18" customHeight="1" x14ac:dyDescent="0.5">
      <c r="A311" s="657"/>
      <c r="B311" s="657"/>
      <c r="D311" s="657"/>
      <c r="E311" s="657"/>
      <c r="H311" s="657"/>
    </row>
    <row r="312" spans="1:8" s="636" customFormat="1" ht="18" customHeight="1" x14ac:dyDescent="0.5">
      <c r="A312" s="657"/>
      <c r="B312" s="657"/>
      <c r="D312" s="657"/>
      <c r="E312" s="657"/>
      <c r="H312" s="657"/>
    </row>
    <row r="313" spans="1:8" s="636" customFormat="1" ht="18" customHeight="1" x14ac:dyDescent="0.5">
      <c r="A313" s="657"/>
      <c r="B313" s="657"/>
      <c r="D313" s="657"/>
      <c r="E313" s="657"/>
      <c r="H313" s="657"/>
    </row>
    <row r="314" spans="1:8" s="636" customFormat="1" ht="18" customHeight="1" x14ac:dyDescent="0.5">
      <c r="A314" s="657"/>
      <c r="B314" s="657"/>
      <c r="D314" s="657"/>
      <c r="E314" s="657"/>
      <c r="H314" s="657"/>
    </row>
    <row r="315" spans="1:8" s="636" customFormat="1" ht="18" customHeight="1" x14ac:dyDescent="0.5">
      <c r="A315" s="657"/>
      <c r="B315" s="657"/>
      <c r="D315" s="657"/>
      <c r="E315" s="657"/>
      <c r="H315" s="657"/>
    </row>
    <row r="316" spans="1:8" s="636" customFormat="1" ht="18" customHeight="1" x14ac:dyDescent="0.5">
      <c r="A316" s="657"/>
      <c r="B316" s="657"/>
      <c r="D316" s="657"/>
      <c r="E316" s="657"/>
      <c r="H316" s="657"/>
    </row>
    <row r="317" spans="1:8" s="636" customFormat="1" ht="18" customHeight="1" x14ac:dyDescent="0.5">
      <c r="A317" s="657"/>
      <c r="B317" s="657"/>
      <c r="D317" s="657"/>
      <c r="E317" s="657"/>
      <c r="H317" s="657"/>
    </row>
    <row r="318" spans="1:8" s="636" customFormat="1" ht="18" customHeight="1" x14ac:dyDescent="0.5">
      <c r="A318" s="657"/>
      <c r="B318" s="657"/>
      <c r="D318" s="657"/>
      <c r="E318" s="657"/>
      <c r="H318" s="657"/>
    </row>
    <row r="319" spans="1:8" s="636" customFormat="1" ht="18" customHeight="1" x14ac:dyDescent="0.5">
      <c r="A319" s="657"/>
      <c r="B319" s="657"/>
      <c r="D319" s="657"/>
      <c r="E319" s="657"/>
      <c r="H319" s="657"/>
    </row>
    <row r="320" spans="1:8" s="636" customFormat="1" ht="18" customHeight="1" x14ac:dyDescent="0.5">
      <c r="A320" s="657"/>
      <c r="B320" s="657"/>
      <c r="D320" s="657"/>
      <c r="E320" s="657"/>
      <c r="H320" s="657"/>
    </row>
    <row r="321" spans="1:8" s="636" customFormat="1" ht="18" customHeight="1" x14ac:dyDescent="0.5">
      <c r="A321" s="657"/>
      <c r="B321" s="657"/>
      <c r="D321" s="657"/>
      <c r="E321" s="657"/>
      <c r="H321" s="657"/>
    </row>
    <row r="322" spans="1:8" s="636" customFormat="1" ht="18" customHeight="1" x14ac:dyDescent="0.5">
      <c r="A322" s="657"/>
      <c r="B322" s="657"/>
      <c r="D322" s="657"/>
      <c r="E322" s="657"/>
      <c r="H322" s="657"/>
    </row>
    <row r="323" spans="1:8" s="636" customFormat="1" ht="18" customHeight="1" x14ac:dyDescent="0.5">
      <c r="A323" s="657"/>
      <c r="B323" s="657"/>
      <c r="D323" s="657"/>
      <c r="E323" s="657"/>
      <c r="H323" s="657"/>
    </row>
    <row r="324" spans="1:8" s="636" customFormat="1" ht="18" customHeight="1" x14ac:dyDescent="0.5">
      <c r="A324" s="657"/>
      <c r="B324" s="657"/>
      <c r="D324" s="657"/>
      <c r="E324" s="657"/>
      <c r="H324" s="657"/>
    </row>
    <row r="325" spans="1:8" s="636" customFormat="1" ht="18" customHeight="1" x14ac:dyDescent="0.5">
      <c r="A325" s="657"/>
      <c r="B325" s="657"/>
      <c r="D325" s="657"/>
      <c r="E325" s="657"/>
      <c r="H325" s="657"/>
    </row>
    <row r="326" spans="1:8" s="636" customFormat="1" ht="18" customHeight="1" x14ac:dyDescent="0.5">
      <c r="A326" s="657"/>
      <c r="B326" s="657"/>
      <c r="D326" s="657"/>
      <c r="E326" s="657"/>
      <c r="H326" s="657"/>
    </row>
    <row r="327" spans="1:8" s="636" customFormat="1" ht="18" customHeight="1" x14ac:dyDescent="0.5">
      <c r="A327" s="657"/>
      <c r="B327" s="657"/>
      <c r="D327" s="657"/>
      <c r="E327" s="657"/>
      <c r="H327" s="657"/>
    </row>
    <row r="328" spans="1:8" s="636" customFormat="1" ht="18" customHeight="1" x14ac:dyDescent="0.5">
      <c r="A328" s="657"/>
      <c r="B328" s="657"/>
      <c r="D328" s="657"/>
      <c r="E328" s="657"/>
      <c r="H328" s="657"/>
    </row>
    <row r="329" spans="1:8" s="636" customFormat="1" ht="18" customHeight="1" x14ac:dyDescent="0.5">
      <c r="A329" s="657"/>
      <c r="B329" s="657"/>
      <c r="D329" s="657"/>
      <c r="E329" s="657"/>
      <c r="H329" s="657"/>
    </row>
    <row r="330" spans="1:8" s="636" customFormat="1" ht="18" customHeight="1" x14ac:dyDescent="0.5">
      <c r="A330" s="657"/>
      <c r="B330" s="657"/>
      <c r="D330" s="657"/>
      <c r="E330" s="657"/>
      <c r="H330" s="657"/>
    </row>
    <row r="331" spans="1:8" s="636" customFormat="1" ht="18" customHeight="1" x14ac:dyDescent="0.5">
      <c r="A331" s="657"/>
      <c r="B331" s="657"/>
      <c r="D331" s="657"/>
      <c r="E331" s="657"/>
      <c r="H331" s="657"/>
    </row>
    <row r="332" spans="1:8" s="636" customFormat="1" ht="18" customHeight="1" x14ac:dyDescent="0.5">
      <c r="A332" s="657"/>
      <c r="B332" s="657"/>
      <c r="D332" s="657"/>
      <c r="E332" s="657"/>
      <c r="H332" s="657"/>
    </row>
    <row r="333" spans="1:8" s="636" customFormat="1" ht="18" customHeight="1" x14ac:dyDescent="0.5">
      <c r="A333" s="657"/>
      <c r="B333" s="657"/>
      <c r="D333" s="657"/>
      <c r="E333" s="657"/>
      <c r="H333" s="657"/>
    </row>
    <row r="334" spans="1:8" s="636" customFormat="1" ht="18" customHeight="1" x14ac:dyDescent="0.5">
      <c r="A334" s="657"/>
      <c r="B334" s="657"/>
      <c r="D334" s="657"/>
      <c r="E334" s="657"/>
      <c r="H334" s="657"/>
    </row>
    <row r="335" spans="1:8" s="636" customFormat="1" ht="18" customHeight="1" x14ac:dyDescent="0.5">
      <c r="A335" s="657"/>
      <c r="B335" s="657"/>
      <c r="D335" s="657"/>
      <c r="E335" s="657"/>
      <c r="H335" s="657"/>
    </row>
    <row r="336" spans="1:8" s="636" customFormat="1" ht="18" customHeight="1" x14ac:dyDescent="0.5">
      <c r="A336" s="657"/>
      <c r="B336" s="657"/>
      <c r="D336" s="657"/>
      <c r="E336" s="657"/>
      <c r="H336" s="657"/>
    </row>
    <row r="337" spans="1:8" s="636" customFormat="1" ht="18" customHeight="1" x14ac:dyDescent="0.5">
      <c r="A337" s="657"/>
      <c r="B337" s="657"/>
      <c r="D337" s="657"/>
      <c r="E337" s="657"/>
      <c r="H337" s="657"/>
    </row>
    <row r="338" spans="1:8" s="636" customFormat="1" ht="18" customHeight="1" x14ac:dyDescent="0.5">
      <c r="A338" s="657"/>
      <c r="B338" s="657"/>
      <c r="D338" s="657"/>
      <c r="E338" s="657"/>
      <c r="H338" s="657"/>
    </row>
    <row r="339" spans="1:8" s="636" customFormat="1" ht="18" customHeight="1" x14ac:dyDescent="0.5">
      <c r="A339" s="657"/>
      <c r="B339" s="657"/>
      <c r="D339" s="657"/>
      <c r="E339" s="657"/>
      <c r="H339" s="657"/>
    </row>
    <row r="340" spans="1:8" s="636" customFormat="1" ht="18" customHeight="1" x14ac:dyDescent="0.5">
      <c r="A340" s="657"/>
      <c r="B340" s="657"/>
      <c r="D340" s="657"/>
      <c r="E340" s="657"/>
      <c r="H340" s="657"/>
    </row>
    <row r="341" spans="1:8" s="636" customFormat="1" ht="18" customHeight="1" x14ac:dyDescent="0.5">
      <c r="A341" s="657"/>
      <c r="B341" s="657"/>
      <c r="D341" s="657"/>
      <c r="E341" s="657"/>
      <c r="H341" s="657"/>
    </row>
    <row r="342" spans="1:8" s="636" customFormat="1" ht="18" customHeight="1" x14ac:dyDescent="0.5">
      <c r="A342" s="657"/>
      <c r="B342" s="657"/>
      <c r="D342" s="657"/>
      <c r="E342" s="657"/>
      <c r="H342" s="657"/>
    </row>
    <row r="343" spans="1:8" s="636" customFormat="1" ht="18" customHeight="1" x14ac:dyDescent="0.5">
      <c r="A343" s="657"/>
      <c r="B343" s="657"/>
      <c r="D343" s="657"/>
      <c r="E343" s="657"/>
      <c r="H343" s="657"/>
    </row>
    <row r="344" spans="1:8" s="636" customFormat="1" ht="18" customHeight="1" x14ac:dyDescent="0.5">
      <c r="A344" s="657"/>
      <c r="B344" s="657"/>
      <c r="D344" s="657"/>
      <c r="E344" s="657"/>
      <c r="H344" s="657"/>
    </row>
    <row r="345" spans="1:8" s="636" customFormat="1" ht="18" customHeight="1" x14ac:dyDescent="0.5">
      <c r="A345" s="657"/>
      <c r="B345" s="657"/>
      <c r="D345" s="657"/>
      <c r="E345" s="657"/>
      <c r="H345" s="657"/>
    </row>
    <row r="346" spans="1:8" s="636" customFormat="1" ht="18" customHeight="1" x14ac:dyDescent="0.5">
      <c r="A346" s="657"/>
      <c r="B346" s="657"/>
      <c r="D346" s="657"/>
      <c r="E346" s="657"/>
      <c r="H346" s="657"/>
    </row>
    <row r="347" spans="1:8" s="636" customFormat="1" ht="18" customHeight="1" x14ac:dyDescent="0.5">
      <c r="A347" s="657"/>
      <c r="B347" s="657"/>
      <c r="D347" s="657"/>
      <c r="E347" s="657"/>
      <c r="H347" s="657"/>
    </row>
    <row r="348" spans="1:8" s="636" customFormat="1" ht="18" customHeight="1" x14ac:dyDescent="0.5">
      <c r="A348" s="657"/>
      <c r="B348" s="657"/>
      <c r="D348" s="657"/>
      <c r="E348" s="657"/>
      <c r="H348" s="657"/>
    </row>
    <row r="349" spans="1:8" s="636" customFormat="1" ht="18" customHeight="1" x14ac:dyDescent="0.5">
      <c r="A349" s="657"/>
      <c r="B349" s="657"/>
      <c r="D349" s="657"/>
      <c r="E349" s="657"/>
      <c r="H349" s="657"/>
    </row>
    <row r="350" spans="1:8" s="636" customFormat="1" ht="18" customHeight="1" x14ac:dyDescent="0.5">
      <c r="A350" s="657"/>
      <c r="B350" s="657"/>
      <c r="D350" s="657"/>
      <c r="E350" s="657"/>
      <c r="H350" s="657"/>
    </row>
    <row r="351" spans="1:8" s="636" customFormat="1" ht="18" customHeight="1" x14ac:dyDescent="0.5">
      <c r="A351" s="657"/>
      <c r="B351" s="657"/>
      <c r="D351" s="657"/>
      <c r="E351" s="657"/>
      <c r="H351" s="657"/>
    </row>
    <row r="352" spans="1:8" s="636" customFormat="1" ht="18" customHeight="1" x14ac:dyDescent="0.5">
      <c r="A352" s="657"/>
      <c r="B352" s="657"/>
      <c r="D352" s="657"/>
      <c r="E352" s="657"/>
      <c r="H352" s="657"/>
    </row>
    <row r="353" spans="1:8" s="636" customFormat="1" ht="18" customHeight="1" x14ac:dyDescent="0.5">
      <c r="A353" s="657"/>
      <c r="B353" s="657"/>
      <c r="D353" s="657"/>
      <c r="E353" s="657"/>
      <c r="H353" s="657"/>
    </row>
    <row r="354" spans="1:8" s="636" customFormat="1" ht="18" customHeight="1" x14ac:dyDescent="0.5">
      <c r="A354" s="657"/>
      <c r="B354" s="657"/>
      <c r="D354" s="657"/>
      <c r="E354" s="657"/>
      <c r="H354" s="657"/>
    </row>
    <row r="355" spans="1:8" s="636" customFormat="1" ht="18" customHeight="1" x14ac:dyDescent="0.5">
      <c r="A355" s="657"/>
      <c r="B355" s="657"/>
      <c r="D355" s="657"/>
      <c r="E355" s="657"/>
      <c r="H355" s="657"/>
    </row>
    <row r="356" spans="1:8" s="636" customFormat="1" ht="18" customHeight="1" x14ac:dyDescent="0.5">
      <c r="A356" s="657"/>
      <c r="B356" s="657"/>
      <c r="D356" s="657"/>
      <c r="E356" s="657"/>
      <c r="H356" s="657"/>
    </row>
    <row r="357" spans="1:8" s="636" customFormat="1" ht="18" customHeight="1" x14ac:dyDescent="0.5">
      <c r="A357" s="657"/>
      <c r="B357" s="657"/>
      <c r="D357" s="657"/>
      <c r="E357" s="657"/>
      <c r="H357" s="657"/>
    </row>
    <row r="358" spans="1:8" s="636" customFormat="1" ht="18" customHeight="1" x14ac:dyDescent="0.5">
      <c r="A358" s="657"/>
      <c r="B358" s="657"/>
      <c r="D358" s="657"/>
      <c r="E358" s="657"/>
      <c r="H358" s="657"/>
    </row>
    <row r="359" spans="1:8" s="636" customFormat="1" ht="18" customHeight="1" x14ac:dyDescent="0.5">
      <c r="A359" s="657"/>
      <c r="B359" s="657"/>
      <c r="D359" s="657"/>
      <c r="E359" s="657"/>
      <c r="H359" s="657"/>
    </row>
    <row r="360" spans="1:8" s="636" customFormat="1" ht="18" customHeight="1" x14ac:dyDescent="0.5">
      <c r="A360" s="657"/>
      <c r="B360" s="657"/>
      <c r="D360" s="657"/>
      <c r="E360" s="657"/>
      <c r="H360" s="657"/>
    </row>
    <row r="361" spans="1:8" s="636" customFormat="1" ht="18" customHeight="1" x14ac:dyDescent="0.5">
      <c r="A361" s="657"/>
      <c r="B361" s="657"/>
      <c r="D361" s="657"/>
      <c r="E361" s="657"/>
      <c r="H361" s="657"/>
    </row>
    <row r="362" spans="1:8" s="636" customFormat="1" ht="18" customHeight="1" x14ac:dyDescent="0.5">
      <c r="A362" s="657"/>
      <c r="B362" s="657"/>
      <c r="D362" s="657"/>
      <c r="E362" s="657"/>
      <c r="H362" s="657"/>
    </row>
    <row r="363" spans="1:8" s="636" customFormat="1" ht="18" customHeight="1" x14ac:dyDescent="0.5">
      <c r="A363" s="657"/>
      <c r="B363" s="657"/>
      <c r="D363" s="657"/>
      <c r="E363" s="657"/>
      <c r="H363" s="657"/>
    </row>
    <row r="364" spans="1:8" s="636" customFormat="1" ht="18" customHeight="1" x14ac:dyDescent="0.5">
      <c r="A364" s="657"/>
      <c r="B364" s="657"/>
      <c r="D364" s="657"/>
      <c r="E364" s="657"/>
      <c r="H364" s="657"/>
    </row>
    <row r="365" spans="1:8" s="636" customFormat="1" ht="18" customHeight="1" x14ac:dyDescent="0.5">
      <c r="A365" s="657"/>
      <c r="B365" s="657"/>
      <c r="D365" s="657"/>
      <c r="E365" s="657"/>
      <c r="H365" s="657"/>
    </row>
    <row r="366" spans="1:8" s="636" customFormat="1" ht="18" customHeight="1" x14ac:dyDescent="0.5">
      <c r="A366" s="657"/>
      <c r="B366" s="657"/>
      <c r="D366" s="657"/>
      <c r="E366" s="657"/>
      <c r="H366" s="657"/>
    </row>
    <row r="367" spans="1:8" s="636" customFormat="1" ht="18" customHeight="1" x14ac:dyDescent="0.5">
      <c r="A367" s="657"/>
      <c r="B367" s="657"/>
      <c r="D367" s="657"/>
      <c r="E367" s="657"/>
      <c r="H367" s="657"/>
    </row>
    <row r="368" spans="1:8" s="636" customFormat="1" ht="18" customHeight="1" x14ac:dyDescent="0.5">
      <c r="A368" s="657"/>
      <c r="B368" s="657"/>
      <c r="D368" s="657"/>
      <c r="E368" s="657"/>
      <c r="H368" s="657"/>
    </row>
    <row r="369" spans="1:8" s="636" customFormat="1" ht="18" customHeight="1" x14ac:dyDescent="0.5">
      <c r="A369" s="657"/>
      <c r="B369" s="657"/>
      <c r="D369" s="657"/>
      <c r="E369" s="657"/>
      <c r="H369" s="657"/>
    </row>
    <row r="370" spans="1:8" s="636" customFormat="1" ht="18" customHeight="1" x14ac:dyDescent="0.5">
      <c r="A370" s="657"/>
      <c r="B370" s="657"/>
      <c r="D370" s="657"/>
      <c r="E370" s="657"/>
      <c r="H370" s="657"/>
    </row>
    <row r="371" spans="1:8" s="636" customFormat="1" ht="18" customHeight="1" x14ac:dyDescent="0.5">
      <c r="A371" s="657"/>
      <c r="B371" s="657"/>
      <c r="D371" s="657"/>
      <c r="E371" s="657"/>
      <c r="H371" s="657"/>
    </row>
    <row r="372" spans="1:8" s="636" customFormat="1" ht="18" customHeight="1" x14ac:dyDescent="0.5">
      <c r="A372" s="657"/>
      <c r="B372" s="657"/>
      <c r="D372" s="657"/>
      <c r="E372" s="657"/>
      <c r="H372" s="657"/>
    </row>
    <row r="373" spans="1:8" s="636" customFormat="1" ht="18" customHeight="1" x14ac:dyDescent="0.5">
      <c r="A373" s="657"/>
      <c r="B373" s="657"/>
      <c r="D373" s="657"/>
      <c r="E373" s="657"/>
      <c r="H373" s="657"/>
    </row>
    <row r="374" spans="1:8" s="636" customFormat="1" ht="18" customHeight="1" x14ac:dyDescent="0.5">
      <c r="A374" s="657"/>
      <c r="B374" s="657"/>
      <c r="D374" s="657"/>
      <c r="E374" s="657"/>
      <c r="H374" s="657"/>
    </row>
    <row r="375" spans="1:8" s="636" customFormat="1" ht="18" customHeight="1" x14ac:dyDescent="0.5">
      <c r="A375" s="657"/>
      <c r="B375" s="657"/>
      <c r="D375" s="657"/>
      <c r="E375" s="657"/>
      <c r="H375" s="657"/>
    </row>
    <row r="376" spans="1:8" s="636" customFormat="1" ht="18" customHeight="1" x14ac:dyDescent="0.5">
      <c r="A376" s="657"/>
      <c r="B376" s="657"/>
      <c r="D376" s="657"/>
      <c r="E376" s="657"/>
      <c r="H376" s="657"/>
    </row>
    <row r="377" spans="1:8" s="636" customFormat="1" ht="18" customHeight="1" x14ac:dyDescent="0.5">
      <c r="A377" s="657"/>
      <c r="B377" s="657"/>
      <c r="D377" s="657"/>
      <c r="E377" s="657"/>
      <c r="H377" s="657"/>
    </row>
    <row r="378" spans="1:8" s="636" customFormat="1" ht="18" customHeight="1" x14ac:dyDescent="0.5">
      <c r="A378" s="657"/>
      <c r="B378" s="657"/>
      <c r="D378" s="657"/>
      <c r="E378" s="657"/>
      <c r="H378" s="657"/>
    </row>
    <row r="379" spans="1:8" s="636" customFormat="1" ht="18" customHeight="1" x14ac:dyDescent="0.5">
      <c r="A379" s="657"/>
      <c r="B379" s="657"/>
      <c r="D379" s="657"/>
      <c r="E379" s="657"/>
      <c r="H379" s="657"/>
    </row>
    <row r="380" spans="1:8" s="636" customFormat="1" ht="18" customHeight="1" x14ac:dyDescent="0.5">
      <c r="A380" s="657"/>
      <c r="B380" s="657"/>
      <c r="D380" s="657"/>
      <c r="E380" s="657"/>
      <c r="H380" s="657"/>
    </row>
    <row r="381" spans="1:8" s="636" customFormat="1" ht="18" customHeight="1" x14ac:dyDescent="0.5">
      <c r="A381" s="657"/>
      <c r="B381" s="657"/>
      <c r="D381" s="657"/>
      <c r="E381" s="657"/>
      <c r="H381" s="657"/>
    </row>
    <row r="382" spans="1:8" s="636" customFormat="1" ht="18" customHeight="1" x14ac:dyDescent="0.5">
      <c r="A382" s="657"/>
      <c r="B382" s="657"/>
      <c r="D382" s="657"/>
      <c r="E382" s="657"/>
      <c r="H382" s="657"/>
    </row>
    <row r="383" spans="1:8" s="636" customFormat="1" ht="18" customHeight="1" x14ac:dyDescent="0.5">
      <c r="A383" s="657"/>
      <c r="B383" s="657"/>
      <c r="D383" s="657"/>
      <c r="E383" s="657"/>
      <c r="H383" s="657"/>
    </row>
    <row r="384" spans="1:8" s="636" customFormat="1" ht="18" customHeight="1" x14ac:dyDescent="0.5">
      <c r="A384" s="657"/>
      <c r="B384" s="657"/>
      <c r="D384" s="657"/>
      <c r="E384" s="657"/>
      <c r="H384" s="657"/>
    </row>
    <row r="385" spans="1:8" s="636" customFormat="1" ht="18" customHeight="1" x14ac:dyDescent="0.5">
      <c r="A385" s="657"/>
      <c r="B385" s="657"/>
      <c r="D385" s="657"/>
      <c r="E385" s="657"/>
      <c r="H385" s="657"/>
    </row>
    <row r="386" spans="1:8" s="636" customFormat="1" ht="18" customHeight="1" x14ac:dyDescent="0.5">
      <c r="A386" s="657"/>
      <c r="B386" s="657"/>
      <c r="D386" s="657"/>
      <c r="E386" s="657"/>
      <c r="H386" s="657"/>
    </row>
    <row r="387" spans="1:8" s="636" customFormat="1" ht="18" customHeight="1" x14ac:dyDescent="0.5">
      <c r="A387" s="657"/>
      <c r="B387" s="657"/>
      <c r="D387" s="657"/>
      <c r="E387" s="657"/>
      <c r="H387" s="657"/>
    </row>
    <row r="388" spans="1:8" s="636" customFormat="1" ht="18" customHeight="1" x14ac:dyDescent="0.5">
      <c r="A388" s="657"/>
      <c r="B388" s="657"/>
      <c r="D388" s="657"/>
      <c r="E388" s="657"/>
      <c r="H388" s="657"/>
    </row>
    <row r="389" spans="1:8" s="636" customFormat="1" ht="18" customHeight="1" x14ac:dyDescent="0.5">
      <c r="A389" s="657"/>
      <c r="B389" s="657"/>
      <c r="D389" s="657"/>
      <c r="E389" s="657"/>
      <c r="H389" s="657"/>
    </row>
    <row r="390" spans="1:8" s="636" customFormat="1" ht="18" customHeight="1" x14ac:dyDescent="0.5">
      <c r="A390" s="657"/>
      <c r="B390" s="657"/>
      <c r="D390" s="657"/>
      <c r="E390" s="657"/>
      <c r="H390" s="657"/>
    </row>
    <row r="391" spans="1:8" s="636" customFormat="1" ht="18" customHeight="1" x14ac:dyDescent="0.5">
      <c r="A391" s="657"/>
      <c r="B391" s="657"/>
      <c r="D391" s="657"/>
      <c r="E391" s="657"/>
      <c r="H391" s="657"/>
    </row>
    <row r="392" spans="1:8" s="636" customFormat="1" ht="18" customHeight="1" x14ac:dyDescent="0.5">
      <c r="A392" s="657"/>
      <c r="B392" s="657"/>
      <c r="D392" s="657"/>
      <c r="E392" s="657"/>
      <c r="H392" s="657"/>
    </row>
    <row r="393" spans="1:8" s="636" customFormat="1" ht="18" customHeight="1" x14ac:dyDescent="0.5">
      <c r="A393" s="657"/>
      <c r="B393" s="657"/>
      <c r="D393" s="657"/>
      <c r="E393" s="657"/>
      <c r="H393" s="657"/>
    </row>
    <row r="394" spans="1:8" s="636" customFormat="1" ht="18" customHeight="1" x14ac:dyDescent="0.5">
      <c r="A394" s="657"/>
      <c r="B394" s="657"/>
      <c r="D394" s="657"/>
      <c r="E394" s="657"/>
      <c r="H394" s="657"/>
    </row>
    <row r="395" spans="1:8" s="636" customFormat="1" ht="18" customHeight="1" x14ac:dyDescent="0.5">
      <c r="A395" s="657"/>
      <c r="B395" s="657"/>
      <c r="D395" s="657"/>
      <c r="E395" s="657"/>
      <c r="H395" s="657"/>
    </row>
    <row r="396" spans="1:8" s="636" customFormat="1" ht="18" customHeight="1" x14ac:dyDescent="0.5">
      <c r="A396" s="657"/>
      <c r="B396" s="657"/>
      <c r="D396" s="657"/>
      <c r="E396" s="657"/>
      <c r="H396" s="657"/>
    </row>
    <row r="397" spans="1:8" s="636" customFormat="1" ht="18" customHeight="1" x14ac:dyDescent="0.5">
      <c r="A397" s="657"/>
      <c r="B397" s="657"/>
      <c r="D397" s="657"/>
      <c r="E397" s="657"/>
      <c r="H397" s="657"/>
    </row>
    <row r="398" spans="1:8" s="636" customFormat="1" ht="18" customHeight="1" x14ac:dyDescent="0.5">
      <c r="A398" s="657"/>
      <c r="B398" s="657"/>
      <c r="D398" s="657"/>
      <c r="E398" s="657"/>
      <c r="H398" s="657"/>
    </row>
    <row r="399" spans="1:8" s="636" customFormat="1" ht="18" customHeight="1" x14ac:dyDescent="0.5">
      <c r="A399" s="657"/>
      <c r="B399" s="657"/>
      <c r="D399" s="657"/>
      <c r="E399" s="657"/>
      <c r="H399" s="657"/>
    </row>
    <row r="400" spans="1:8" s="636" customFormat="1" ht="18" customHeight="1" x14ac:dyDescent="0.5">
      <c r="A400" s="657"/>
      <c r="B400" s="657"/>
      <c r="D400" s="657"/>
      <c r="E400" s="657"/>
      <c r="H400" s="657"/>
    </row>
    <row r="401" spans="1:8" s="636" customFormat="1" ht="18" customHeight="1" x14ac:dyDescent="0.5">
      <c r="A401" s="657"/>
      <c r="B401" s="657"/>
      <c r="D401" s="657"/>
      <c r="E401" s="657"/>
      <c r="H401" s="657"/>
    </row>
    <row r="402" spans="1:8" s="636" customFormat="1" ht="18" customHeight="1" x14ac:dyDescent="0.5">
      <c r="A402" s="657"/>
      <c r="B402" s="657"/>
      <c r="D402" s="657"/>
      <c r="E402" s="657"/>
      <c r="H402" s="657"/>
    </row>
    <row r="403" spans="1:8" s="636" customFormat="1" ht="18" customHeight="1" x14ac:dyDescent="0.5">
      <c r="A403" s="657"/>
      <c r="B403" s="657"/>
      <c r="D403" s="657"/>
      <c r="E403" s="657"/>
      <c r="H403" s="657"/>
    </row>
    <row r="404" spans="1:8" s="636" customFormat="1" ht="18" customHeight="1" x14ac:dyDescent="0.5">
      <c r="A404" s="657"/>
      <c r="B404" s="657"/>
      <c r="D404" s="657"/>
      <c r="E404" s="657"/>
      <c r="H404" s="657"/>
    </row>
    <row r="405" spans="1:8" s="636" customFormat="1" ht="18" customHeight="1" x14ac:dyDescent="0.5">
      <c r="A405" s="657"/>
      <c r="B405" s="657"/>
      <c r="D405" s="657"/>
      <c r="E405" s="657"/>
      <c r="H405" s="657"/>
    </row>
    <row r="406" spans="1:8" s="636" customFormat="1" ht="18" customHeight="1" x14ac:dyDescent="0.5">
      <c r="A406" s="657"/>
      <c r="B406" s="657"/>
      <c r="D406" s="657"/>
      <c r="E406" s="657"/>
      <c r="H406" s="657"/>
    </row>
    <row r="407" spans="1:8" s="636" customFormat="1" ht="18" customHeight="1" x14ac:dyDescent="0.5">
      <c r="A407" s="657"/>
      <c r="B407" s="657"/>
      <c r="D407" s="657"/>
      <c r="E407" s="657"/>
      <c r="H407" s="657"/>
    </row>
    <row r="408" spans="1:8" s="636" customFormat="1" ht="18" customHeight="1" x14ac:dyDescent="0.5">
      <c r="A408" s="657"/>
      <c r="B408" s="657"/>
      <c r="D408" s="657"/>
      <c r="E408" s="657"/>
      <c r="H408" s="657"/>
    </row>
    <row r="409" spans="1:8" s="636" customFormat="1" ht="18" customHeight="1" x14ac:dyDescent="0.5">
      <c r="A409" s="657"/>
      <c r="B409" s="657"/>
      <c r="D409" s="657"/>
      <c r="E409" s="657"/>
      <c r="H409" s="657"/>
    </row>
    <row r="410" spans="1:8" s="636" customFormat="1" ht="18" customHeight="1" x14ac:dyDescent="0.5">
      <c r="A410" s="657"/>
      <c r="B410" s="657"/>
      <c r="D410" s="657"/>
      <c r="E410" s="657"/>
      <c r="H410" s="657"/>
    </row>
    <row r="411" spans="1:8" s="636" customFormat="1" ht="18" customHeight="1" x14ac:dyDescent="0.5">
      <c r="A411" s="657"/>
      <c r="B411" s="657"/>
      <c r="D411" s="657"/>
      <c r="E411" s="657"/>
      <c r="H411" s="657"/>
    </row>
    <row r="412" spans="1:8" s="636" customFormat="1" ht="18" customHeight="1" x14ac:dyDescent="0.5">
      <c r="A412" s="657"/>
      <c r="B412" s="657"/>
      <c r="D412" s="657"/>
      <c r="E412" s="657"/>
      <c r="H412" s="657"/>
    </row>
    <row r="413" spans="1:8" s="636" customFormat="1" ht="18" customHeight="1" x14ac:dyDescent="0.5">
      <c r="A413" s="657"/>
      <c r="B413" s="657"/>
      <c r="D413" s="657"/>
      <c r="E413" s="657"/>
      <c r="H413" s="657"/>
    </row>
    <row r="414" spans="1:8" s="636" customFormat="1" ht="18" customHeight="1" x14ac:dyDescent="0.5">
      <c r="A414" s="657"/>
      <c r="B414" s="657"/>
      <c r="D414" s="657"/>
      <c r="E414" s="657"/>
      <c r="H414" s="657"/>
    </row>
    <row r="415" spans="1:8" s="636" customFormat="1" ht="18" customHeight="1" x14ac:dyDescent="0.5">
      <c r="A415" s="657"/>
      <c r="B415" s="657"/>
      <c r="D415" s="657"/>
      <c r="E415" s="657"/>
      <c r="H415" s="657"/>
    </row>
    <row r="416" spans="1:8" s="636" customFormat="1" ht="18" customHeight="1" x14ac:dyDescent="0.5">
      <c r="A416" s="657"/>
      <c r="B416" s="657"/>
      <c r="D416" s="657"/>
      <c r="E416" s="657"/>
      <c r="H416" s="657"/>
    </row>
    <row r="417" spans="1:8" s="636" customFormat="1" ht="18" customHeight="1" x14ac:dyDescent="0.5">
      <c r="A417" s="657"/>
      <c r="B417" s="657"/>
      <c r="D417" s="657"/>
      <c r="E417" s="657"/>
      <c r="H417" s="657"/>
    </row>
    <row r="418" spans="1:8" s="636" customFormat="1" ht="18" customHeight="1" x14ac:dyDescent="0.5">
      <c r="A418" s="657"/>
      <c r="B418" s="657"/>
      <c r="D418" s="657"/>
      <c r="E418" s="657"/>
      <c r="H418" s="657"/>
    </row>
    <row r="419" spans="1:8" s="636" customFormat="1" ht="18" customHeight="1" x14ac:dyDescent="0.5">
      <c r="A419" s="657"/>
      <c r="B419" s="657"/>
      <c r="D419" s="657"/>
      <c r="E419" s="657"/>
      <c r="H419" s="657"/>
    </row>
    <row r="420" spans="1:8" s="636" customFormat="1" ht="18" customHeight="1" x14ac:dyDescent="0.5">
      <c r="A420" s="657"/>
      <c r="B420" s="657"/>
      <c r="D420" s="657"/>
      <c r="E420" s="657"/>
      <c r="H420" s="657"/>
    </row>
    <row r="421" spans="1:8" s="636" customFormat="1" ht="18" customHeight="1" x14ac:dyDescent="0.5">
      <c r="A421" s="657"/>
      <c r="B421" s="657"/>
      <c r="D421" s="657"/>
      <c r="E421" s="657"/>
      <c r="H421" s="657"/>
    </row>
    <row r="422" spans="1:8" s="636" customFormat="1" ht="18" customHeight="1" x14ac:dyDescent="0.5">
      <c r="A422" s="657"/>
      <c r="B422" s="657"/>
      <c r="D422" s="657"/>
      <c r="E422" s="657"/>
      <c r="H422" s="657"/>
    </row>
    <row r="423" spans="1:8" s="636" customFormat="1" ht="18" customHeight="1" x14ac:dyDescent="0.5">
      <c r="A423" s="657"/>
      <c r="B423" s="657"/>
      <c r="D423" s="657"/>
      <c r="E423" s="657"/>
      <c r="H423" s="657"/>
    </row>
    <row r="424" spans="1:8" s="636" customFormat="1" ht="18" customHeight="1" x14ac:dyDescent="0.5">
      <c r="A424" s="657"/>
      <c r="B424" s="657"/>
      <c r="D424" s="657"/>
      <c r="E424" s="657"/>
      <c r="H424" s="657"/>
    </row>
    <row r="425" spans="1:8" s="636" customFormat="1" ht="18" customHeight="1" x14ac:dyDescent="0.5">
      <c r="A425" s="657"/>
      <c r="B425" s="657"/>
      <c r="D425" s="657"/>
      <c r="E425" s="657"/>
      <c r="H425" s="657"/>
    </row>
    <row r="426" spans="1:8" s="636" customFormat="1" ht="18" customHeight="1" x14ac:dyDescent="0.5">
      <c r="A426" s="657"/>
      <c r="B426" s="657"/>
      <c r="D426" s="657"/>
      <c r="E426" s="657"/>
      <c r="H426" s="657"/>
    </row>
    <row r="427" spans="1:8" s="636" customFormat="1" ht="18" customHeight="1" x14ac:dyDescent="0.5">
      <c r="A427" s="657"/>
      <c r="B427" s="657"/>
      <c r="D427" s="657"/>
      <c r="E427" s="657"/>
      <c r="H427" s="657"/>
    </row>
    <row r="428" spans="1:8" s="636" customFormat="1" ht="18" customHeight="1" x14ac:dyDescent="0.5">
      <c r="A428" s="657"/>
      <c r="B428" s="657"/>
      <c r="D428" s="657"/>
      <c r="E428" s="657"/>
      <c r="H428" s="657"/>
    </row>
    <row r="429" spans="1:8" s="636" customFormat="1" ht="18" customHeight="1" x14ac:dyDescent="0.5">
      <c r="A429" s="657"/>
      <c r="B429" s="657"/>
      <c r="D429" s="657"/>
      <c r="E429" s="657"/>
      <c r="H429" s="657"/>
    </row>
    <row r="430" spans="1:8" s="636" customFormat="1" ht="18" customHeight="1" x14ac:dyDescent="0.5">
      <c r="A430" s="657"/>
      <c r="B430" s="657"/>
      <c r="D430" s="657"/>
      <c r="E430" s="657"/>
      <c r="H430" s="657"/>
    </row>
    <row r="431" spans="1:8" s="636" customFormat="1" ht="18" customHeight="1" x14ac:dyDescent="0.5">
      <c r="A431" s="657"/>
      <c r="B431" s="657"/>
      <c r="D431" s="657"/>
      <c r="E431" s="657"/>
      <c r="H431" s="657"/>
    </row>
    <row r="432" spans="1:8" s="636" customFormat="1" ht="18" customHeight="1" x14ac:dyDescent="0.5">
      <c r="A432" s="657"/>
      <c r="B432" s="657"/>
      <c r="D432" s="657"/>
      <c r="E432" s="657"/>
      <c r="H432" s="657"/>
    </row>
    <row r="433" spans="1:8" s="636" customFormat="1" ht="18" customHeight="1" x14ac:dyDescent="0.5">
      <c r="A433" s="657"/>
      <c r="B433" s="657"/>
      <c r="D433" s="657"/>
      <c r="E433" s="657"/>
      <c r="H433" s="657"/>
    </row>
    <row r="434" spans="1:8" s="636" customFormat="1" ht="18" customHeight="1" x14ac:dyDescent="0.5">
      <c r="A434" s="657"/>
      <c r="B434" s="657"/>
      <c r="D434" s="657"/>
      <c r="E434" s="657"/>
      <c r="H434" s="657"/>
    </row>
    <row r="435" spans="1:8" s="636" customFormat="1" ht="18" customHeight="1" x14ac:dyDescent="0.5">
      <c r="A435" s="657"/>
      <c r="B435" s="657"/>
      <c r="D435" s="657"/>
      <c r="E435" s="657"/>
      <c r="H435" s="657"/>
    </row>
    <row r="436" spans="1:8" s="636" customFormat="1" ht="18" customHeight="1" x14ac:dyDescent="0.5">
      <c r="A436" s="657"/>
      <c r="B436" s="657"/>
      <c r="D436" s="657"/>
      <c r="E436" s="657"/>
      <c r="H436" s="657"/>
    </row>
    <row r="437" spans="1:8" s="636" customFormat="1" ht="18" customHeight="1" x14ac:dyDescent="0.5">
      <c r="A437" s="657"/>
      <c r="B437" s="657"/>
      <c r="D437" s="657"/>
      <c r="E437" s="657"/>
      <c r="H437" s="657"/>
    </row>
  </sheetData>
  <mergeCells count="15">
    <mergeCell ref="G35:I35"/>
    <mergeCell ref="G37:I37"/>
    <mergeCell ref="G38:I38"/>
    <mergeCell ref="G14:I14"/>
    <mergeCell ref="G28:I28"/>
    <mergeCell ref="G29:I29"/>
    <mergeCell ref="G31:I31"/>
    <mergeCell ref="G32:I32"/>
    <mergeCell ref="G34:I34"/>
    <mergeCell ref="A1:I1"/>
    <mergeCell ref="A2:I2"/>
    <mergeCell ref="A3:A4"/>
    <mergeCell ref="B3:B4"/>
    <mergeCell ref="C3:C4"/>
    <mergeCell ref="F3:F4"/>
  </mergeCells>
  <pageMargins left="0.51181102362204722" right="0.31496062992125984" top="0.35433070866141736" bottom="0.35433070866141736" header="0.31496062992125984" footer="0.31496062992125984"/>
  <pageSetup scale="9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111"/>
  <sheetViews>
    <sheetView showGridLines="0" zoomScaleNormal="100" zoomScaleSheetLayoutView="100" workbookViewId="0">
      <pane xSplit="2" ySplit="4" topLeftCell="C35" activePane="bottomRight" state="frozen"/>
      <selection pane="topRight" activeCell="C1" sqref="C1"/>
      <selection pane="bottomLeft" activeCell="A5" sqref="A5"/>
      <selection pane="bottomRight" activeCell="J11" sqref="J11"/>
    </sheetView>
  </sheetViews>
  <sheetFormatPr defaultRowHeight="21.75" x14ac:dyDescent="0.5"/>
  <cols>
    <col min="1" max="1" width="3.5703125" style="2" customWidth="1"/>
    <col min="2" max="2" width="25.7109375" style="2" customWidth="1"/>
    <col min="3" max="22" width="3.42578125" style="2" customWidth="1"/>
    <col min="23" max="23" width="11.5703125" style="2" customWidth="1"/>
    <col min="24" max="24" width="5" style="2" customWidth="1"/>
    <col min="25" max="28" width="5.7109375" style="2" customWidth="1"/>
    <col min="29" max="29" width="3.7109375" style="347" customWidth="1"/>
    <col min="30" max="33" width="3.7109375" style="2" customWidth="1"/>
    <col min="34" max="34" width="20.42578125" style="2" customWidth="1"/>
    <col min="35" max="16384" width="9.140625" style="2"/>
  </cols>
  <sheetData>
    <row r="1" spans="1:34" s="11" customFormat="1" ht="35.1" customHeight="1" thickBot="1" x14ac:dyDescent="0.6">
      <c r="A1" s="550" t="s">
        <v>198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2"/>
      <c r="Y1" s="2"/>
      <c r="Z1" s="2"/>
      <c r="AA1" s="2"/>
      <c r="AB1" s="2"/>
      <c r="AC1" s="281"/>
    </row>
    <row r="2" spans="1:34" ht="30" customHeight="1" thickBot="1" x14ac:dyDescent="0.55000000000000004">
      <c r="A2" s="282" t="s">
        <v>0</v>
      </c>
      <c r="B2" s="283"/>
      <c r="C2" s="562" t="s">
        <v>13</v>
      </c>
      <c r="D2" s="563"/>
      <c r="E2" s="563"/>
      <c r="F2" s="563"/>
      <c r="G2" s="563"/>
      <c r="H2" s="563"/>
      <c r="I2" s="563"/>
      <c r="J2" s="564"/>
      <c r="K2" s="562" t="s">
        <v>15</v>
      </c>
      <c r="L2" s="563"/>
      <c r="M2" s="563"/>
      <c r="N2" s="564"/>
      <c r="O2" s="570" t="s">
        <v>14</v>
      </c>
      <c r="P2" s="571"/>
      <c r="Q2" s="571"/>
      <c r="R2" s="572"/>
      <c r="S2" s="562" t="s">
        <v>15</v>
      </c>
      <c r="T2" s="563"/>
      <c r="U2" s="563"/>
      <c r="V2" s="564"/>
      <c r="W2" s="551" t="s">
        <v>48</v>
      </c>
      <c r="Y2" s="567" t="s">
        <v>64</v>
      </c>
      <c r="Z2" s="567"/>
      <c r="AA2" s="567"/>
      <c r="AB2" s="567"/>
      <c r="AC2" s="567"/>
      <c r="AD2" s="567"/>
      <c r="AE2" s="567"/>
      <c r="AF2" s="567"/>
    </row>
    <row r="3" spans="1:34" ht="30" customHeight="1" x14ac:dyDescent="0.5">
      <c r="A3" s="285" t="s">
        <v>2</v>
      </c>
      <c r="B3" s="286" t="s">
        <v>63</v>
      </c>
      <c r="C3" s="554">
        <v>1</v>
      </c>
      <c r="D3" s="556">
        <v>2</v>
      </c>
      <c r="E3" s="556">
        <v>3</v>
      </c>
      <c r="F3" s="556">
        <v>4</v>
      </c>
      <c r="G3" s="556">
        <v>5</v>
      </c>
      <c r="H3" s="556">
        <v>6</v>
      </c>
      <c r="I3" s="556">
        <v>7</v>
      </c>
      <c r="J3" s="560">
        <v>8</v>
      </c>
      <c r="K3" s="288" t="s">
        <v>65</v>
      </c>
      <c r="L3" s="289" t="s">
        <v>66</v>
      </c>
      <c r="M3" s="289" t="s">
        <v>67</v>
      </c>
      <c r="N3" s="290" t="s">
        <v>68</v>
      </c>
      <c r="O3" s="291">
        <v>1</v>
      </c>
      <c r="P3" s="292">
        <v>2</v>
      </c>
      <c r="Q3" s="293">
        <v>3</v>
      </c>
      <c r="R3" s="294" t="s">
        <v>1</v>
      </c>
      <c r="S3" s="576" t="s">
        <v>65</v>
      </c>
      <c r="T3" s="558" t="s">
        <v>66</v>
      </c>
      <c r="U3" s="558" t="s">
        <v>67</v>
      </c>
      <c r="V3" s="568" t="s">
        <v>68</v>
      </c>
      <c r="W3" s="552"/>
      <c r="Y3" s="296" t="s">
        <v>65</v>
      </c>
      <c r="Z3" s="297" t="s">
        <v>66</v>
      </c>
      <c r="AA3" s="297" t="s">
        <v>67</v>
      </c>
      <c r="AB3" s="298" t="s">
        <v>68</v>
      </c>
      <c r="AC3" s="296" t="s">
        <v>65</v>
      </c>
      <c r="AD3" s="297" t="s">
        <v>66</v>
      </c>
      <c r="AE3" s="297" t="s">
        <v>67</v>
      </c>
      <c r="AF3" s="298" t="s">
        <v>68</v>
      </c>
      <c r="AH3" s="565" t="s">
        <v>71</v>
      </c>
    </row>
    <row r="4" spans="1:34" ht="22.5" customHeight="1" thickBot="1" x14ac:dyDescent="0.55000000000000004">
      <c r="A4" s="299"/>
      <c r="B4" s="300"/>
      <c r="C4" s="555"/>
      <c r="D4" s="557"/>
      <c r="E4" s="557"/>
      <c r="F4" s="557"/>
      <c r="G4" s="557"/>
      <c r="H4" s="557"/>
      <c r="I4" s="557"/>
      <c r="J4" s="561"/>
      <c r="K4" s="302">
        <v>3</v>
      </c>
      <c r="L4" s="303">
        <v>2</v>
      </c>
      <c r="M4" s="303">
        <v>1</v>
      </c>
      <c r="N4" s="304">
        <v>0</v>
      </c>
      <c r="O4" s="305">
        <v>3</v>
      </c>
      <c r="P4" s="303">
        <v>3</v>
      </c>
      <c r="Q4" s="304">
        <v>3</v>
      </c>
      <c r="R4" s="306">
        <v>9</v>
      </c>
      <c r="S4" s="577"/>
      <c r="T4" s="559"/>
      <c r="U4" s="559"/>
      <c r="V4" s="569"/>
      <c r="W4" s="553"/>
      <c r="Y4" s="308">
        <v>3</v>
      </c>
      <c r="Z4" s="309">
        <v>2</v>
      </c>
      <c r="AA4" s="309">
        <v>1</v>
      </c>
      <c r="AB4" s="310">
        <v>0</v>
      </c>
      <c r="AC4" s="308">
        <v>3</v>
      </c>
      <c r="AD4" s="309">
        <v>2</v>
      </c>
      <c r="AE4" s="309">
        <v>1</v>
      </c>
      <c r="AF4" s="310">
        <v>0</v>
      </c>
      <c r="AH4" s="566"/>
    </row>
    <row r="5" spans="1:34" ht="18" customHeight="1" x14ac:dyDescent="0.5">
      <c r="A5" s="311">
        <v>1</v>
      </c>
      <c r="B5" s="312" t="str">
        <f>รวมคะแนน101!C7</f>
        <v>เด็กหญิง กาญจนา  สารี</v>
      </c>
      <c r="C5" s="313">
        <v>3</v>
      </c>
      <c r="D5" s="314">
        <v>3</v>
      </c>
      <c r="E5" s="314">
        <v>3</v>
      </c>
      <c r="F5" s="314">
        <v>3</v>
      </c>
      <c r="G5" s="314">
        <v>2</v>
      </c>
      <c r="H5" s="314">
        <v>2</v>
      </c>
      <c r="I5" s="314">
        <v>2</v>
      </c>
      <c r="J5" s="315">
        <v>2</v>
      </c>
      <c r="K5" s="316" t="str">
        <f t="shared" ref="K5:K39" si="0">IF(AB5&gt;0," ",IF(Y5&lt;AA5," ",IF(Z5&gt;Y5," ",IF(Y5&gt;=Z5,"/"," "))))</f>
        <v>/</v>
      </c>
      <c r="L5" s="317" t="str">
        <f>IF(AB5&gt;0," ",IF(Z5=Y5," ",IF(Z5&gt;=AA5,"/",IF(AA5&gt;Y5," ",IF(AA5&gt;Z5," ",IF(Y5=2," "))))))</f>
        <v xml:space="preserve"> </v>
      </c>
      <c r="M5" s="318" t="str">
        <f>IF(AB5&gt;0," ",IF(AA5&lt;Z5," ",IF(AA5&lt;Y5," ",IF(AA5&gt;Z5,"/",IF(AA5=Z5," ")))))</f>
        <v xml:space="preserve"> </v>
      </c>
      <c r="N5" s="319" t="str">
        <f t="shared" ref="N5:N39" si="1">IF(AB5&gt;0,"/"," ")</f>
        <v xml:space="preserve"> </v>
      </c>
      <c r="O5" s="320">
        <v>2</v>
      </c>
      <c r="P5" s="321">
        <v>2</v>
      </c>
      <c r="Q5" s="322">
        <v>2</v>
      </c>
      <c r="R5" s="323">
        <f>SUM(O5:Q5)</f>
        <v>6</v>
      </c>
      <c r="S5" s="291" t="str">
        <f>IF(R5&gt;=8,"/"," ")</f>
        <v xml:space="preserve"> </v>
      </c>
      <c r="T5" s="292" t="str">
        <f>IF(R5=7,"/",IF(R5=6,"/"," "))</f>
        <v>/</v>
      </c>
      <c r="U5" s="292"/>
      <c r="V5" s="324" t="str">
        <f t="shared" ref="V5:V39" si="2">IF(R5&lt;3,"/"," ")</f>
        <v xml:space="preserve"> </v>
      </c>
      <c r="W5" s="325"/>
      <c r="Y5" s="326">
        <f t="shared" ref="Y5:Y23" si="3">COUNTIF(C5:J5,$Y$4)</f>
        <v>4</v>
      </c>
      <c r="Z5" s="327">
        <f t="shared" ref="Z5:Z23" si="4">COUNTIF(C5:J5,$Z$4)</f>
        <v>4</v>
      </c>
      <c r="AA5" s="327">
        <f t="shared" ref="AA5:AA23" si="5">COUNTIF(C5:J5,$AA$4)</f>
        <v>0</v>
      </c>
      <c r="AB5" s="328">
        <f t="shared" ref="AB5:AB23" si="6">COUNTIF(C5:J5,$AB$4)</f>
        <v>0</v>
      </c>
      <c r="AC5" s="326" t="str">
        <f>IF(AB5&gt;0," ",IF(Y5&lt;AA5," ",IF(Z5&gt;Y5," ",IF(Y5&gt;=Z5,"3"," "))))</f>
        <v>3</v>
      </c>
      <c r="AD5" s="327" t="str">
        <f>IF(AB5&gt;0," ",IF(Z5=Y5," ",IF(Z5&gt;=AA5,"2",IF(AA5&gt;Y5," ",IF(AA5&gt;Z5," ",IF(Y5=2," "))))))</f>
        <v xml:space="preserve"> </v>
      </c>
      <c r="AE5" s="327" t="str">
        <f>IF(AB5&gt;0," ",IF(AA5&lt;Z5," ",IF(AA5&lt;Y5," ",IF(AA5&gt;Z5,"1",IF(AA5=Z5," ")))))</f>
        <v xml:space="preserve"> </v>
      </c>
      <c r="AF5" s="328" t="str">
        <f>IF(AB5&gt;0,"0"," ")</f>
        <v xml:space="preserve"> </v>
      </c>
      <c r="AG5" s="139"/>
      <c r="AH5" s="329">
        <f>IF(R5&lt;3,"0",IF(R5&lt;6,"1",IF(R5&lt;8,2,3)))</f>
        <v>2</v>
      </c>
    </row>
    <row r="6" spans="1:34" ht="18" customHeight="1" x14ac:dyDescent="0.5">
      <c r="A6" s="330">
        <v>2</v>
      </c>
      <c r="B6" s="312" t="str">
        <f>รวมคะแนน101!C8</f>
        <v>เด็กหญิง ปภัสราภรณ์  โพธิ์เจริญ</v>
      </c>
      <c r="C6" s="320">
        <v>3</v>
      </c>
      <c r="D6" s="321">
        <v>3</v>
      </c>
      <c r="E6" s="321">
        <v>3</v>
      </c>
      <c r="F6" s="321">
        <v>3</v>
      </c>
      <c r="G6" s="321">
        <v>1</v>
      </c>
      <c r="H6" s="321">
        <v>1</v>
      </c>
      <c r="I6" s="321">
        <v>1</v>
      </c>
      <c r="J6" s="322">
        <v>0</v>
      </c>
      <c r="K6" s="126" t="str">
        <f t="shared" si="0"/>
        <v xml:space="preserve"> </v>
      </c>
      <c r="L6" s="127" t="str">
        <f t="shared" ref="L6:L39" si="7">IF(AB6&gt;0," ",IF(Z6=Y6," ",IF(Z6&gt;=AA6,"/",IF(AA6&gt;Y6," ",IF(AA6&gt;Z6," ",IF(Y6=2," "))))))</f>
        <v xml:space="preserve"> </v>
      </c>
      <c r="M6" s="331" t="str">
        <f t="shared" ref="M6:M39" si="8">IF(AB6&gt;0," ",IF(AA6&lt;Z6," ",IF(AA6&lt;Y6," ",IF(AA6&gt;Z6,"/",IF(AA6=Z6," ")))))</f>
        <v xml:space="preserve"> </v>
      </c>
      <c r="N6" s="332" t="str">
        <f t="shared" si="1"/>
        <v>/</v>
      </c>
      <c r="O6" s="320">
        <v>3</v>
      </c>
      <c r="P6" s="321">
        <v>3</v>
      </c>
      <c r="Q6" s="322">
        <v>2</v>
      </c>
      <c r="R6" s="323">
        <f t="shared" ref="R6:R37" si="9">SUM(O6:Q6)</f>
        <v>8</v>
      </c>
      <c r="S6" s="333" t="str">
        <f t="shared" ref="S6:S44" si="10">IF(R6&gt;=8,"/"," ")</f>
        <v>/</v>
      </c>
      <c r="T6" s="334" t="str">
        <f t="shared" ref="T6:T44" si="11">IF(R6=7,"/",IF(R6=6,"/"," "))</f>
        <v xml:space="preserve"> </v>
      </c>
      <c r="U6" s="334"/>
      <c r="V6" s="324" t="str">
        <f t="shared" si="2"/>
        <v xml:space="preserve"> </v>
      </c>
      <c r="W6" s="335"/>
      <c r="Y6" s="336">
        <f t="shared" si="3"/>
        <v>4</v>
      </c>
      <c r="Z6" s="337">
        <f t="shared" si="4"/>
        <v>0</v>
      </c>
      <c r="AA6" s="337">
        <f t="shared" si="5"/>
        <v>3</v>
      </c>
      <c r="AB6" s="338">
        <f t="shared" si="6"/>
        <v>1</v>
      </c>
      <c r="AC6" s="336" t="str">
        <f t="shared" ref="AC6:AC39" si="12">IF(AB6&gt;0," ",IF(Y6&lt;AA6," ",IF(Z6&gt;Y6," ",IF(Y6&gt;=Z6,"3"," "))))</f>
        <v xml:space="preserve"> </v>
      </c>
      <c r="AD6" s="337" t="str">
        <f t="shared" ref="AD6:AD43" si="13">IF(AB6&gt;0," ",IF(Z6=Y6," ",IF(Z6&gt;=AA6,"2",IF(AA6&gt;Y6," ",IF(AA6&gt;Z6," ",IF(Y6=2," "))))))</f>
        <v xml:space="preserve"> </v>
      </c>
      <c r="AE6" s="337" t="str">
        <f t="shared" ref="AE6:AE43" si="14">IF(AB6&gt;0," ",IF(AA6&lt;Z6," ",IF(AA6&lt;Y6," ",IF(AA6&gt;Z6,"1",IF(AA6=Z6," ")))))</f>
        <v xml:space="preserve"> </v>
      </c>
      <c r="AF6" s="338" t="str">
        <f t="shared" ref="AF6:AF43" si="15">IF(AB6&gt;0,"0"," ")</f>
        <v>0</v>
      </c>
      <c r="AG6" s="139"/>
      <c r="AH6" s="339">
        <f t="shared" ref="AH6:AH39" si="16">IF(R6&lt;3,"0",IF(R6&lt;6,"1",IF(R6&lt;8,2,3)))</f>
        <v>3</v>
      </c>
    </row>
    <row r="7" spans="1:34" ht="18" customHeight="1" x14ac:dyDescent="0.5">
      <c r="A7" s="311">
        <v>3</v>
      </c>
      <c r="B7" s="312" t="str">
        <f>รวมคะแนน101!C9</f>
        <v>เด็กหญิง สิริราช  สีบุญ</v>
      </c>
      <c r="C7" s="320">
        <v>2</v>
      </c>
      <c r="D7" s="321">
        <v>2</v>
      </c>
      <c r="E7" s="321">
        <v>2</v>
      </c>
      <c r="F7" s="321">
        <v>3</v>
      </c>
      <c r="G7" s="321">
        <v>3</v>
      </c>
      <c r="H7" s="321">
        <v>3</v>
      </c>
      <c r="I7" s="321">
        <v>1</v>
      </c>
      <c r="J7" s="322">
        <v>0</v>
      </c>
      <c r="K7" s="126" t="str">
        <f t="shared" si="0"/>
        <v xml:space="preserve"> </v>
      </c>
      <c r="L7" s="127" t="str">
        <f t="shared" si="7"/>
        <v xml:space="preserve"> </v>
      </c>
      <c r="M7" s="331" t="str">
        <f t="shared" si="8"/>
        <v xml:space="preserve"> </v>
      </c>
      <c r="N7" s="332" t="str">
        <f t="shared" si="1"/>
        <v>/</v>
      </c>
      <c r="O7" s="320">
        <v>3</v>
      </c>
      <c r="P7" s="321">
        <v>2</v>
      </c>
      <c r="Q7" s="322">
        <v>2</v>
      </c>
      <c r="R7" s="323">
        <f t="shared" si="9"/>
        <v>7</v>
      </c>
      <c r="S7" s="333" t="str">
        <f t="shared" si="10"/>
        <v xml:space="preserve"> </v>
      </c>
      <c r="T7" s="334" t="str">
        <f t="shared" si="11"/>
        <v>/</v>
      </c>
      <c r="U7" s="334"/>
      <c r="V7" s="324" t="str">
        <f t="shared" si="2"/>
        <v xml:space="preserve"> </v>
      </c>
      <c r="W7" s="335"/>
      <c r="Y7" s="336">
        <f t="shared" si="3"/>
        <v>3</v>
      </c>
      <c r="Z7" s="337">
        <f t="shared" si="4"/>
        <v>3</v>
      </c>
      <c r="AA7" s="337">
        <f t="shared" si="5"/>
        <v>1</v>
      </c>
      <c r="AB7" s="338">
        <f t="shared" si="6"/>
        <v>1</v>
      </c>
      <c r="AC7" s="336" t="str">
        <f t="shared" si="12"/>
        <v xml:space="preserve"> </v>
      </c>
      <c r="AD7" s="337" t="str">
        <f t="shared" si="13"/>
        <v xml:space="preserve"> </v>
      </c>
      <c r="AE7" s="337" t="str">
        <f t="shared" si="14"/>
        <v xml:space="preserve"> </v>
      </c>
      <c r="AF7" s="338" t="str">
        <f t="shared" si="15"/>
        <v>0</v>
      </c>
      <c r="AG7" s="139"/>
      <c r="AH7" s="339">
        <f t="shared" si="16"/>
        <v>2</v>
      </c>
    </row>
    <row r="8" spans="1:34" s="347" customFormat="1" ht="18" customHeight="1" x14ac:dyDescent="0.5">
      <c r="A8" s="340">
        <v>4</v>
      </c>
      <c r="B8" s="341" t="str">
        <f>รวมคะแนน101!C10</f>
        <v>เด็กหญิง รมิตา  สว่างชูแก้ว</v>
      </c>
      <c r="C8" s="342">
        <v>2</v>
      </c>
      <c r="D8" s="343">
        <v>2</v>
      </c>
      <c r="E8" s="343">
        <v>2</v>
      </c>
      <c r="F8" s="343">
        <v>1</v>
      </c>
      <c r="G8" s="343">
        <v>1</v>
      </c>
      <c r="H8" s="343">
        <v>1</v>
      </c>
      <c r="I8" s="343">
        <v>1</v>
      </c>
      <c r="J8" s="344">
        <v>1</v>
      </c>
      <c r="K8" s="126" t="str">
        <f t="shared" si="0"/>
        <v xml:space="preserve"> </v>
      </c>
      <c r="L8" s="127" t="str">
        <f t="shared" si="7"/>
        <v xml:space="preserve"> </v>
      </c>
      <c r="M8" s="331" t="str">
        <f t="shared" si="8"/>
        <v>/</v>
      </c>
      <c r="N8" s="332" t="str">
        <f t="shared" si="1"/>
        <v xml:space="preserve"> </v>
      </c>
      <c r="O8" s="342">
        <v>3</v>
      </c>
      <c r="P8" s="343">
        <v>3</v>
      </c>
      <c r="Q8" s="344">
        <v>3</v>
      </c>
      <c r="R8" s="345">
        <f t="shared" si="9"/>
        <v>9</v>
      </c>
      <c r="S8" s="333" t="str">
        <f t="shared" si="10"/>
        <v>/</v>
      </c>
      <c r="T8" s="334" t="str">
        <f t="shared" si="11"/>
        <v xml:space="preserve"> </v>
      </c>
      <c r="U8" s="334"/>
      <c r="V8" s="324" t="str">
        <f t="shared" si="2"/>
        <v xml:space="preserve"> </v>
      </c>
      <c r="W8" s="346"/>
      <c r="Y8" s="336">
        <f t="shared" si="3"/>
        <v>0</v>
      </c>
      <c r="Z8" s="337">
        <f t="shared" si="4"/>
        <v>3</v>
      </c>
      <c r="AA8" s="337">
        <f t="shared" si="5"/>
        <v>5</v>
      </c>
      <c r="AB8" s="338">
        <f t="shared" si="6"/>
        <v>0</v>
      </c>
      <c r="AC8" s="336" t="str">
        <f t="shared" si="12"/>
        <v xml:space="preserve"> </v>
      </c>
      <c r="AD8" s="337" t="str">
        <f t="shared" si="13"/>
        <v xml:space="preserve"> </v>
      </c>
      <c r="AE8" s="337" t="str">
        <f t="shared" si="14"/>
        <v>1</v>
      </c>
      <c r="AF8" s="338" t="str">
        <f t="shared" si="15"/>
        <v xml:space="preserve"> </v>
      </c>
      <c r="AG8" s="139"/>
      <c r="AH8" s="339">
        <f t="shared" si="16"/>
        <v>3</v>
      </c>
    </row>
    <row r="9" spans="1:34" ht="18" customHeight="1" x14ac:dyDescent="0.5">
      <c r="A9" s="311">
        <v>5</v>
      </c>
      <c r="B9" s="312" t="str">
        <f>รวมคะแนน101!C11</f>
        <v>เด็กหญิง อภิญญา  ทิพย์ภาพันธ์</v>
      </c>
      <c r="C9" s="320">
        <v>2</v>
      </c>
      <c r="D9" s="321">
        <v>2</v>
      </c>
      <c r="E9" s="321">
        <v>2</v>
      </c>
      <c r="F9" s="321">
        <v>2</v>
      </c>
      <c r="G9" s="321">
        <v>1</v>
      </c>
      <c r="H9" s="321">
        <v>1</v>
      </c>
      <c r="I9" s="321">
        <v>1</v>
      </c>
      <c r="J9" s="322">
        <v>1</v>
      </c>
      <c r="K9" s="126" t="str">
        <f t="shared" si="0"/>
        <v xml:space="preserve"> </v>
      </c>
      <c r="L9" s="127" t="str">
        <f t="shared" si="7"/>
        <v>/</v>
      </c>
      <c r="M9" s="331" t="str">
        <f t="shared" si="8"/>
        <v xml:space="preserve"> </v>
      </c>
      <c r="N9" s="332" t="str">
        <f t="shared" si="1"/>
        <v xml:space="preserve"> </v>
      </c>
      <c r="O9" s="320">
        <v>3</v>
      </c>
      <c r="P9" s="321">
        <v>2</v>
      </c>
      <c r="Q9" s="322">
        <v>1</v>
      </c>
      <c r="R9" s="323">
        <f t="shared" si="9"/>
        <v>6</v>
      </c>
      <c r="S9" s="333" t="str">
        <f t="shared" si="10"/>
        <v xml:space="preserve"> </v>
      </c>
      <c r="T9" s="334" t="str">
        <f t="shared" si="11"/>
        <v>/</v>
      </c>
      <c r="U9" s="334"/>
      <c r="V9" s="324" t="str">
        <f t="shared" si="2"/>
        <v xml:space="preserve"> </v>
      </c>
      <c r="W9" s="335"/>
      <c r="Y9" s="336">
        <f t="shared" si="3"/>
        <v>0</v>
      </c>
      <c r="Z9" s="337">
        <f t="shared" si="4"/>
        <v>4</v>
      </c>
      <c r="AA9" s="337">
        <f t="shared" si="5"/>
        <v>4</v>
      </c>
      <c r="AB9" s="338">
        <f t="shared" si="6"/>
        <v>0</v>
      </c>
      <c r="AC9" s="336" t="str">
        <f t="shared" si="12"/>
        <v xml:space="preserve"> </v>
      </c>
      <c r="AD9" s="337" t="str">
        <f t="shared" si="13"/>
        <v>2</v>
      </c>
      <c r="AE9" s="337" t="str">
        <f t="shared" si="14"/>
        <v xml:space="preserve"> </v>
      </c>
      <c r="AF9" s="338" t="str">
        <f t="shared" si="15"/>
        <v xml:space="preserve"> </v>
      </c>
      <c r="AG9" s="139"/>
      <c r="AH9" s="339">
        <f t="shared" si="16"/>
        <v>2</v>
      </c>
    </row>
    <row r="10" spans="1:34" ht="18" customHeight="1" x14ac:dyDescent="0.5">
      <c r="A10" s="330">
        <v>6</v>
      </c>
      <c r="B10" s="312" t="str">
        <f>รวมคะแนน101!C12</f>
        <v>เด็กหญิง พกาวรรณ  แม้นประดิษฐ์</v>
      </c>
      <c r="C10" s="313">
        <v>2</v>
      </c>
      <c r="D10" s="314">
        <v>2</v>
      </c>
      <c r="E10" s="314">
        <v>2</v>
      </c>
      <c r="F10" s="315">
        <v>2</v>
      </c>
      <c r="G10" s="348">
        <v>2</v>
      </c>
      <c r="H10" s="348">
        <v>1</v>
      </c>
      <c r="I10" s="348">
        <v>1</v>
      </c>
      <c r="J10" s="349">
        <v>1</v>
      </c>
      <c r="K10" s="126" t="str">
        <f t="shared" si="0"/>
        <v xml:space="preserve"> </v>
      </c>
      <c r="L10" s="127" t="str">
        <f t="shared" si="7"/>
        <v>/</v>
      </c>
      <c r="M10" s="331" t="str">
        <f t="shared" si="8"/>
        <v xml:space="preserve"> </v>
      </c>
      <c r="N10" s="332" t="str">
        <f t="shared" si="1"/>
        <v xml:space="preserve"> </v>
      </c>
      <c r="O10" s="320"/>
      <c r="P10" s="321"/>
      <c r="Q10" s="322"/>
      <c r="R10" s="323">
        <f t="shared" si="9"/>
        <v>0</v>
      </c>
      <c r="S10" s="333" t="str">
        <f t="shared" si="10"/>
        <v xml:space="preserve"> </v>
      </c>
      <c r="T10" s="334" t="str">
        <f t="shared" si="11"/>
        <v xml:space="preserve"> </v>
      </c>
      <c r="U10" s="334"/>
      <c r="V10" s="324" t="str">
        <f t="shared" si="2"/>
        <v>/</v>
      </c>
      <c r="W10" s="335"/>
      <c r="Y10" s="336">
        <f t="shared" si="3"/>
        <v>0</v>
      </c>
      <c r="Z10" s="337">
        <f t="shared" si="4"/>
        <v>5</v>
      </c>
      <c r="AA10" s="337">
        <f t="shared" si="5"/>
        <v>3</v>
      </c>
      <c r="AB10" s="338">
        <f t="shared" si="6"/>
        <v>0</v>
      </c>
      <c r="AC10" s="336" t="str">
        <f t="shared" si="12"/>
        <v xml:space="preserve"> </v>
      </c>
      <c r="AD10" s="337" t="str">
        <f t="shared" si="13"/>
        <v>2</v>
      </c>
      <c r="AE10" s="337" t="str">
        <f t="shared" si="14"/>
        <v xml:space="preserve"> </v>
      </c>
      <c r="AF10" s="338" t="str">
        <f t="shared" si="15"/>
        <v xml:space="preserve"> </v>
      </c>
      <c r="AG10" s="139"/>
      <c r="AH10" s="339" t="str">
        <f t="shared" si="16"/>
        <v>0</v>
      </c>
    </row>
    <row r="11" spans="1:34" ht="18" customHeight="1" x14ac:dyDescent="0.5">
      <c r="A11" s="311">
        <v>7</v>
      </c>
      <c r="B11" s="312" t="str">
        <f>รวมคะแนน101!C13</f>
        <v>เด็กหญิง อฐิติญา  ชมนก</v>
      </c>
      <c r="C11" s="313">
        <v>2</v>
      </c>
      <c r="D11" s="314">
        <v>2</v>
      </c>
      <c r="E11" s="314">
        <v>2</v>
      </c>
      <c r="F11" s="315">
        <v>2</v>
      </c>
      <c r="G11" s="348">
        <v>2</v>
      </c>
      <c r="H11" s="348">
        <v>2</v>
      </c>
      <c r="I11" s="348">
        <v>1</v>
      </c>
      <c r="J11" s="349">
        <v>1</v>
      </c>
      <c r="K11" s="126" t="str">
        <f t="shared" si="0"/>
        <v xml:space="preserve"> </v>
      </c>
      <c r="L11" s="127" t="str">
        <f t="shared" si="7"/>
        <v>/</v>
      </c>
      <c r="M11" s="331" t="str">
        <f t="shared" si="8"/>
        <v xml:space="preserve"> </v>
      </c>
      <c r="N11" s="332" t="str">
        <f t="shared" si="1"/>
        <v xml:space="preserve"> </v>
      </c>
      <c r="O11" s="320"/>
      <c r="P11" s="321"/>
      <c r="Q11" s="322"/>
      <c r="R11" s="323">
        <f t="shared" si="9"/>
        <v>0</v>
      </c>
      <c r="S11" s="333" t="str">
        <f t="shared" si="10"/>
        <v xml:space="preserve"> </v>
      </c>
      <c r="T11" s="334" t="str">
        <f t="shared" si="11"/>
        <v xml:space="preserve"> </v>
      </c>
      <c r="U11" s="334"/>
      <c r="V11" s="324" t="str">
        <f t="shared" si="2"/>
        <v>/</v>
      </c>
      <c r="W11" s="335"/>
      <c r="Y11" s="336">
        <f t="shared" si="3"/>
        <v>0</v>
      </c>
      <c r="Z11" s="337">
        <f t="shared" si="4"/>
        <v>6</v>
      </c>
      <c r="AA11" s="337">
        <f t="shared" si="5"/>
        <v>2</v>
      </c>
      <c r="AB11" s="338">
        <f t="shared" si="6"/>
        <v>0</v>
      </c>
      <c r="AC11" s="336" t="str">
        <f t="shared" si="12"/>
        <v xml:space="preserve"> </v>
      </c>
      <c r="AD11" s="337" t="str">
        <f t="shared" si="13"/>
        <v>2</v>
      </c>
      <c r="AE11" s="337" t="str">
        <f t="shared" si="14"/>
        <v xml:space="preserve"> </v>
      </c>
      <c r="AF11" s="338" t="str">
        <f t="shared" si="15"/>
        <v xml:space="preserve"> </v>
      </c>
      <c r="AG11" s="139"/>
      <c r="AH11" s="339" t="str">
        <f t="shared" si="16"/>
        <v>0</v>
      </c>
    </row>
    <row r="12" spans="1:34" ht="18" customHeight="1" x14ac:dyDescent="0.5">
      <c r="A12" s="330">
        <v>8</v>
      </c>
      <c r="B12" s="312" t="str">
        <f>รวมคะแนน101!C14</f>
        <v>เด็กหญิง กมลชนก  เหลืองอ่อน</v>
      </c>
      <c r="C12" s="313">
        <v>2</v>
      </c>
      <c r="D12" s="314">
        <v>2</v>
      </c>
      <c r="E12" s="314">
        <v>2</v>
      </c>
      <c r="F12" s="315">
        <v>2</v>
      </c>
      <c r="G12" s="348">
        <v>2</v>
      </c>
      <c r="H12" s="348">
        <v>2</v>
      </c>
      <c r="I12" s="348">
        <v>2</v>
      </c>
      <c r="J12" s="349">
        <v>1</v>
      </c>
      <c r="K12" s="126" t="str">
        <f t="shared" si="0"/>
        <v xml:space="preserve"> </v>
      </c>
      <c r="L12" s="127" t="str">
        <f t="shared" si="7"/>
        <v>/</v>
      </c>
      <c r="M12" s="331" t="str">
        <f t="shared" si="8"/>
        <v xml:space="preserve"> </v>
      </c>
      <c r="N12" s="332" t="str">
        <f t="shared" si="1"/>
        <v xml:space="preserve"> </v>
      </c>
      <c r="O12" s="320"/>
      <c r="P12" s="321"/>
      <c r="Q12" s="322"/>
      <c r="R12" s="323">
        <f t="shared" si="9"/>
        <v>0</v>
      </c>
      <c r="S12" s="333" t="str">
        <f t="shared" si="10"/>
        <v xml:space="preserve"> </v>
      </c>
      <c r="T12" s="334" t="str">
        <f t="shared" si="11"/>
        <v xml:space="preserve"> </v>
      </c>
      <c r="U12" s="334"/>
      <c r="V12" s="324" t="str">
        <f t="shared" si="2"/>
        <v>/</v>
      </c>
      <c r="W12" s="335"/>
      <c r="Y12" s="336">
        <f t="shared" si="3"/>
        <v>0</v>
      </c>
      <c r="Z12" s="337">
        <f t="shared" si="4"/>
        <v>7</v>
      </c>
      <c r="AA12" s="337">
        <f t="shared" si="5"/>
        <v>1</v>
      </c>
      <c r="AB12" s="338">
        <f t="shared" si="6"/>
        <v>0</v>
      </c>
      <c r="AC12" s="336" t="str">
        <f t="shared" si="12"/>
        <v xml:space="preserve"> </v>
      </c>
      <c r="AD12" s="337" t="str">
        <f t="shared" si="13"/>
        <v>2</v>
      </c>
      <c r="AE12" s="337" t="str">
        <f t="shared" si="14"/>
        <v xml:space="preserve"> </v>
      </c>
      <c r="AF12" s="338" t="str">
        <f t="shared" si="15"/>
        <v xml:space="preserve"> </v>
      </c>
      <c r="AG12" s="139"/>
      <c r="AH12" s="339" t="str">
        <f t="shared" si="16"/>
        <v>0</v>
      </c>
    </row>
    <row r="13" spans="1:34" ht="18" customHeight="1" x14ac:dyDescent="0.5">
      <c r="A13" s="311">
        <v>9</v>
      </c>
      <c r="B13" s="312" t="str">
        <f>รวมคะแนน101!C15</f>
        <v>เด็กชาย สรัช  นวลฉ่ำ</v>
      </c>
      <c r="C13" s="313">
        <v>2</v>
      </c>
      <c r="D13" s="314">
        <v>2</v>
      </c>
      <c r="E13" s="314">
        <v>2</v>
      </c>
      <c r="F13" s="315">
        <v>2</v>
      </c>
      <c r="G13" s="348">
        <v>2</v>
      </c>
      <c r="H13" s="348">
        <v>2</v>
      </c>
      <c r="I13" s="348">
        <v>2</v>
      </c>
      <c r="J13" s="349">
        <v>2</v>
      </c>
      <c r="K13" s="126" t="str">
        <f t="shared" si="0"/>
        <v xml:space="preserve"> </v>
      </c>
      <c r="L13" s="127" t="str">
        <f t="shared" si="7"/>
        <v>/</v>
      </c>
      <c r="M13" s="331" t="str">
        <f t="shared" si="8"/>
        <v xml:space="preserve"> </v>
      </c>
      <c r="N13" s="332" t="str">
        <f t="shared" si="1"/>
        <v xml:space="preserve"> </v>
      </c>
      <c r="O13" s="320"/>
      <c r="P13" s="321"/>
      <c r="Q13" s="322"/>
      <c r="R13" s="323">
        <f t="shared" si="9"/>
        <v>0</v>
      </c>
      <c r="S13" s="333" t="str">
        <f t="shared" si="10"/>
        <v xml:space="preserve"> </v>
      </c>
      <c r="T13" s="334" t="str">
        <f t="shared" si="11"/>
        <v xml:space="preserve"> </v>
      </c>
      <c r="U13" s="334"/>
      <c r="V13" s="324" t="str">
        <f t="shared" si="2"/>
        <v>/</v>
      </c>
      <c r="W13" s="335"/>
      <c r="Y13" s="336">
        <f t="shared" si="3"/>
        <v>0</v>
      </c>
      <c r="Z13" s="337">
        <f t="shared" si="4"/>
        <v>8</v>
      </c>
      <c r="AA13" s="337">
        <f t="shared" si="5"/>
        <v>0</v>
      </c>
      <c r="AB13" s="338">
        <f t="shared" si="6"/>
        <v>0</v>
      </c>
      <c r="AC13" s="336" t="str">
        <f t="shared" si="12"/>
        <v xml:space="preserve"> </v>
      </c>
      <c r="AD13" s="337" t="str">
        <f t="shared" si="13"/>
        <v>2</v>
      </c>
      <c r="AE13" s="337" t="str">
        <f t="shared" si="14"/>
        <v xml:space="preserve"> </v>
      </c>
      <c r="AF13" s="338" t="str">
        <f t="shared" si="15"/>
        <v xml:space="preserve"> </v>
      </c>
      <c r="AG13" s="139"/>
      <c r="AH13" s="339" t="str">
        <f t="shared" si="16"/>
        <v>0</v>
      </c>
    </row>
    <row r="14" spans="1:34" ht="18" customHeight="1" x14ac:dyDescent="0.5">
      <c r="A14" s="330">
        <v>10</v>
      </c>
      <c r="B14" s="312" t="str">
        <f>รวมคะแนน101!C16</f>
        <v>เด็กชาย ณัฐภัทร  ไพคำนาม</v>
      </c>
      <c r="C14" s="313">
        <v>1</v>
      </c>
      <c r="D14" s="314">
        <v>1</v>
      </c>
      <c r="E14" s="314">
        <v>2</v>
      </c>
      <c r="F14" s="314">
        <v>1</v>
      </c>
      <c r="G14" s="314">
        <v>1</v>
      </c>
      <c r="H14" s="314">
        <v>2</v>
      </c>
      <c r="I14" s="314">
        <v>1</v>
      </c>
      <c r="J14" s="315">
        <v>1</v>
      </c>
      <c r="K14" s="126" t="str">
        <f t="shared" si="0"/>
        <v xml:space="preserve"> </v>
      </c>
      <c r="L14" s="127" t="str">
        <f t="shared" si="7"/>
        <v xml:space="preserve"> </v>
      </c>
      <c r="M14" s="331" t="str">
        <f t="shared" si="8"/>
        <v>/</v>
      </c>
      <c r="N14" s="332" t="str">
        <f t="shared" si="1"/>
        <v xml:space="preserve"> </v>
      </c>
      <c r="O14" s="320"/>
      <c r="P14" s="321"/>
      <c r="Q14" s="322"/>
      <c r="R14" s="323">
        <f t="shared" si="9"/>
        <v>0</v>
      </c>
      <c r="S14" s="333" t="str">
        <f t="shared" si="10"/>
        <v xml:space="preserve"> </v>
      </c>
      <c r="T14" s="334" t="str">
        <f t="shared" si="11"/>
        <v xml:space="preserve"> </v>
      </c>
      <c r="U14" s="334"/>
      <c r="V14" s="324" t="str">
        <f t="shared" si="2"/>
        <v>/</v>
      </c>
      <c r="W14" s="335"/>
      <c r="Y14" s="336">
        <f t="shared" si="3"/>
        <v>0</v>
      </c>
      <c r="Z14" s="337">
        <f t="shared" si="4"/>
        <v>2</v>
      </c>
      <c r="AA14" s="337">
        <f t="shared" si="5"/>
        <v>6</v>
      </c>
      <c r="AB14" s="338">
        <f t="shared" si="6"/>
        <v>0</v>
      </c>
      <c r="AC14" s="336" t="str">
        <f t="shared" si="12"/>
        <v xml:space="preserve"> </v>
      </c>
      <c r="AD14" s="337" t="str">
        <f t="shared" si="13"/>
        <v xml:space="preserve"> </v>
      </c>
      <c r="AE14" s="337" t="str">
        <f t="shared" si="14"/>
        <v>1</v>
      </c>
      <c r="AF14" s="338" t="str">
        <f t="shared" si="15"/>
        <v xml:space="preserve"> </v>
      </c>
      <c r="AG14" s="139"/>
      <c r="AH14" s="339" t="str">
        <f t="shared" si="16"/>
        <v>0</v>
      </c>
    </row>
    <row r="15" spans="1:34" ht="18" customHeight="1" x14ac:dyDescent="0.5">
      <c r="A15" s="311">
        <v>11</v>
      </c>
      <c r="B15" s="312" t="str">
        <f>รวมคะแนน101!C17</f>
        <v>เด็กชาย ขวัญชัย  ศรีสมพัด</v>
      </c>
      <c r="C15" s="320">
        <v>2</v>
      </c>
      <c r="D15" s="321">
        <v>3</v>
      </c>
      <c r="E15" s="321">
        <v>1</v>
      </c>
      <c r="F15" s="321">
        <v>1</v>
      </c>
      <c r="G15" s="321">
        <v>1</v>
      </c>
      <c r="H15" s="321">
        <v>1</v>
      </c>
      <c r="I15" s="321">
        <v>1</v>
      </c>
      <c r="J15" s="322">
        <v>1</v>
      </c>
      <c r="K15" s="126" t="str">
        <f t="shared" si="0"/>
        <v xml:space="preserve"> </v>
      </c>
      <c r="L15" s="127" t="str">
        <f t="shared" si="7"/>
        <v xml:space="preserve"> </v>
      </c>
      <c r="M15" s="331" t="str">
        <f t="shared" si="8"/>
        <v>/</v>
      </c>
      <c r="N15" s="332" t="str">
        <f t="shared" si="1"/>
        <v xml:space="preserve"> </v>
      </c>
      <c r="O15" s="320"/>
      <c r="P15" s="321"/>
      <c r="Q15" s="322"/>
      <c r="R15" s="323">
        <f t="shared" si="9"/>
        <v>0</v>
      </c>
      <c r="S15" s="333" t="str">
        <f t="shared" si="10"/>
        <v xml:space="preserve"> </v>
      </c>
      <c r="T15" s="334" t="str">
        <f t="shared" si="11"/>
        <v xml:space="preserve"> </v>
      </c>
      <c r="U15" s="334"/>
      <c r="V15" s="324" t="str">
        <f t="shared" si="2"/>
        <v>/</v>
      </c>
      <c r="W15" s="335"/>
      <c r="Y15" s="336">
        <f t="shared" si="3"/>
        <v>1</v>
      </c>
      <c r="Z15" s="337">
        <f t="shared" si="4"/>
        <v>1</v>
      </c>
      <c r="AA15" s="337">
        <f t="shared" si="5"/>
        <v>6</v>
      </c>
      <c r="AB15" s="338">
        <f t="shared" si="6"/>
        <v>0</v>
      </c>
      <c r="AC15" s="336" t="str">
        <f t="shared" si="12"/>
        <v xml:space="preserve"> </v>
      </c>
      <c r="AD15" s="337" t="str">
        <f t="shared" si="13"/>
        <v xml:space="preserve"> </v>
      </c>
      <c r="AE15" s="337" t="str">
        <f t="shared" si="14"/>
        <v>1</v>
      </c>
      <c r="AF15" s="338" t="str">
        <f t="shared" si="15"/>
        <v xml:space="preserve"> </v>
      </c>
      <c r="AG15" s="139"/>
      <c r="AH15" s="339" t="str">
        <f t="shared" si="16"/>
        <v>0</v>
      </c>
    </row>
    <row r="16" spans="1:34" ht="18" customHeight="1" x14ac:dyDescent="0.5">
      <c r="A16" s="330">
        <v>12</v>
      </c>
      <c r="B16" s="312" t="str">
        <f>รวมคะแนน101!C18</f>
        <v>เด็กชาย กิตติธัช  พันธ์สงฆ์</v>
      </c>
      <c r="C16" s="320">
        <v>2</v>
      </c>
      <c r="D16" s="321">
        <v>2</v>
      </c>
      <c r="E16" s="321">
        <v>1</v>
      </c>
      <c r="F16" s="321">
        <v>1</v>
      </c>
      <c r="G16" s="321">
        <v>1</v>
      </c>
      <c r="H16" s="321">
        <v>1</v>
      </c>
      <c r="I16" s="321">
        <v>1</v>
      </c>
      <c r="J16" s="322">
        <v>1</v>
      </c>
      <c r="K16" s="126" t="str">
        <f t="shared" si="0"/>
        <v xml:space="preserve"> </v>
      </c>
      <c r="L16" s="127" t="str">
        <f t="shared" si="7"/>
        <v xml:space="preserve"> </v>
      </c>
      <c r="M16" s="331" t="str">
        <f t="shared" si="8"/>
        <v>/</v>
      </c>
      <c r="N16" s="332" t="str">
        <f t="shared" si="1"/>
        <v xml:space="preserve"> </v>
      </c>
      <c r="O16" s="320"/>
      <c r="P16" s="321"/>
      <c r="Q16" s="322"/>
      <c r="R16" s="323">
        <f t="shared" si="9"/>
        <v>0</v>
      </c>
      <c r="S16" s="333" t="str">
        <f t="shared" si="10"/>
        <v xml:space="preserve"> </v>
      </c>
      <c r="T16" s="334" t="str">
        <f t="shared" si="11"/>
        <v xml:space="preserve"> </v>
      </c>
      <c r="U16" s="334"/>
      <c r="V16" s="324" t="str">
        <f t="shared" si="2"/>
        <v>/</v>
      </c>
      <c r="W16" s="335"/>
      <c r="Y16" s="336">
        <f t="shared" si="3"/>
        <v>0</v>
      </c>
      <c r="Z16" s="337">
        <f t="shared" si="4"/>
        <v>2</v>
      </c>
      <c r="AA16" s="337">
        <f t="shared" si="5"/>
        <v>6</v>
      </c>
      <c r="AB16" s="338">
        <f t="shared" si="6"/>
        <v>0</v>
      </c>
      <c r="AC16" s="336" t="str">
        <f t="shared" si="12"/>
        <v xml:space="preserve"> </v>
      </c>
      <c r="AD16" s="337" t="str">
        <f t="shared" si="13"/>
        <v xml:space="preserve"> </v>
      </c>
      <c r="AE16" s="337" t="str">
        <f t="shared" si="14"/>
        <v>1</v>
      </c>
      <c r="AF16" s="338" t="str">
        <f t="shared" si="15"/>
        <v xml:space="preserve"> </v>
      </c>
      <c r="AG16" s="139"/>
      <c r="AH16" s="339" t="str">
        <f t="shared" si="16"/>
        <v>0</v>
      </c>
    </row>
    <row r="17" spans="1:34" ht="18" customHeight="1" x14ac:dyDescent="0.5">
      <c r="A17" s="311">
        <v>13</v>
      </c>
      <c r="B17" s="312" t="str">
        <f>รวมคะแนน101!C19</f>
        <v>เด็กชาย ภาคภูมิ  รัตนเจริญพรชัย</v>
      </c>
      <c r="C17" s="320">
        <v>2</v>
      </c>
      <c r="D17" s="321">
        <v>2</v>
      </c>
      <c r="E17" s="321">
        <v>2</v>
      </c>
      <c r="F17" s="321">
        <v>1</v>
      </c>
      <c r="G17" s="321">
        <v>1</v>
      </c>
      <c r="H17" s="321">
        <v>1</v>
      </c>
      <c r="I17" s="321">
        <v>3</v>
      </c>
      <c r="J17" s="322">
        <v>3</v>
      </c>
      <c r="K17" s="126" t="str">
        <f t="shared" si="0"/>
        <v xml:space="preserve"> </v>
      </c>
      <c r="L17" s="127" t="str">
        <f t="shared" si="7"/>
        <v>/</v>
      </c>
      <c r="M17" s="331" t="str">
        <f t="shared" si="8"/>
        <v xml:space="preserve"> </v>
      </c>
      <c r="N17" s="332" t="str">
        <f t="shared" si="1"/>
        <v xml:space="preserve"> </v>
      </c>
      <c r="O17" s="320"/>
      <c r="P17" s="321"/>
      <c r="Q17" s="322"/>
      <c r="R17" s="323">
        <f t="shared" si="9"/>
        <v>0</v>
      </c>
      <c r="S17" s="333" t="str">
        <f t="shared" si="10"/>
        <v xml:space="preserve"> </v>
      </c>
      <c r="T17" s="334" t="str">
        <f t="shared" si="11"/>
        <v xml:space="preserve"> </v>
      </c>
      <c r="U17" s="334"/>
      <c r="V17" s="324" t="str">
        <f t="shared" si="2"/>
        <v>/</v>
      </c>
      <c r="W17" s="335"/>
      <c r="Y17" s="336">
        <f t="shared" si="3"/>
        <v>2</v>
      </c>
      <c r="Z17" s="337">
        <f t="shared" si="4"/>
        <v>3</v>
      </c>
      <c r="AA17" s="337">
        <f t="shared" si="5"/>
        <v>3</v>
      </c>
      <c r="AB17" s="338">
        <f t="shared" si="6"/>
        <v>0</v>
      </c>
      <c r="AC17" s="336" t="str">
        <f t="shared" si="12"/>
        <v xml:space="preserve"> </v>
      </c>
      <c r="AD17" s="337" t="str">
        <f t="shared" si="13"/>
        <v>2</v>
      </c>
      <c r="AE17" s="337" t="str">
        <f t="shared" si="14"/>
        <v xml:space="preserve"> </v>
      </c>
      <c r="AF17" s="338" t="str">
        <f t="shared" si="15"/>
        <v xml:space="preserve"> </v>
      </c>
      <c r="AG17" s="139"/>
      <c r="AH17" s="339" t="str">
        <f t="shared" si="16"/>
        <v>0</v>
      </c>
    </row>
    <row r="18" spans="1:34" ht="18" customHeight="1" x14ac:dyDescent="0.5">
      <c r="A18" s="330">
        <v>14</v>
      </c>
      <c r="B18" s="312" t="str">
        <f>รวมคะแนน101!C20</f>
        <v>เด็กชาย วงศกร  ทองมาก</v>
      </c>
      <c r="C18" s="320">
        <v>2</v>
      </c>
      <c r="D18" s="321">
        <v>2</v>
      </c>
      <c r="E18" s="321">
        <v>2</v>
      </c>
      <c r="F18" s="321">
        <v>1</v>
      </c>
      <c r="G18" s="321">
        <v>1</v>
      </c>
      <c r="H18" s="321">
        <v>3</v>
      </c>
      <c r="I18" s="321">
        <v>3</v>
      </c>
      <c r="J18" s="322">
        <v>3</v>
      </c>
      <c r="K18" s="126" t="str">
        <f t="shared" si="0"/>
        <v>/</v>
      </c>
      <c r="L18" s="127" t="str">
        <f t="shared" si="7"/>
        <v xml:space="preserve"> </v>
      </c>
      <c r="M18" s="331" t="str">
        <f t="shared" si="8"/>
        <v xml:space="preserve"> </v>
      </c>
      <c r="N18" s="332" t="str">
        <f t="shared" si="1"/>
        <v xml:space="preserve"> </v>
      </c>
      <c r="O18" s="320"/>
      <c r="P18" s="321"/>
      <c r="Q18" s="322"/>
      <c r="R18" s="323">
        <f t="shared" si="9"/>
        <v>0</v>
      </c>
      <c r="S18" s="333" t="str">
        <f t="shared" si="10"/>
        <v xml:space="preserve"> </v>
      </c>
      <c r="T18" s="334" t="str">
        <f t="shared" si="11"/>
        <v xml:space="preserve"> </v>
      </c>
      <c r="U18" s="334"/>
      <c r="V18" s="324" t="str">
        <f t="shared" si="2"/>
        <v>/</v>
      </c>
      <c r="W18" s="335"/>
      <c r="Y18" s="336">
        <f t="shared" si="3"/>
        <v>3</v>
      </c>
      <c r="Z18" s="337">
        <f t="shared" si="4"/>
        <v>3</v>
      </c>
      <c r="AA18" s="337">
        <f t="shared" si="5"/>
        <v>2</v>
      </c>
      <c r="AB18" s="338">
        <f t="shared" si="6"/>
        <v>0</v>
      </c>
      <c r="AC18" s="336" t="str">
        <f t="shared" si="12"/>
        <v>3</v>
      </c>
      <c r="AD18" s="337" t="str">
        <f t="shared" si="13"/>
        <v xml:space="preserve"> </v>
      </c>
      <c r="AE18" s="337" t="str">
        <f t="shared" si="14"/>
        <v xml:space="preserve"> </v>
      </c>
      <c r="AF18" s="338" t="str">
        <f t="shared" si="15"/>
        <v xml:space="preserve"> </v>
      </c>
      <c r="AG18" s="139"/>
      <c r="AH18" s="339" t="str">
        <f t="shared" si="16"/>
        <v>0</v>
      </c>
    </row>
    <row r="19" spans="1:34" ht="18" customHeight="1" x14ac:dyDescent="0.5">
      <c r="A19" s="311">
        <v>15</v>
      </c>
      <c r="B19" s="312" t="str">
        <f>รวมคะแนน101!C21</f>
        <v>เด็กหญิง พัชรศร  แสงคง</v>
      </c>
      <c r="C19" s="320">
        <v>1</v>
      </c>
      <c r="D19" s="321">
        <v>1</v>
      </c>
      <c r="E19" s="321">
        <v>1</v>
      </c>
      <c r="F19" s="321">
        <v>1</v>
      </c>
      <c r="G19" s="321">
        <v>1</v>
      </c>
      <c r="H19" s="321">
        <v>3</v>
      </c>
      <c r="I19" s="321">
        <v>3</v>
      </c>
      <c r="J19" s="322">
        <v>3</v>
      </c>
      <c r="K19" s="126" t="str">
        <f t="shared" si="0"/>
        <v xml:space="preserve"> </v>
      </c>
      <c r="L19" s="127" t="str">
        <f t="shared" si="7"/>
        <v xml:space="preserve"> </v>
      </c>
      <c r="M19" s="331" t="str">
        <f t="shared" si="8"/>
        <v>/</v>
      </c>
      <c r="N19" s="332" t="str">
        <f t="shared" si="1"/>
        <v xml:space="preserve"> </v>
      </c>
      <c r="O19" s="320"/>
      <c r="P19" s="321"/>
      <c r="Q19" s="322"/>
      <c r="R19" s="323">
        <f t="shared" si="9"/>
        <v>0</v>
      </c>
      <c r="S19" s="333" t="str">
        <f t="shared" si="10"/>
        <v xml:space="preserve"> </v>
      </c>
      <c r="T19" s="334" t="str">
        <f t="shared" si="11"/>
        <v xml:space="preserve"> </v>
      </c>
      <c r="U19" s="334"/>
      <c r="V19" s="324" t="str">
        <f t="shared" si="2"/>
        <v>/</v>
      </c>
      <c r="W19" s="335"/>
      <c r="Y19" s="336">
        <f t="shared" si="3"/>
        <v>3</v>
      </c>
      <c r="Z19" s="337">
        <f t="shared" si="4"/>
        <v>0</v>
      </c>
      <c r="AA19" s="337">
        <f t="shared" si="5"/>
        <v>5</v>
      </c>
      <c r="AB19" s="338">
        <f t="shared" si="6"/>
        <v>0</v>
      </c>
      <c r="AC19" s="336" t="str">
        <f t="shared" si="12"/>
        <v xml:space="preserve"> </v>
      </c>
      <c r="AD19" s="337" t="str">
        <f t="shared" si="13"/>
        <v xml:space="preserve"> </v>
      </c>
      <c r="AE19" s="337" t="str">
        <f t="shared" si="14"/>
        <v>1</v>
      </c>
      <c r="AF19" s="338" t="str">
        <f t="shared" si="15"/>
        <v xml:space="preserve"> </v>
      </c>
      <c r="AG19" s="139"/>
      <c r="AH19" s="339" t="str">
        <f t="shared" si="16"/>
        <v>0</v>
      </c>
    </row>
    <row r="20" spans="1:34" ht="18" customHeight="1" x14ac:dyDescent="0.5">
      <c r="A20" s="330">
        <v>16</v>
      </c>
      <c r="B20" s="312" t="str">
        <f>รวมคะแนน101!C22</f>
        <v>เด็กชาย สุรชาติ  เรืองสุวรรณ</v>
      </c>
      <c r="C20" s="320">
        <v>2</v>
      </c>
      <c r="D20" s="321">
        <v>2</v>
      </c>
      <c r="E20" s="321">
        <v>2</v>
      </c>
      <c r="F20" s="321">
        <v>1</v>
      </c>
      <c r="G20" s="321">
        <v>1</v>
      </c>
      <c r="H20" s="321">
        <v>2</v>
      </c>
      <c r="I20" s="321">
        <v>1</v>
      </c>
      <c r="J20" s="322">
        <v>2</v>
      </c>
      <c r="K20" s="126" t="str">
        <f t="shared" si="0"/>
        <v xml:space="preserve"> </v>
      </c>
      <c r="L20" s="127" t="str">
        <f t="shared" si="7"/>
        <v>/</v>
      </c>
      <c r="M20" s="331" t="str">
        <f t="shared" si="8"/>
        <v xml:space="preserve"> </v>
      </c>
      <c r="N20" s="332" t="str">
        <f t="shared" si="1"/>
        <v xml:space="preserve"> </v>
      </c>
      <c r="O20" s="320"/>
      <c r="P20" s="321"/>
      <c r="Q20" s="322"/>
      <c r="R20" s="323">
        <f t="shared" si="9"/>
        <v>0</v>
      </c>
      <c r="S20" s="333" t="str">
        <f t="shared" si="10"/>
        <v xml:space="preserve"> </v>
      </c>
      <c r="T20" s="334" t="str">
        <f t="shared" si="11"/>
        <v xml:space="preserve"> </v>
      </c>
      <c r="U20" s="334"/>
      <c r="V20" s="324" t="str">
        <f t="shared" si="2"/>
        <v>/</v>
      </c>
      <c r="W20" s="335"/>
      <c r="Y20" s="336">
        <f t="shared" si="3"/>
        <v>0</v>
      </c>
      <c r="Z20" s="337">
        <f t="shared" si="4"/>
        <v>5</v>
      </c>
      <c r="AA20" s="337">
        <f t="shared" si="5"/>
        <v>3</v>
      </c>
      <c r="AB20" s="338">
        <f t="shared" si="6"/>
        <v>0</v>
      </c>
      <c r="AC20" s="336" t="str">
        <f t="shared" si="12"/>
        <v xml:space="preserve"> </v>
      </c>
      <c r="AD20" s="337" t="str">
        <f t="shared" si="13"/>
        <v>2</v>
      </c>
      <c r="AE20" s="337" t="str">
        <f t="shared" si="14"/>
        <v xml:space="preserve"> </v>
      </c>
      <c r="AF20" s="338" t="str">
        <f t="shared" si="15"/>
        <v xml:space="preserve"> </v>
      </c>
      <c r="AG20" s="139"/>
      <c r="AH20" s="339" t="str">
        <f t="shared" si="16"/>
        <v>0</v>
      </c>
    </row>
    <row r="21" spans="1:34" ht="18" customHeight="1" x14ac:dyDescent="0.5">
      <c r="A21" s="311">
        <v>17</v>
      </c>
      <c r="B21" s="312" t="str">
        <f>รวมคะแนน101!C23</f>
        <v>เด็กหญิง ศศิวิมล  ศรีวิเชียร</v>
      </c>
      <c r="C21" s="320">
        <v>1</v>
      </c>
      <c r="D21" s="321">
        <v>1</v>
      </c>
      <c r="E21" s="321">
        <v>1</v>
      </c>
      <c r="F21" s="321">
        <v>1</v>
      </c>
      <c r="G21" s="321">
        <v>1</v>
      </c>
      <c r="H21" s="321">
        <v>1</v>
      </c>
      <c r="I21" s="321">
        <v>1</v>
      </c>
      <c r="J21" s="322">
        <v>0</v>
      </c>
      <c r="K21" s="126" t="str">
        <f t="shared" si="0"/>
        <v xml:space="preserve"> </v>
      </c>
      <c r="L21" s="127" t="str">
        <f t="shared" si="7"/>
        <v xml:space="preserve"> </v>
      </c>
      <c r="M21" s="331" t="str">
        <f t="shared" si="8"/>
        <v xml:space="preserve"> </v>
      </c>
      <c r="N21" s="332" t="str">
        <f t="shared" si="1"/>
        <v>/</v>
      </c>
      <c r="O21" s="320"/>
      <c r="P21" s="321"/>
      <c r="Q21" s="322"/>
      <c r="R21" s="323">
        <f t="shared" si="9"/>
        <v>0</v>
      </c>
      <c r="S21" s="333" t="str">
        <f t="shared" si="10"/>
        <v xml:space="preserve"> </v>
      </c>
      <c r="T21" s="334" t="str">
        <f t="shared" si="11"/>
        <v xml:space="preserve"> </v>
      </c>
      <c r="U21" s="334"/>
      <c r="V21" s="324" t="str">
        <f t="shared" si="2"/>
        <v>/</v>
      </c>
      <c r="W21" s="335"/>
      <c r="Y21" s="336">
        <f t="shared" si="3"/>
        <v>0</v>
      </c>
      <c r="Z21" s="337">
        <f t="shared" si="4"/>
        <v>0</v>
      </c>
      <c r="AA21" s="337">
        <f t="shared" si="5"/>
        <v>7</v>
      </c>
      <c r="AB21" s="338">
        <f t="shared" si="6"/>
        <v>1</v>
      </c>
      <c r="AC21" s="336" t="str">
        <f t="shared" si="12"/>
        <v xml:space="preserve"> </v>
      </c>
      <c r="AD21" s="337" t="str">
        <f t="shared" si="13"/>
        <v xml:space="preserve"> </v>
      </c>
      <c r="AE21" s="337" t="str">
        <f t="shared" si="14"/>
        <v xml:space="preserve"> </v>
      </c>
      <c r="AF21" s="338" t="str">
        <f t="shared" si="15"/>
        <v>0</v>
      </c>
      <c r="AG21" s="139"/>
      <c r="AH21" s="339" t="str">
        <f t="shared" si="16"/>
        <v>0</v>
      </c>
    </row>
    <row r="22" spans="1:34" ht="18" customHeight="1" x14ac:dyDescent="0.5">
      <c r="A22" s="330">
        <v>18</v>
      </c>
      <c r="B22" s="312" t="str">
        <f>รวมคะแนน101!C24</f>
        <v>เด็กชาย บูรพา  เทศดี</v>
      </c>
      <c r="C22" s="320">
        <v>1</v>
      </c>
      <c r="D22" s="321">
        <v>1</v>
      </c>
      <c r="E22" s="321">
        <v>1</v>
      </c>
      <c r="F22" s="321">
        <v>1</v>
      </c>
      <c r="G22" s="321">
        <v>1</v>
      </c>
      <c r="H22" s="321">
        <v>1</v>
      </c>
      <c r="I22" s="321">
        <v>1</v>
      </c>
      <c r="J22" s="322">
        <v>0</v>
      </c>
      <c r="K22" s="126" t="str">
        <f t="shared" si="0"/>
        <v xml:space="preserve"> </v>
      </c>
      <c r="L22" s="127" t="str">
        <f t="shared" si="7"/>
        <v xml:space="preserve"> </v>
      </c>
      <c r="M22" s="331" t="str">
        <f t="shared" si="8"/>
        <v xml:space="preserve"> </v>
      </c>
      <c r="N22" s="332" t="str">
        <f t="shared" si="1"/>
        <v>/</v>
      </c>
      <c r="O22" s="320"/>
      <c r="P22" s="321"/>
      <c r="Q22" s="322"/>
      <c r="R22" s="323">
        <f t="shared" si="9"/>
        <v>0</v>
      </c>
      <c r="S22" s="333" t="str">
        <f t="shared" si="10"/>
        <v xml:space="preserve"> </v>
      </c>
      <c r="T22" s="334" t="str">
        <f t="shared" si="11"/>
        <v xml:space="preserve"> </v>
      </c>
      <c r="U22" s="334"/>
      <c r="V22" s="324" t="str">
        <f t="shared" si="2"/>
        <v>/</v>
      </c>
      <c r="W22" s="335"/>
      <c r="Y22" s="336">
        <f t="shared" si="3"/>
        <v>0</v>
      </c>
      <c r="Z22" s="337">
        <f t="shared" si="4"/>
        <v>0</v>
      </c>
      <c r="AA22" s="337">
        <f t="shared" si="5"/>
        <v>7</v>
      </c>
      <c r="AB22" s="338">
        <f t="shared" si="6"/>
        <v>1</v>
      </c>
      <c r="AC22" s="336" t="str">
        <f t="shared" si="12"/>
        <v xml:space="preserve"> </v>
      </c>
      <c r="AD22" s="337" t="str">
        <f t="shared" si="13"/>
        <v xml:space="preserve"> </v>
      </c>
      <c r="AE22" s="337" t="str">
        <f t="shared" si="14"/>
        <v xml:space="preserve"> </v>
      </c>
      <c r="AF22" s="338" t="str">
        <f t="shared" si="15"/>
        <v>0</v>
      </c>
      <c r="AG22" s="139"/>
      <c r="AH22" s="339" t="str">
        <f t="shared" si="16"/>
        <v>0</v>
      </c>
    </row>
    <row r="23" spans="1:34" ht="18" customHeight="1" x14ac:dyDescent="0.5">
      <c r="A23" s="311">
        <v>19</v>
      </c>
      <c r="B23" s="312" t="str">
        <f>รวมคะแนน101!C25</f>
        <v>เด็กชาย ภูดิท  มณฑาทิพย์</v>
      </c>
      <c r="C23" s="320">
        <v>3</v>
      </c>
      <c r="D23" s="321">
        <v>3</v>
      </c>
      <c r="E23" s="321">
        <v>2</v>
      </c>
      <c r="F23" s="321">
        <v>2</v>
      </c>
      <c r="G23" s="321">
        <v>2</v>
      </c>
      <c r="H23" s="321">
        <v>1</v>
      </c>
      <c r="I23" s="321">
        <v>1</v>
      </c>
      <c r="J23" s="322">
        <v>1</v>
      </c>
      <c r="K23" s="126" t="str">
        <f t="shared" si="0"/>
        <v xml:space="preserve"> </v>
      </c>
      <c r="L23" s="127" t="str">
        <f t="shared" si="7"/>
        <v>/</v>
      </c>
      <c r="M23" s="331" t="str">
        <f t="shared" si="8"/>
        <v xml:space="preserve"> </v>
      </c>
      <c r="N23" s="332" t="str">
        <f t="shared" si="1"/>
        <v xml:space="preserve"> </v>
      </c>
      <c r="O23" s="320"/>
      <c r="P23" s="321"/>
      <c r="Q23" s="322"/>
      <c r="R23" s="323">
        <f t="shared" si="9"/>
        <v>0</v>
      </c>
      <c r="S23" s="333" t="str">
        <f t="shared" si="10"/>
        <v xml:space="preserve"> </v>
      </c>
      <c r="T23" s="334" t="str">
        <f t="shared" si="11"/>
        <v xml:space="preserve"> </v>
      </c>
      <c r="U23" s="334"/>
      <c r="V23" s="324" t="str">
        <f t="shared" si="2"/>
        <v>/</v>
      </c>
      <c r="W23" s="335"/>
      <c r="Y23" s="336">
        <f t="shared" si="3"/>
        <v>2</v>
      </c>
      <c r="Z23" s="337">
        <f t="shared" si="4"/>
        <v>3</v>
      </c>
      <c r="AA23" s="337">
        <f t="shared" si="5"/>
        <v>3</v>
      </c>
      <c r="AB23" s="338">
        <f t="shared" si="6"/>
        <v>0</v>
      </c>
      <c r="AC23" s="336" t="str">
        <f t="shared" si="12"/>
        <v xml:space="preserve"> </v>
      </c>
      <c r="AD23" s="337" t="str">
        <f t="shared" si="13"/>
        <v>2</v>
      </c>
      <c r="AE23" s="337" t="str">
        <f t="shared" si="14"/>
        <v xml:space="preserve"> </v>
      </c>
      <c r="AF23" s="338" t="str">
        <f t="shared" si="15"/>
        <v xml:space="preserve"> </v>
      </c>
      <c r="AG23" s="139"/>
      <c r="AH23" s="339" t="str">
        <f t="shared" si="16"/>
        <v>0</v>
      </c>
    </row>
    <row r="24" spans="1:34" ht="18" customHeight="1" x14ac:dyDescent="0.5">
      <c r="A24" s="330">
        <v>20</v>
      </c>
      <c r="B24" s="312" t="str">
        <f>รวมคะแนน101!C26</f>
        <v>เด็กชาย ปกรณ์  นานา</v>
      </c>
      <c r="C24" s="320">
        <v>2</v>
      </c>
      <c r="D24" s="321">
        <v>2</v>
      </c>
      <c r="E24" s="321">
        <v>2</v>
      </c>
      <c r="F24" s="321">
        <v>2</v>
      </c>
      <c r="G24" s="321">
        <v>3</v>
      </c>
      <c r="H24" s="321">
        <v>3</v>
      </c>
      <c r="I24" s="321">
        <v>3</v>
      </c>
      <c r="J24" s="322">
        <v>3</v>
      </c>
      <c r="K24" s="126" t="str">
        <f t="shared" si="0"/>
        <v>/</v>
      </c>
      <c r="L24" s="127" t="str">
        <f t="shared" si="7"/>
        <v xml:space="preserve"> </v>
      </c>
      <c r="M24" s="331" t="str">
        <f t="shared" si="8"/>
        <v xml:space="preserve"> </v>
      </c>
      <c r="N24" s="332" t="str">
        <f t="shared" si="1"/>
        <v xml:space="preserve"> </v>
      </c>
      <c r="O24" s="320"/>
      <c r="P24" s="321"/>
      <c r="Q24" s="322"/>
      <c r="R24" s="323">
        <f t="shared" si="9"/>
        <v>0</v>
      </c>
      <c r="S24" s="333" t="str">
        <f t="shared" si="10"/>
        <v xml:space="preserve"> </v>
      </c>
      <c r="T24" s="334" t="str">
        <f t="shared" si="11"/>
        <v xml:space="preserve"> </v>
      </c>
      <c r="U24" s="334"/>
      <c r="V24" s="324" t="str">
        <f t="shared" si="2"/>
        <v>/</v>
      </c>
      <c r="W24" s="335"/>
      <c r="Y24" s="336">
        <f>COUNTIF(C27:J27,$Y$4)</f>
        <v>4</v>
      </c>
      <c r="Z24" s="337">
        <f>COUNTIF(C27:J27,$Z$4)</f>
        <v>4</v>
      </c>
      <c r="AA24" s="337">
        <f>COUNTIF(C27:J27,$AA$4)</f>
        <v>0</v>
      </c>
      <c r="AB24" s="338">
        <f>COUNTIF(C27:J27,$AB$4)</f>
        <v>0</v>
      </c>
      <c r="AC24" s="336" t="str">
        <f t="shared" si="12"/>
        <v>3</v>
      </c>
      <c r="AD24" s="337" t="str">
        <f t="shared" si="13"/>
        <v xml:space="preserve"> </v>
      </c>
      <c r="AE24" s="337" t="str">
        <f t="shared" si="14"/>
        <v xml:space="preserve"> </v>
      </c>
      <c r="AF24" s="338" t="str">
        <f t="shared" si="15"/>
        <v xml:space="preserve"> </v>
      </c>
      <c r="AG24" s="139"/>
      <c r="AH24" s="339" t="str">
        <f t="shared" si="16"/>
        <v>0</v>
      </c>
    </row>
    <row r="25" spans="1:34" ht="18" customHeight="1" x14ac:dyDescent="0.5">
      <c r="A25" s="311">
        <v>21</v>
      </c>
      <c r="B25" s="312" t="str">
        <f>รวมคะแนน101!C27</f>
        <v>เด็กชาย ธวัชชัย  ศรีสาคร</v>
      </c>
      <c r="C25" s="320">
        <v>2</v>
      </c>
      <c r="D25" s="321">
        <v>2</v>
      </c>
      <c r="E25" s="321">
        <v>3</v>
      </c>
      <c r="F25" s="321">
        <v>3</v>
      </c>
      <c r="G25" s="321">
        <v>1</v>
      </c>
      <c r="H25" s="321">
        <v>1</v>
      </c>
      <c r="I25" s="321">
        <v>3</v>
      </c>
      <c r="J25" s="322">
        <v>2</v>
      </c>
      <c r="K25" s="126" t="str">
        <f t="shared" si="0"/>
        <v>/</v>
      </c>
      <c r="L25" s="127" t="str">
        <f t="shared" si="7"/>
        <v xml:space="preserve"> </v>
      </c>
      <c r="M25" s="331" t="str">
        <f t="shared" si="8"/>
        <v xml:space="preserve"> </v>
      </c>
      <c r="N25" s="332" t="str">
        <f t="shared" si="1"/>
        <v xml:space="preserve"> </v>
      </c>
      <c r="O25" s="320"/>
      <c r="P25" s="321"/>
      <c r="Q25" s="322"/>
      <c r="R25" s="323">
        <f t="shared" si="9"/>
        <v>0</v>
      </c>
      <c r="S25" s="333" t="str">
        <f t="shared" si="10"/>
        <v xml:space="preserve"> </v>
      </c>
      <c r="T25" s="334" t="str">
        <f t="shared" si="11"/>
        <v xml:space="preserve"> </v>
      </c>
      <c r="U25" s="334"/>
      <c r="V25" s="324" t="str">
        <f t="shared" si="2"/>
        <v>/</v>
      </c>
      <c r="W25" s="335"/>
      <c r="Y25" s="336">
        <f t="shared" ref="Y25:Y32" si="17">COUNTIF(C25:J25,$Y$4)</f>
        <v>3</v>
      </c>
      <c r="Z25" s="337">
        <f t="shared" ref="Z25:Z32" si="18">COUNTIF(C25:J25,$Z$4)</f>
        <v>3</v>
      </c>
      <c r="AA25" s="337">
        <f t="shared" ref="AA25:AA32" si="19">COUNTIF(C25:J25,$AA$4)</f>
        <v>2</v>
      </c>
      <c r="AB25" s="338">
        <f t="shared" ref="AB25:AB32" si="20">COUNTIF(C25:J25,$AB$4)</f>
        <v>0</v>
      </c>
      <c r="AC25" s="336" t="str">
        <f t="shared" si="12"/>
        <v>3</v>
      </c>
      <c r="AD25" s="337" t="str">
        <f t="shared" si="13"/>
        <v xml:space="preserve"> </v>
      </c>
      <c r="AE25" s="337" t="str">
        <f t="shared" si="14"/>
        <v xml:space="preserve"> </v>
      </c>
      <c r="AF25" s="338" t="str">
        <f t="shared" si="15"/>
        <v xml:space="preserve"> </v>
      </c>
      <c r="AG25" s="139"/>
      <c r="AH25" s="339" t="str">
        <f t="shared" si="16"/>
        <v>0</v>
      </c>
    </row>
    <row r="26" spans="1:34" ht="18" customHeight="1" x14ac:dyDescent="0.5">
      <c r="A26" s="330">
        <v>22</v>
      </c>
      <c r="B26" s="312" t="str">
        <f>รวมคะแนน101!C28</f>
        <v>เด็กหญิง ปัณฑิตา  โมกขา</v>
      </c>
      <c r="C26" s="320">
        <v>3</v>
      </c>
      <c r="D26" s="321">
        <v>3</v>
      </c>
      <c r="E26" s="321">
        <v>3</v>
      </c>
      <c r="F26" s="321">
        <v>1</v>
      </c>
      <c r="G26" s="321">
        <v>1</v>
      </c>
      <c r="H26" s="321">
        <v>1</v>
      </c>
      <c r="I26" s="321">
        <v>1</v>
      </c>
      <c r="J26" s="322">
        <v>1</v>
      </c>
      <c r="K26" s="126" t="str">
        <f t="shared" si="0"/>
        <v xml:space="preserve"> </v>
      </c>
      <c r="L26" s="127" t="str">
        <f t="shared" si="7"/>
        <v xml:space="preserve"> </v>
      </c>
      <c r="M26" s="331" t="str">
        <f t="shared" si="8"/>
        <v>/</v>
      </c>
      <c r="N26" s="332" t="str">
        <f t="shared" si="1"/>
        <v xml:space="preserve"> </v>
      </c>
      <c r="O26" s="320"/>
      <c r="P26" s="321"/>
      <c r="Q26" s="322"/>
      <c r="R26" s="323">
        <f t="shared" si="9"/>
        <v>0</v>
      </c>
      <c r="S26" s="333" t="str">
        <f t="shared" si="10"/>
        <v xml:space="preserve"> </v>
      </c>
      <c r="T26" s="334" t="str">
        <f t="shared" si="11"/>
        <v xml:space="preserve"> </v>
      </c>
      <c r="U26" s="334"/>
      <c r="V26" s="324" t="str">
        <f t="shared" si="2"/>
        <v>/</v>
      </c>
      <c r="W26" s="335"/>
      <c r="Y26" s="336">
        <f t="shared" si="17"/>
        <v>3</v>
      </c>
      <c r="Z26" s="337">
        <f t="shared" si="18"/>
        <v>0</v>
      </c>
      <c r="AA26" s="337">
        <f t="shared" si="19"/>
        <v>5</v>
      </c>
      <c r="AB26" s="338">
        <f t="shared" si="20"/>
        <v>0</v>
      </c>
      <c r="AC26" s="336" t="str">
        <f t="shared" si="12"/>
        <v xml:space="preserve"> </v>
      </c>
      <c r="AD26" s="337" t="str">
        <f t="shared" si="13"/>
        <v xml:space="preserve"> </v>
      </c>
      <c r="AE26" s="337" t="str">
        <f t="shared" si="14"/>
        <v>1</v>
      </c>
      <c r="AF26" s="338" t="str">
        <f t="shared" si="15"/>
        <v xml:space="preserve"> </v>
      </c>
      <c r="AG26" s="139"/>
      <c r="AH26" s="339" t="str">
        <f t="shared" si="16"/>
        <v>0</v>
      </c>
    </row>
    <row r="27" spans="1:34" ht="18" customHeight="1" x14ac:dyDescent="0.5">
      <c r="A27" s="311">
        <v>23</v>
      </c>
      <c r="B27" s="312" t="str">
        <f>รวมคะแนน101!C29</f>
        <v>เด็กหญิง อนิชา  ม่วงแก้ว</v>
      </c>
      <c r="C27" s="320">
        <v>2</v>
      </c>
      <c r="D27" s="321">
        <v>2</v>
      </c>
      <c r="E27" s="321">
        <v>2</v>
      </c>
      <c r="F27" s="321">
        <v>2</v>
      </c>
      <c r="G27" s="321">
        <v>3</v>
      </c>
      <c r="H27" s="321">
        <v>3</v>
      </c>
      <c r="I27" s="321">
        <v>3</v>
      </c>
      <c r="J27" s="322">
        <v>3</v>
      </c>
      <c r="K27" s="126" t="str">
        <f t="shared" si="0"/>
        <v>/</v>
      </c>
      <c r="L27" s="127" t="str">
        <f t="shared" si="7"/>
        <v xml:space="preserve"> </v>
      </c>
      <c r="M27" s="331" t="str">
        <f t="shared" si="8"/>
        <v xml:space="preserve"> </v>
      </c>
      <c r="N27" s="332" t="str">
        <f t="shared" si="1"/>
        <v xml:space="preserve"> </v>
      </c>
      <c r="O27" s="320"/>
      <c r="P27" s="321"/>
      <c r="Q27" s="322"/>
      <c r="R27" s="323">
        <f t="shared" si="9"/>
        <v>0</v>
      </c>
      <c r="S27" s="333" t="str">
        <f t="shared" si="10"/>
        <v xml:space="preserve"> </v>
      </c>
      <c r="T27" s="334" t="str">
        <f t="shared" si="11"/>
        <v xml:space="preserve"> </v>
      </c>
      <c r="U27" s="334"/>
      <c r="V27" s="324" t="str">
        <f t="shared" si="2"/>
        <v>/</v>
      </c>
      <c r="W27" s="335"/>
      <c r="Y27" s="336">
        <f t="shared" si="17"/>
        <v>4</v>
      </c>
      <c r="Z27" s="337">
        <f t="shared" si="18"/>
        <v>4</v>
      </c>
      <c r="AA27" s="337">
        <f t="shared" si="19"/>
        <v>0</v>
      </c>
      <c r="AB27" s="338">
        <f t="shared" si="20"/>
        <v>0</v>
      </c>
      <c r="AC27" s="336" t="str">
        <f t="shared" si="12"/>
        <v>3</v>
      </c>
      <c r="AD27" s="337" t="str">
        <f t="shared" si="13"/>
        <v xml:space="preserve"> </v>
      </c>
      <c r="AE27" s="337" t="str">
        <f t="shared" si="14"/>
        <v xml:space="preserve"> </v>
      </c>
      <c r="AF27" s="338" t="str">
        <f t="shared" si="15"/>
        <v xml:space="preserve"> </v>
      </c>
      <c r="AG27" s="139"/>
      <c r="AH27" s="339" t="str">
        <f t="shared" si="16"/>
        <v>0</v>
      </c>
    </row>
    <row r="28" spans="1:34" ht="18" customHeight="1" x14ac:dyDescent="0.5">
      <c r="A28" s="330">
        <v>24</v>
      </c>
      <c r="B28" s="312" t="str">
        <f>รวมคะแนน101!C30</f>
        <v>เด็กหญิง นิรมล  อินทสร</v>
      </c>
      <c r="C28" s="320">
        <v>2</v>
      </c>
      <c r="D28" s="321">
        <v>2</v>
      </c>
      <c r="E28" s="321">
        <v>1</v>
      </c>
      <c r="F28" s="321">
        <v>1</v>
      </c>
      <c r="G28" s="321">
        <v>3</v>
      </c>
      <c r="H28" s="321">
        <v>3</v>
      </c>
      <c r="I28" s="321">
        <v>3</v>
      </c>
      <c r="J28" s="322">
        <v>3</v>
      </c>
      <c r="K28" s="126" t="str">
        <f t="shared" si="0"/>
        <v>/</v>
      </c>
      <c r="L28" s="127" t="str">
        <f t="shared" si="7"/>
        <v>/</v>
      </c>
      <c r="M28" s="331" t="str">
        <f t="shared" si="8"/>
        <v xml:space="preserve"> </v>
      </c>
      <c r="N28" s="332" t="str">
        <f t="shared" si="1"/>
        <v xml:space="preserve"> </v>
      </c>
      <c r="O28" s="320"/>
      <c r="P28" s="321"/>
      <c r="Q28" s="322"/>
      <c r="R28" s="323">
        <f t="shared" si="9"/>
        <v>0</v>
      </c>
      <c r="S28" s="333" t="str">
        <f t="shared" si="10"/>
        <v xml:space="preserve"> </v>
      </c>
      <c r="T28" s="334" t="str">
        <f t="shared" si="11"/>
        <v xml:space="preserve"> </v>
      </c>
      <c r="U28" s="334"/>
      <c r="V28" s="324" t="str">
        <f t="shared" si="2"/>
        <v>/</v>
      </c>
      <c r="W28" s="335"/>
      <c r="Y28" s="336">
        <f t="shared" si="17"/>
        <v>4</v>
      </c>
      <c r="Z28" s="337">
        <f t="shared" si="18"/>
        <v>2</v>
      </c>
      <c r="AA28" s="337">
        <f t="shared" si="19"/>
        <v>2</v>
      </c>
      <c r="AB28" s="338">
        <f t="shared" si="20"/>
        <v>0</v>
      </c>
      <c r="AC28" s="336"/>
      <c r="AD28" s="337" t="str">
        <f t="shared" si="13"/>
        <v>2</v>
      </c>
      <c r="AE28" s="337" t="str">
        <f t="shared" si="14"/>
        <v xml:space="preserve"> </v>
      </c>
      <c r="AF28" s="338" t="str">
        <f t="shared" si="15"/>
        <v xml:space="preserve"> </v>
      </c>
      <c r="AG28" s="139"/>
      <c r="AH28" s="339" t="str">
        <f t="shared" si="16"/>
        <v>0</v>
      </c>
    </row>
    <row r="29" spans="1:34" ht="18" customHeight="1" x14ac:dyDescent="0.5">
      <c r="A29" s="311">
        <v>25</v>
      </c>
      <c r="B29" s="312" t="str">
        <f>รวมคะแนน101!C31</f>
        <v>เด็กหญิง ภีรฎา  แสงแดง</v>
      </c>
      <c r="C29" s="320">
        <v>2</v>
      </c>
      <c r="D29" s="321">
        <v>2</v>
      </c>
      <c r="E29" s="321">
        <v>2</v>
      </c>
      <c r="F29" s="321">
        <v>2</v>
      </c>
      <c r="G29" s="321">
        <v>3</v>
      </c>
      <c r="H29" s="321">
        <v>1</v>
      </c>
      <c r="I29" s="321">
        <v>1</v>
      </c>
      <c r="J29" s="322">
        <v>1</v>
      </c>
      <c r="K29" s="126" t="str">
        <f t="shared" si="0"/>
        <v xml:space="preserve"> </v>
      </c>
      <c r="L29" s="127" t="str">
        <f t="shared" si="7"/>
        <v>/</v>
      </c>
      <c r="M29" s="331" t="str">
        <f t="shared" si="8"/>
        <v xml:space="preserve"> </v>
      </c>
      <c r="N29" s="332" t="str">
        <f t="shared" si="1"/>
        <v xml:space="preserve"> </v>
      </c>
      <c r="O29" s="320"/>
      <c r="P29" s="321"/>
      <c r="Q29" s="322"/>
      <c r="R29" s="323">
        <f t="shared" si="9"/>
        <v>0</v>
      </c>
      <c r="S29" s="333" t="str">
        <f t="shared" si="10"/>
        <v xml:space="preserve"> </v>
      </c>
      <c r="T29" s="334" t="str">
        <f t="shared" si="11"/>
        <v xml:space="preserve"> </v>
      </c>
      <c r="U29" s="334"/>
      <c r="V29" s="324" t="str">
        <f t="shared" si="2"/>
        <v>/</v>
      </c>
      <c r="W29" s="335"/>
      <c r="Y29" s="336">
        <f t="shared" si="17"/>
        <v>1</v>
      </c>
      <c r="Z29" s="337">
        <f t="shared" si="18"/>
        <v>4</v>
      </c>
      <c r="AA29" s="337">
        <f t="shared" si="19"/>
        <v>3</v>
      </c>
      <c r="AB29" s="338">
        <f t="shared" si="20"/>
        <v>0</v>
      </c>
      <c r="AC29" s="336" t="str">
        <f t="shared" si="12"/>
        <v xml:space="preserve"> </v>
      </c>
      <c r="AD29" s="337" t="str">
        <f t="shared" si="13"/>
        <v>2</v>
      </c>
      <c r="AE29" s="337" t="str">
        <f t="shared" si="14"/>
        <v xml:space="preserve"> </v>
      </c>
      <c r="AF29" s="338" t="str">
        <f t="shared" si="15"/>
        <v xml:space="preserve"> </v>
      </c>
      <c r="AG29" s="139"/>
      <c r="AH29" s="339" t="str">
        <f t="shared" si="16"/>
        <v>0</v>
      </c>
    </row>
    <row r="30" spans="1:34" ht="18" customHeight="1" x14ac:dyDescent="0.5">
      <c r="A30" s="330">
        <v>26</v>
      </c>
      <c r="B30" s="312" t="str">
        <f>รวมคะแนน101!C32</f>
        <v>เด็กหญิง นันท์นภัส  กรีเงิน</v>
      </c>
      <c r="C30" s="320">
        <v>2</v>
      </c>
      <c r="D30" s="321">
        <v>2</v>
      </c>
      <c r="E30" s="321">
        <v>2</v>
      </c>
      <c r="F30" s="321">
        <v>3</v>
      </c>
      <c r="G30" s="321">
        <v>3</v>
      </c>
      <c r="H30" s="321">
        <v>3</v>
      </c>
      <c r="I30" s="321">
        <v>1</v>
      </c>
      <c r="J30" s="322">
        <v>1</v>
      </c>
      <c r="K30" s="126" t="str">
        <f t="shared" si="0"/>
        <v>/</v>
      </c>
      <c r="L30" s="127" t="str">
        <f t="shared" si="7"/>
        <v xml:space="preserve"> </v>
      </c>
      <c r="M30" s="331" t="str">
        <f t="shared" si="8"/>
        <v xml:space="preserve"> </v>
      </c>
      <c r="N30" s="332" t="str">
        <f t="shared" si="1"/>
        <v xml:space="preserve"> </v>
      </c>
      <c r="O30" s="320"/>
      <c r="P30" s="321"/>
      <c r="Q30" s="322"/>
      <c r="R30" s="323">
        <f t="shared" si="9"/>
        <v>0</v>
      </c>
      <c r="S30" s="333" t="str">
        <f t="shared" si="10"/>
        <v xml:space="preserve"> </v>
      </c>
      <c r="T30" s="334" t="str">
        <f t="shared" si="11"/>
        <v xml:space="preserve"> </v>
      </c>
      <c r="U30" s="334"/>
      <c r="V30" s="324" t="str">
        <f t="shared" si="2"/>
        <v>/</v>
      </c>
      <c r="W30" s="335"/>
      <c r="Y30" s="336">
        <f t="shared" si="17"/>
        <v>3</v>
      </c>
      <c r="Z30" s="337">
        <f t="shared" si="18"/>
        <v>3</v>
      </c>
      <c r="AA30" s="337">
        <f t="shared" si="19"/>
        <v>2</v>
      </c>
      <c r="AB30" s="338">
        <f t="shared" si="20"/>
        <v>0</v>
      </c>
      <c r="AC30" s="336" t="str">
        <f t="shared" si="12"/>
        <v>3</v>
      </c>
      <c r="AD30" s="337" t="str">
        <f t="shared" si="13"/>
        <v xml:space="preserve"> </v>
      </c>
      <c r="AE30" s="337" t="str">
        <f t="shared" si="14"/>
        <v xml:space="preserve"> </v>
      </c>
      <c r="AF30" s="338" t="str">
        <f t="shared" si="15"/>
        <v xml:space="preserve"> </v>
      </c>
      <c r="AG30" s="139"/>
      <c r="AH30" s="339" t="str">
        <f t="shared" si="16"/>
        <v>0</v>
      </c>
    </row>
    <row r="31" spans="1:34" ht="18" customHeight="1" x14ac:dyDescent="0.5">
      <c r="A31" s="311">
        <v>27</v>
      </c>
      <c r="B31" s="312" t="str">
        <f>รวมคะแนน101!C33</f>
        <v>เด็กชาย รุ่งโรจน์  โคตรเจริญ</v>
      </c>
      <c r="C31" s="320">
        <v>1</v>
      </c>
      <c r="D31" s="321">
        <v>1</v>
      </c>
      <c r="E31" s="321">
        <v>1</v>
      </c>
      <c r="F31" s="321">
        <v>1</v>
      </c>
      <c r="G31" s="321">
        <v>2</v>
      </c>
      <c r="H31" s="321">
        <v>2</v>
      </c>
      <c r="I31" s="321">
        <v>2</v>
      </c>
      <c r="J31" s="322">
        <v>2</v>
      </c>
      <c r="K31" s="126" t="str">
        <f t="shared" si="0"/>
        <v xml:space="preserve"> </v>
      </c>
      <c r="L31" s="127" t="str">
        <f t="shared" si="7"/>
        <v>/</v>
      </c>
      <c r="M31" s="331" t="str">
        <f t="shared" si="8"/>
        <v xml:space="preserve"> </v>
      </c>
      <c r="N31" s="332" t="str">
        <f t="shared" si="1"/>
        <v xml:space="preserve"> </v>
      </c>
      <c r="O31" s="320"/>
      <c r="P31" s="321"/>
      <c r="Q31" s="322"/>
      <c r="R31" s="323">
        <f t="shared" si="9"/>
        <v>0</v>
      </c>
      <c r="S31" s="333" t="str">
        <f t="shared" si="10"/>
        <v xml:space="preserve"> </v>
      </c>
      <c r="T31" s="334" t="str">
        <f t="shared" si="11"/>
        <v xml:space="preserve"> </v>
      </c>
      <c r="U31" s="334"/>
      <c r="V31" s="324" t="str">
        <f t="shared" si="2"/>
        <v>/</v>
      </c>
      <c r="W31" s="335"/>
      <c r="Y31" s="336">
        <f t="shared" si="17"/>
        <v>0</v>
      </c>
      <c r="Z31" s="337">
        <f t="shared" si="18"/>
        <v>4</v>
      </c>
      <c r="AA31" s="337">
        <f t="shared" si="19"/>
        <v>4</v>
      </c>
      <c r="AB31" s="338">
        <f t="shared" si="20"/>
        <v>0</v>
      </c>
      <c r="AC31" s="336" t="str">
        <f t="shared" si="12"/>
        <v xml:space="preserve"> </v>
      </c>
      <c r="AD31" s="337" t="str">
        <f t="shared" si="13"/>
        <v>2</v>
      </c>
      <c r="AE31" s="337" t="str">
        <f t="shared" si="14"/>
        <v xml:space="preserve"> </v>
      </c>
      <c r="AF31" s="338" t="str">
        <f t="shared" si="15"/>
        <v xml:space="preserve"> </v>
      </c>
      <c r="AG31" s="139"/>
      <c r="AH31" s="339" t="str">
        <f t="shared" si="16"/>
        <v>0</v>
      </c>
    </row>
    <row r="32" spans="1:34" ht="18" customHeight="1" x14ac:dyDescent="0.5">
      <c r="A32" s="330">
        <v>28</v>
      </c>
      <c r="B32" s="312" t="str">
        <f>รวมคะแนน101!C34</f>
        <v>เด็กชาย ธงชัย  บุญมา</v>
      </c>
      <c r="C32" s="320">
        <v>3</v>
      </c>
      <c r="D32" s="321">
        <v>3</v>
      </c>
      <c r="E32" s="321">
        <v>3</v>
      </c>
      <c r="F32" s="321">
        <v>3</v>
      </c>
      <c r="G32" s="321">
        <v>3</v>
      </c>
      <c r="H32" s="321">
        <v>2</v>
      </c>
      <c r="I32" s="321">
        <v>2</v>
      </c>
      <c r="J32" s="322">
        <v>2</v>
      </c>
      <c r="K32" s="126" t="str">
        <f t="shared" si="0"/>
        <v>/</v>
      </c>
      <c r="L32" s="127" t="str">
        <f t="shared" si="7"/>
        <v>/</v>
      </c>
      <c r="M32" s="331" t="str">
        <f t="shared" si="8"/>
        <v xml:space="preserve"> </v>
      </c>
      <c r="N32" s="332" t="str">
        <f t="shared" si="1"/>
        <v xml:space="preserve"> </v>
      </c>
      <c r="O32" s="320"/>
      <c r="P32" s="321"/>
      <c r="Q32" s="322"/>
      <c r="R32" s="323">
        <f t="shared" si="9"/>
        <v>0</v>
      </c>
      <c r="S32" s="333" t="str">
        <f t="shared" si="10"/>
        <v xml:space="preserve"> </v>
      </c>
      <c r="T32" s="334" t="str">
        <f t="shared" si="11"/>
        <v xml:space="preserve"> </v>
      </c>
      <c r="U32" s="334"/>
      <c r="V32" s="324" t="str">
        <f t="shared" si="2"/>
        <v>/</v>
      </c>
      <c r="W32" s="335"/>
      <c r="Y32" s="336">
        <f t="shared" si="17"/>
        <v>5</v>
      </c>
      <c r="Z32" s="337">
        <f t="shared" si="18"/>
        <v>3</v>
      </c>
      <c r="AA32" s="337">
        <f t="shared" si="19"/>
        <v>0</v>
      </c>
      <c r="AB32" s="338">
        <f t="shared" si="20"/>
        <v>0</v>
      </c>
      <c r="AC32" s="336" t="str">
        <f t="shared" si="12"/>
        <v>3</v>
      </c>
      <c r="AD32" s="337"/>
      <c r="AE32" s="337" t="str">
        <f t="shared" si="14"/>
        <v xml:space="preserve"> </v>
      </c>
      <c r="AF32" s="338" t="str">
        <f t="shared" si="15"/>
        <v xml:space="preserve"> </v>
      </c>
      <c r="AG32" s="139"/>
      <c r="AH32" s="339" t="str">
        <f t="shared" si="16"/>
        <v>0</v>
      </c>
    </row>
    <row r="33" spans="1:34" ht="18" customHeight="1" x14ac:dyDescent="0.5">
      <c r="A33" s="311">
        <v>29</v>
      </c>
      <c r="B33" s="312" t="str">
        <f>รวมคะแนน101!C35</f>
        <v>เด็กหญิง ชมพูนุท  จินาวงศ์</v>
      </c>
      <c r="C33" s="320">
        <v>2</v>
      </c>
      <c r="D33" s="321">
        <v>2</v>
      </c>
      <c r="E33" s="321">
        <v>1</v>
      </c>
      <c r="F33" s="321">
        <v>1</v>
      </c>
      <c r="G33" s="321">
        <v>3</v>
      </c>
      <c r="H33" s="321">
        <v>3</v>
      </c>
      <c r="I33" s="321">
        <v>1</v>
      </c>
      <c r="J33" s="322">
        <v>3</v>
      </c>
      <c r="K33" s="126" t="str">
        <f t="shared" si="0"/>
        <v>/</v>
      </c>
      <c r="L33" s="127" t="str">
        <f t="shared" si="7"/>
        <v xml:space="preserve"> </v>
      </c>
      <c r="M33" s="331" t="str">
        <f t="shared" si="8"/>
        <v>/</v>
      </c>
      <c r="N33" s="332" t="str">
        <f t="shared" si="1"/>
        <v xml:space="preserve"> </v>
      </c>
      <c r="O33" s="320"/>
      <c r="P33" s="321"/>
      <c r="Q33" s="322"/>
      <c r="R33" s="323">
        <f t="shared" si="9"/>
        <v>0</v>
      </c>
      <c r="S33" s="333" t="str">
        <f t="shared" si="10"/>
        <v xml:space="preserve"> </v>
      </c>
      <c r="T33" s="334" t="str">
        <f t="shared" si="11"/>
        <v xml:space="preserve"> </v>
      </c>
      <c r="U33" s="334"/>
      <c r="V33" s="324" t="str">
        <f t="shared" si="2"/>
        <v>/</v>
      </c>
      <c r="W33" s="335"/>
      <c r="Y33" s="336">
        <f t="shared" ref="Y33:Y39" si="21">COUNTIF(C33:J33,$Y$4)</f>
        <v>3</v>
      </c>
      <c r="Z33" s="337">
        <f t="shared" ref="Z33:Z39" si="22">COUNTIF(C33:J33,$Z$4)</f>
        <v>2</v>
      </c>
      <c r="AA33" s="337">
        <f t="shared" ref="AA33:AA39" si="23">COUNTIF(C33:J33,$AA$4)</f>
        <v>3</v>
      </c>
      <c r="AB33" s="338">
        <f t="shared" ref="AB33:AB39" si="24">COUNTIF(C33:J33,$AB$4)</f>
        <v>0</v>
      </c>
      <c r="AC33" s="336" t="str">
        <f t="shared" si="12"/>
        <v>3</v>
      </c>
      <c r="AD33" s="337" t="str">
        <f t="shared" si="13"/>
        <v xml:space="preserve"> </v>
      </c>
      <c r="AE33" s="337"/>
      <c r="AF33" s="338" t="str">
        <f t="shared" si="15"/>
        <v xml:space="preserve"> </v>
      </c>
      <c r="AG33" s="139"/>
      <c r="AH33" s="339" t="str">
        <f t="shared" si="16"/>
        <v>0</v>
      </c>
    </row>
    <row r="34" spans="1:34" ht="18" customHeight="1" x14ac:dyDescent="0.5">
      <c r="A34" s="330">
        <v>30</v>
      </c>
      <c r="B34" s="312" t="str">
        <f>รวมคะแนน101!C36</f>
        <v>เด็กหญิง ชลธิชา  อัลอูเซลี</v>
      </c>
      <c r="C34" s="320">
        <v>2</v>
      </c>
      <c r="D34" s="321">
        <v>1</v>
      </c>
      <c r="E34" s="321">
        <v>1</v>
      </c>
      <c r="F34" s="321">
        <v>1</v>
      </c>
      <c r="G34" s="321">
        <v>1</v>
      </c>
      <c r="H34" s="321">
        <v>2</v>
      </c>
      <c r="I34" s="321">
        <v>2</v>
      </c>
      <c r="J34" s="322">
        <v>2</v>
      </c>
      <c r="K34" s="126" t="str">
        <f t="shared" si="0"/>
        <v xml:space="preserve"> </v>
      </c>
      <c r="L34" s="127" t="str">
        <f t="shared" si="7"/>
        <v>/</v>
      </c>
      <c r="M34" s="331" t="str">
        <f t="shared" si="8"/>
        <v xml:space="preserve"> </v>
      </c>
      <c r="N34" s="332" t="str">
        <f t="shared" si="1"/>
        <v xml:space="preserve"> </v>
      </c>
      <c r="O34" s="320"/>
      <c r="P34" s="321"/>
      <c r="Q34" s="322"/>
      <c r="R34" s="323">
        <f t="shared" si="9"/>
        <v>0</v>
      </c>
      <c r="S34" s="333" t="str">
        <f t="shared" si="10"/>
        <v xml:space="preserve"> </v>
      </c>
      <c r="T34" s="334" t="str">
        <f t="shared" si="11"/>
        <v xml:space="preserve"> </v>
      </c>
      <c r="U34" s="334"/>
      <c r="V34" s="324" t="str">
        <f t="shared" si="2"/>
        <v>/</v>
      </c>
      <c r="W34" s="335"/>
      <c r="Y34" s="336">
        <f t="shared" si="21"/>
        <v>0</v>
      </c>
      <c r="Z34" s="337">
        <f t="shared" si="22"/>
        <v>4</v>
      </c>
      <c r="AA34" s="337">
        <f t="shared" si="23"/>
        <v>4</v>
      </c>
      <c r="AB34" s="338">
        <f t="shared" si="24"/>
        <v>0</v>
      </c>
      <c r="AC34" s="336" t="str">
        <f t="shared" si="12"/>
        <v xml:space="preserve"> </v>
      </c>
      <c r="AD34" s="337" t="str">
        <f t="shared" si="13"/>
        <v>2</v>
      </c>
      <c r="AE34" s="337" t="str">
        <f t="shared" si="14"/>
        <v xml:space="preserve"> </v>
      </c>
      <c r="AF34" s="338" t="str">
        <f t="shared" si="15"/>
        <v xml:space="preserve"> </v>
      </c>
      <c r="AG34" s="139"/>
      <c r="AH34" s="339" t="str">
        <f t="shared" si="16"/>
        <v>0</v>
      </c>
    </row>
    <row r="35" spans="1:34" ht="18" customHeight="1" x14ac:dyDescent="0.5">
      <c r="A35" s="311">
        <v>31</v>
      </c>
      <c r="B35" s="312" t="str">
        <f>รวมคะแนน101!C37</f>
        <v>เด็กชาย ธีรภัทร์  จงปัตนา</v>
      </c>
      <c r="C35" s="320">
        <v>1</v>
      </c>
      <c r="D35" s="321">
        <v>1</v>
      </c>
      <c r="E35" s="321">
        <v>1</v>
      </c>
      <c r="F35" s="321">
        <v>1</v>
      </c>
      <c r="G35" s="321">
        <v>1</v>
      </c>
      <c r="H35" s="321">
        <v>1</v>
      </c>
      <c r="I35" s="321">
        <v>1</v>
      </c>
      <c r="J35" s="322">
        <v>2</v>
      </c>
      <c r="K35" s="126" t="str">
        <f t="shared" si="0"/>
        <v xml:space="preserve"> </v>
      </c>
      <c r="L35" s="127" t="str">
        <f t="shared" si="7"/>
        <v xml:space="preserve"> </v>
      </c>
      <c r="M35" s="331" t="str">
        <f t="shared" si="8"/>
        <v>/</v>
      </c>
      <c r="N35" s="332" t="str">
        <f t="shared" si="1"/>
        <v xml:space="preserve"> </v>
      </c>
      <c r="O35" s="320"/>
      <c r="P35" s="321"/>
      <c r="Q35" s="322"/>
      <c r="R35" s="323">
        <f t="shared" si="9"/>
        <v>0</v>
      </c>
      <c r="S35" s="333" t="str">
        <f t="shared" si="10"/>
        <v xml:space="preserve"> </v>
      </c>
      <c r="T35" s="334" t="str">
        <f t="shared" si="11"/>
        <v xml:space="preserve"> </v>
      </c>
      <c r="U35" s="334"/>
      <c r="V35" s="324" t="str">
        <f t="shared" si="2"/>
        <v>/</v>
      </c>
      <c r="W35" s="335"/>
      <c r="Y35" s="336">
        <f t="shared" si="21"/>
        <v>0</v>
      </c>
      <c r="Z35" s="337">
        <f t="shared" si="22"/>
        <v>1</v>
      </c>
      <c r="AA35" s="337">
        <f t="shared" si="23"/>
        <v>7</v>
      </c>
      <c r="AB35" s="338">
        <f t="shared" si="24"/>
        <v>0</v>
      </c>
      <c r="AC35" s="336" t="str">
        <f t="shared" si="12"/>
        <v xml:space="preserve"> </v>
      </c>
      <c r="AD35" s="337" t="str">
        <f t="shared" si="13"/>
        <v xml:space="preserve"> </v>
      </c>
      <c r="AE35" s="337" t="str">
        <f t="shared" si="14"/>
        <v>1</v>
      </c>
      <c r="AF35" s="338" t="str">
        <f t="shared" si="15"/>
        <v xml:space="preserve"> </v>
      </c>
      <c r="AG35" s="139"/>
      <c r="AH35" s="339" t="str">
        <f t="shared" si="16"/>
        <v>0</v>
      </c>
    </row>
    <row r="36" spans="1:34" ht="18" customHeight="1" x14ac:dyDescent="0.5">
      <c r="A36" s="330">
        <v>32</v>
      </c>
      <c r="B36" s="312" t="str">
        <f>รวมคะแนน101!C38</f>
        <v>เด็กหญิง ฐิติพร   อะโน</v>
      </c>
      <c r="C36" s="126">
        <v>2</v>
      </c>
      <c r="D36" s="127">
        <v>2</v>
      </c>
      <c r="E36" s="127">
        <v>2</v>
      </c>
      <c r="F36" s="127">
        <v>3</v>
      </c>
      <c r="G36" s="127">
        <v>3</v>
      </c>
      <c r="H36" s="127">
        <v>3</v>
      </c>
      <c r="I36" s="127">
        <v>1</v>
      </c>
      <c r="J36" s="350">
        <v>1</v>
      </c>
      <c r="K36" s="126" t="str">
        <f t="shared" si="0"/>
        <v>/</v>
      </c>
      <c r="L36" s="127" t="str">
        <f t="shared" si="7"/>
        <v xml:space="preserve"> </v>
      </c>
      <c r="M36" s="331" t="str">
        <f t="shared" si="8"/>
        <v xml:space="preserve"> </v>
      </c>
      <c r="N36" s="332" t="str">
        <f t="shared" si="1"/>
        <v xml:space="preserve"> </v>
      </c>
      <c r="O36" s="126"/>
      <c r="P36" s="127"/>
      <c r="Q36" s="350"/>
      <c r="R36" s="351">
        <f t="shared" si="9"/>
        <v>0</v>
      </c>
      <c r="S36" s="333" t="str">
        <f t="shared" si="10"/>
        <v xml:space="preserve"> </v>
      </c>
      <c r="T36" s="334" t="str">
        <f t="shared" si="11"/>
        <v xml:space="preserve"> </v>
      </c>
      <c r="U36" s="334"/>
      <c r="V36" s="324" t="str">
        <f t="shared" si="2"/>
        <v>/</v>
      </c>
      <c r="W36" s="335"/>
      <c r="Y36" s="336">
        <f t="shared" si="21"/>
        <v>3</v>
      </c>
      <c r="Z36" s="337">
        <f t="shared" si="22"/>
        <v>3</v>
      </c>
      <c r="AA36" s="337">
        <f t="shared" si="23"/>
        <v>2</v>
      </c>
      <c r="AB36" s="338">
        <f t="shared" si="24"/>
        <v>0</v>
      </c>
      <c r="AC36" s="336" t="str">
        <f t="shared" si="12"/>
        <v>3</v>
      </c>
      <c r="AD36" s="337" t="str">
        <f t="shared" si="13"/>
        <v xml:space="preserve"> </v>
      </c>
      <c r="AE36" s="337" t="str">
        <f t="shared" si="14"/>
        <v xml:space="preserve"> </v>
      </c>
      <c r="AF36" s="338" t="str">
        <f t="shared" si="15"/>
        <v xml:space="preserve"> </v>
      </c>
      <c r="AG36" s="139"/>
      <c r="AH36" s="339" t="str">
        <f t="shared" si="16"/>
        <v>0</v>
      </c>
    </row>
    <row r="37" spans="1:34" ht="18" customHeight="1" x14ac:dyDescent="0.5">
      <c r="A37" s="330">
        <v>33</v>
      </c>
      <c r="B37" s="312" t="str">
        <f>รวมคะแนน101!C39</f>
        <v>เด็กหญิง สุธินันท์   ราชสำเภา</v>
      </c>
      <c r="C37" s="126">
        <v>2</v>
      </c>
      <c r="D37" s="127">
        <v>2</v>
      </c>
      <c r="E37" s="127">
        <v>2</v>
      </c>
      <c r="F37" s="127">
        <v>3</v>
      </c>
      <c r="G37" s="127">
        <v>3</v>
      </c>
      <c r="H37" s="127">
        <v>1</v>
      </c>
      <c r="I37" s="127">
        <v>1</v>
      </c>
      <c r="J37" s="350">
        <v>0</v>
      </c>
      <c r="K37" s="126" t="str">
        <f t="shared" si="0"/>
        <v xml:space="preserve"> </v>
      </c>
      <c r="L37" s="127" t="str">
        <f t="shared" si="7"/>
        <v xml:space="preserve"> </v>
      </c>
      <c r="M37" s="331" t="str">
        <f t="shared" si="8"/>
        <v xml:space="preserve"> </v>
      </c>
      <c r="N37" s="332" t="str">
        <f t="shared" si="1"/>
        <v>/</v>
      </c>
      <c r="O37" s="126"/>
      <c r="P37" s="127"/>
      <c r="Q37" s="350"/>
      <c r="R37" s="351">
        <f t="shared" si="9"/>
        <v>0</v>
      </c>
      <c r="S37" s="333" t="str">
        <f t="shared" si="10"/>
        <v xml:space="preserve"> </v>
      </c>
      <c r="T37" s="334" t="str">
        <f t="shared" si="11"/>
        <v xml:space="preserve"> </v>
      </c>
      <c r="U37" s="334"/>
      <c r="V37" s="324" t="str">
        <f t="shared" si="2"/>
        <v>/</v>
      </c>
      <c r="W37" s="335"/>
      <c r="Y37" s="336">
        <f t="shared" si="21"/>
        <v>2</v>
      </c>
      <c r="Z37" s="337">
        <f t="shared" si="22"/>
        <v>3</v>
      </c>
      <c r="AA37" s="337">
        <f t="shared" si="23"/>
        <v>2</v>
      </c>
      <c r="AB37" s="338">
        <f t="shared" si="24"/>
        <v>1</v>
      </c>
      <c r="AC37" s="336" t="str">
        <f t="shared" si="12"/>
        <v xml:space="preserve"> </v>
      </c>
      <c r="AD37" s="337" t="str">
        <f t="shared" si="13"/>
        <v xml:space="preserve"> </v>
      </c>
      <c r="AE37" s="337" t="str">
        <f t="shared" si="14"/>
        <v xml:space="preserve"> </v>
      </c>
      <c r="AF37" s="338" t="str">
        <f t="shared" si="15"/>
        <v>0</v>
      </c>
      <c r="AG37" s="139"/>
      <c r="AH37" s="339" t="str">
        <f t="shared" si="16"/>
        <v>0</v>
      </c>
    </row>
    <row r="38" spans="1:34" ht="18" customHeight="1" x14ac:dyDescent="0.5">
      <c r="A38" s="330">
        <v>34</v>
      </c>
      <c r="B38" s="312" t="str">
        <f>รวมคะแนน101!C40</f>
        <v>เด็กชาย ภัคพล  จินดานุรักษ์</v>
      </c>
      <c r="C38" s="126">
        <v>2</v>
      </c>
      <c r="D38" s="127">
        <v>3</v>
      </c>
      <c r="E38" s="127">
        <v>3</v>
      </c>
      <c r="F38" s="127">
        <v>2</v>
      </c>
      <c r="G38" s="127">
        <v>2</v>
      </c>
      <c r="H38" s="127">
        <v>1</v>
      </c>
      <c r="I38" s="127">
        <v>1</v>
      </c>
      <c r="J38" s="350">
        <v>1</v>
      </c>
      <c r="K38" s="126" t="str">
        <f t="shared" si="0"/>
        <v xml:space="preserve"> </v>
      </c>
      <c r="L38" s="127" t="str">
        <f t="shared" si="7"/>
        <v>/</v>
      </c>
      <c r="M38" s="331" t="str">
        <f t="shared" si="8"/>
        <v xml:space="preserve"> </v>
      </c>
      <c r="N38" s="332" t="str">
        <f t="shared" si="1"/>
        <v xml:space="preserve"> </v>
      </c>
      <c r="O38" s="126"/>
      <c r="P38" s="127"/>
      <c r="Q38" s="350"/>
      <c r="R38" s="351">
        <f>SUM(O38:Q38)</f>
        <v>0</v>
      </c>
      <c r="S38" s="333" t="str">
        <f t="shared" si="10"/>
        <v xml:space="preserve"> </v>
      </c>
      <c r="T38" s="334" t="str">
        <f t="shared" si="11"/>
        <v xml:space="preserve"> </v>
      </c>
      <c r="U38" s="334"/>
      <c r="V38" s="324" t="str">
        <f t="shared" si="2"/>
        <v>/</v>
      </c>
      <c r="W38" s="335"/>
      <c r="Y38" s="336">
        <f t="shared" si="21"/>
        <v>2</v>
      </c>
      <c r="Z38" s="337">
        <f t="shared" si="22"/>
        <v>3</v>
      </c>
      <c r="AA38" s="337">
        <f t="shared" si="23"/>
        <v>3</v>
      </c>
      <c r="AB38" s="338">
        <f t="shared" si="24"/>
        <v>0</v>
      </c>
      <c r="AC38" s="336" t="str">
        <f t="shared" si="12"/>
        <v xml:space="preserve"> </v>
      </c>
      <c r="AD38" s="337" t="str">
        <f t="shared" si="13"/>
        <v>2</v>
      </c>
      <c r="AE38" s="337" t="str">
        <f t="shared" si="14"/>
        <v xml:space="preserve"> </v>
      </c>
      <c r="AF38" s="338" t="str">
        <f t="shared" si="15"/>
        <v xml:space="preserve"> </v>
      </c>
      <c r="AG38" s="139"/>
      <c r="AH38" s="339" t="str">
        <f t="shared" si="16"/>
        <v>0</v>
      </c>
    </row>
    <row r="39" spans="1:34" ht="18" customHeight="1" x14ac:dyDescent="0.5">
      <c r="A39" s="330">
        <v>35</v>
      </c>
      <c r="B39" s="312" t="str">
        <f>รวมคะแนน101!C41</f>
        <v>เด็กชาย อนุศิษฎ์  ยศสุวรรณาภา</v>
      </c>
      <c r="C39" s="126">
        <v>1</v>
      </c>
      <c r="D39" s="127">
        <v>2</v>
      </c>
      <c r="E39" s="127">
        <v>2</v>
      </c>
      <c r="F39" s="127">
        <v>2</v>
      </c>
      <c r="G39" s="127">
        <v>1</v>
      </c>
      <c r="H39" s="127">
        <v>1</v>
      </c>
      <c r="I39" s="127">
        <v>0.89999999999999902</v>
      </c>
      <c r="J39" s="350">
        <v>1</v>
      </c>
      <c r="K39" s="126" t="str">
        <f t="shared" si="0"/>
        <v xml:space="preserve"> </v>
      </c>
      <c r="L39" s="127" t="str">
        <f t="shared" si="7"/>
        <v xml:space="preserve"> </v>
      </c>
      <c r="M39" s="331" t="str">
        <f t="shared" si="8"/>
        <v>/</v>
      </c>
      <c r="N39" s="332" t="str">
        <f t="shared" si="1"/>
        <v xml:space="preserve"> </v>
      </c>
      <c r="O39" s="126">
        <v>3</v>
      </c>
      <c r="P39" s="127">
        <v>3</v>
      </c>
      <c r="Q39" s="350">
        <v>3</v>
      </c>
      <c r="R39" s="351">
        <f>SUM(O39:Q39)</f>
        <v>9</v>
      </c>
      <c r="S39" s="333" t="str">
        <f t="shared" si="10"/>
        <v>/</v>
      </c>
      <c r="T39" s="334" t="str">
        <f t="shared" si="11"/>
        <v xml:space="preserve"> </v>
      </c>
      <c r="U39" s="334"/>
      <c r="V39" s="324" t="str">
        <f t="shared" si="2"/>
        <v xml:space="preserve"> </v>
      </c>
      <c r="W39" s="335"/>
      <c r="Y39" s="336">
        <f t="shared" si="21"/>
        <v>0</v>
      </c>
      <c r="Z39" s="337">
        <f t="shared" si="22"/>
        <v>3</v>
      </c>
      <c r="AA39" s="337">
        <f t="shared" si="23"/>
        <v>4</v>
      </c>
      <c r="AB39" s="338">
        <f t="shared" si="24"/>
        <v>0</v>
      </c>
      <c r="AC39" s="336" t="str">
        <f t="shared" si="12"/>
        <v xml:space="preserve"> </v>
      </c>
      <c r="AD39" s="337" t="str">
        <f t="shared" si="13"/>
        <v xml:space="preserve"> </v>
      </c>
      <c r="AE39" s="337" t="str">
        <f t="shared" si="14"/>
        <v>1</v>
      </c>
      <c r="AF39" s="338" t="str">
        <f t="shared" si="15"/>
        <v xml:space="preserve"> </v>
      </c>
      <c r="AG39" s="139"/>
      <c r="AH39" s="339">
        <f t="shared" si="16"/>
        <v>3</v>
      </c>
    </row>
    <row r="40" spans="1:34" ht="18" customHeight="1" x14ac:dyDescent="0.5">
      <c r="A40" s="330">
        <v>36</v>
      </c>
      <c r="B40" s="312"/>
      <c r="C40" s="126"/>
      <c r="D40" s="127"/>
      <c r="E40" s="127"/>
      <c r="F40" s="127"/>
      <c r="G40" s="127"/>
      <c r="H40" s="127"/>
      <c r="I40" s="127"/>
      <c r="J40" s="350"/>
      <c r="K40" s="126"/>
      <c r="L40" s="127"/>
      <c r="M40" s="331"/>
      <c r="N40" s="332"/>
      <c r="O40" s="126"/>
      <c r="P40" s="127"/>
      <c r="Q40" s="350"/>
      <c r="R40" s="351"/>
      <c r="S40" s="333"/>
      <c r="T40" s="334"/>
      <c r="U40" s="334"/>
      <c r="V40" s="324"/>
      <c r="W40" s="335"/>
      <c r="Y40" s="336"/>
      <c r="Z40" s="337"/>
      <c r="AA40" s="337"/>
      <c r="AB40" s="338"/>
      <c r="AC40" s="336"/>
      <c r="AD40" s="337" t="str">
        <f t="shared" si="13"/>
        <v xml:space="preserve"> </v>
      </c>
      <c r="AE40" s="337" t="str">
        <f t="shared" si="14"/>
        <v xml:space="preserve"> </v>
      </c>
      <c r="AF40" s="338" t="str">
        <f t="shared" si="15"/>
        <v xml:space="preserve"> </v>
      </c>
      <c r="AG40" s="139"/>
      <c r="AH40" s="339"/>
    </row>
    <row r="41" spans="1:34" ht="18" customHeight="1" x14ac:dyDescent="0.5">
      <c r="A41" s="330">
        <v>37</v>
      </c>
      <c r="B41" s="312"/>
      <c r="C41" s="126"/>
      <c r="D41" s="127"/>
      <c r="E41" s="127"/>
      <c r="F41" s="127"/>
      <c r="G41" s="127"/>
      <c r="H41" s="127"/>
      <c r="I41" s="127"/>
      <c r="J41" s="350"/>
      <c r="K41" s="126"/>
      <c r="L41" s="127"/>
      <c r="M41" s="331"/>
      <c r="N41" s="332"/>
      <c r="O41" s="126"/>
      <c r="P41" s="127"/>
      <c r="Q41" s="350"/>
      <c r="R41" s="351"/>
      <c r="S41" s="333"/>
      <c r="T41" s="334"/>
      <c r="U41" s="334"/>
      <c r="V41" s="324"/>
      <c r="W41" s="335"/>
      <c r="Y41" s="336"/>
      <c r="Z41" s="337"/>
      <c r="AA41" s="337"/>
      <c r="AB41" s="338"/>
      <c r="AC41" s="336"/>
      <c r="AD41" s="337" t="str">
        <f t="shared" si="13"/>
        <v xml:space="preserve"> </v>
      </c>
      <c r="AE41" s="337" t="str">
        <f t="shared" si="14"/>
        <v xml:space="preserve"> </v>
      </c>
      <c r="AF41" s="338" t="str">
        <f t="shared" si="15"/>
        <v xml:space="preserve"> </v>
      </c>
      <c r="AG41" s="139"/>
      <c r="AH41" s="339"/>
    </row>
    <row r="42" spans="1:34" ht="18" customHeight="1" x14ac:dyDescent="0.5">
      <c r="A42" s="330">
        <v>38</v>
      </c>
      <c r="B42" s="312"/>
      <c r="C42" s="126"/>
      <c r="D42" s="127"/>
      <c r="E42" s="127"/>
      <c r="F42" s="127"/>
      <c r="G42" s="127"/>
      <c r="H42" s="127"/>
      <c r="I42" s="127"/>
      <c r="J42" s="350"/>
      <c r="K42" s="126"/>
      <c r="L42" s="127"/>
      <c r="M42" s="331"/>
      <c r="N42" s="332"/>
      <c r="O42" s="126"/>
      <c r="P42" s="127"/>
      <c r="Q42" s="350"/>
      <c r="R42" s="351"/>
      <c r="S42" s="333"/>
      <c r="T42" s="334"/>
      <c r="U42" s="334"/>
      <c r="V42" s="324"/>
      <c r="W42" s="335"/>
      <c r="Y42" s="336"/>
      <c r="Z42" s="337"/>
      <c r="AA42" s="337"/>
      <c r="AB42" s="338"/>
      <c r="AC42" s="336"/>
      <c r="AD42" s="337" t="str">
        <f t="shared" si="13"/>
        <v xml:space="preserve"> </v>
      </c>
      <c r="AE42" s="337" t="str">
        <f t="shared" si="14"/>
        <v xml:space="preserve"> </v>
      </c>
      <c r="AF42" s="338" t="str">
        <f t="shared" si="15"/>
        <v xml:space="preserve"> </v>
      </c>
      <c r="AG42" s="139"/>
      <c r="AH42" s="339"/>
    </row>
    <row r="43" spans="1:34" ht="18" customHeight="1" x14ac:dyDescent="0.5">
      <c r="A43" s="330">
        <v>39</v>
      </c>
      <c r="B43" s="352"/>
      <c r="C43" s="126"/>
      <c r="D43" s="127"/>
      <c r="E43" s="127"/>
      <c r="F43" s="127"/>
      <c r="G43" s="127"/>
      <c r="H43" s="127"/>
      <c r="I43" s="127"/>
      <c r="J43" s="350"/>
      <c r="K43" s="126"/>
      <c r="L43" s="127"/>
      <c r="M43" s="127"/>
      <c r="N43" s="332"/>
      <c r="O43" s="126"/>
      <c r="P43" s="127"/>
      <c r="Q43" s="350"/>
      <c r="R43" s="351"/>
      <c r="S43" s="333" t="str">
        <f t="shared" si="10"/>
        <v xml:space="preserve"> </v>
      </c>
      <c r="T43" s="334" t="str">
        <f t="shared" si="11"/>
        <v xml:space="preserve"> </v>
      </c>
      <c r="U43" s="334"/>
      <c r="V43" s="324"/>
      <c r="W43" s="335"/>
      <c r="Y43" s="336"/>
      <c r="Z43" s="337"/>
      <c r="AA43" s="337"/>
      <c r="AB43" s="338"/>
      <c r="AC43" s="336"/>
      <c r="AD43" s="337" t="str">
        <f t="shared" si="13"/>
        <v xml:space="preserve"> </v>
      </c>
      <c r="AE43" s="337" t="str">
        <f t="shared" si="14"/>
        <v xml:space="preserve"> </v>
      </c>
      <c r="AF43" s="338" t="str">
        <f t="shared" si="15"/>
        <v xml:space="preserve"> </v>
      </c>
      <c r="AG43" s="139"/>
      <c r="AH43" s="353"/>
    </row>
    <row r="44" spans="1:34" ht="18" customHeight="1" thickBot="1" x14ac:dyDescent="0.55000000000000004">
      <c r="A44" s="354">
        <v>40</v>
      </c>
      <c r="B44" s="355"/>
      <c r="C44" s="356"/>
      <c r="D44" s="357"/>
      <c r="E44" s="357"/>
      <c r="F44" s="357"/>
      <c r="G44" s="357"/>
      <c r="H44" s="357"/>
      <c r="I44" s="357"/>
      <c r="J44" s="358"/>
      <c r="K44" s="356"/>
      <c r="L44" s="357"/>
      <c r="M44" s="357"/>
      <c r="N44" s="359"/>
      <c r="O44" s="356"/>
      <c r="P44" s="357"/>
      <c r="Q44" s="358"/>
      <c r="R44" s="360"/>
      <c r="S44" s="305" t="str">
        <f t="shared" si="10"/>
        <v xml:space="preserve"> </v>
      </c>
      <c r="T44" s="303" t="str">
        <f t="shared" si="11"/>
        <v xml:space="preserve"> </v>
      </c>
      <c r="U44" s="303"/>
      <c r="V44" s="361"/>
      <c r="W44" s="362"/>
      <c r="Y44" s="363"/>
      <c r="Z44" s="364"/>
      <c r="AA44" s="364"/>
      <c r="AB44" s="365"/>
      <c r="AC44" s="363"/>
      <c r="AD44" s="364"/>
      <c r="AE44" s="364"/>
      <c r="AF44" s="365"/>
      <c r="AG44" s="139"/>
      <c r="AH44" s="366"/>
    </row>
    <row r="45" spans="1:34" s="140" customFormat="1" ht="5.25" customHeight="1" x14ac:dyDescent="0.5">
      <c r="A45" s="367"/>
      <c r="B45" s="368"/>
      <c r="C45" s="369"/>
      <c r="D45" s="369"/>
      <c r="E45" s="369"/>
      <c r="F45" s="369"/>
      <c r="G45" s="369"/>
      <c r="H45" s="369"/>
      <c r="I45" s="369"/>
      <c r="J45" s="369"/>
      <c r="K45" s="370"/>
      <c r="L45" s="370"/>
      <c r="M45" s="369"/>
      <c r="N45" s="369"/>
      <c r="O45" s="369"/>
      <c r="P45" s="369"/>
      <c r="Q45" s="370"/>
      <c r="R45" s="370"/>
      <c r="S45" s="369"/>
      <c r="AC45" s="371"/>
    </row>
    <row r="46" spans="1:34" s="140" customFormat="1" ht="5.25" customHeight="1" x14ac:dyDescent="0.5">
      <c r="A46" s="367"/>
      <c r="B46" s="368"/>
      <c r="C46" s="369"/>
      <c r="D46" s="369"/>
      <c r="E46" s="369"/>
      <c r="F46" s="369"/>
      <c r="G46" s="369"/>
      <c r="H46" s="369"/>
      <c r="I46" s="369"/>
      <c r="J46" s="369"/>
      <c r="K46" s="370"/>
      <c r="L46" s="370"/>
      <c r="M46" s="369"/>
      <c r="N46" s="369"/>
      <c r="O46" s="369"/>
      <c r="P46" s="369"/>
      <c r="Q46" s="370"/>
      <c r="R46" s="370"/>
      <c r="S46" s="369"/>
      <c r="AC46" s="371"/>
    </row>
    <row r="47" spans="1:34" s="140" customFormat="1" ht="5.25" customHeight="1" x14ac:dyDescent="0.5">
      <c r="A47" s="367"/>
      <c r="B47" s="368"/>
      <c r="C47" s="369"/>
      <c r="D47" s="369"/>
      <c r="E47" s="369"/>
      <c r="F47" s="369"/>
      <c r="G47" s="369"/>
      <c r="H47" s="369"/>
      <c r="I47" s="369"/>
      <c r="J47" s="369"/>
      <c r="K47" s="370"/>
      <c r="L47" s="370"/>
      <c r="M47" s="369"/>
      <c r="N47" s="369"/>
      <c r="O47" s="369"/>
      <c r="P47" s="369"/>
      <c r="Q47" s="370"/>
      <c r="R47" s="370"/>
      <c r="S47" s="369"/>
      <c r="AC47" s="371"/>
    </row>
    <row r="48" spans="1:34" s="140" customFormat="1" ht="5.25" customHeight="1" thickBot="1" x14ac:dyDescent="0.55000000000000004">
      <c r="A48" s="367"/>
      <c r="B48" s="368"/>
      <c r="C48" s="369"/>
      <c r="D48" s="369"/>
      <c r="E48" s="369"/>
      <c r="F48" s="369"/>
      <c r="G48" s="369"/>
      <c r="H48" s="369"/>
      <c r="I48" s="369"/>
      <c r="J48" s="369"/>
      <c r="K48" s="370"/>
      <c r="L48" s="370"/>
      <c r="M48" s="369"/>
      <c r="N48" s="369"/>
      <c r="O48" s="369"/>
      <c r="P48" s="369"/>
      <c r="Q48" s="370"/>
      <c r="R48" s="370"/>
      <c r="S48" s="369"/>
      <c r="AC48" s="371"/>
    </row>
    <row r="49" spans="1:29" s="140" customFormat="1" ht="20.100000000000001" customHeight="1" thickBot="1" x14ac:dyDescent="0.55000000000000004">
      <c r="A49" s="367"/>
      <c r="B49" s="368"/>
      <c r="C49" s="369"/>
      <c r="D49" s="369"/>
      <c r="E49" s="369"/>
      <c r="F49" s="573" t="s">
        <v>64</v>
      </c>
      <c r="G49" s="574"/>
      <c r="H49" s="574"/>
      <c r="I49" s="574"/>
      <c r="J49" s="574"/>
      <c r="K49" s="574"/>
      <c r="L49" s="575"/>
      <c r="M49" s="573" t="s">
        <v>72</v>
      </c>
      <c r="N49" s="574"/>
      <c r="O49" s="574"/>
      <c r="P49" s="574"/>
      <c r="Q49" s="574"/>
      <c r="R49" s="574"/>
      <c r="S49" s="575"/>
      <c r="AC49" s="371"/>
    </row>
    <row r="50" spans="1:29" s="140" customFormat="1" ht="20.100000000000001" customHeight="1" x14ac:dyDescent="0.55000000000000004">
      <c r="A50" s="367"/>
      <c r="B50" s="368"/>
      <c r="C50" s="369"/>
      <c r="D50" s="369"/>
      <c r="E50" s="369"/>
      <c r="F50" s="372" t="s">
        <v>31</v>
      </c>
      <c r="G50" s="373"/>
      <c r="H50" s="321">
        <v>0</v>
      </c>
      <c r="I50" s="374" t="s">
        <v>29</v>
      </c>
      <c r="J50" s="374"/>
      <c r="K50" s="375">
        <f>COUNTIF($AF$5:$AF$44,"0")</f>
        <v>5</v>
      </c>
      <c r="L50" s="376" t="s">
        <v>30</v>
      </c>
      <c r="M50" s="377" t="s">
        <v>31</v>
      </c>
      <c r="N50" s="374"/>
      <c r="O50" s="321">
        <v>0</v>
      </c>
      <c r="P50" s="374" t="s">
        <v>29</v>
      </c>
      <c r="Q50" s="374"/>
      <c r="R50" s="375">
        <f>COUNTIF($AH$5:$AH$44,"0")</f>
        <v>29</v>
      </c>
      <c r="S50" s="376" t="s">
        <v>30</v>
      </c>
      <c r="AC50" s="371"/>
    </row>
    <row r="51" spans="1:29" s="140" customFormat="1" ht="20.100000000000001" customHeight="1" x14ac:dyDescent="0.55000000000000004">
      <c r="A51" s="367"/>
      <c r="B51" s="368"/>
      <c r="C51" s="369"/>
      <c r="D51" s="369"/>
      <c r="E51" s="369"/>
      <c r="F51" s="378" t="s">
        <v>31</v>
      </c>
      <c r="G51" s="379"/>
      <c r="H51" s="127">
        <v>1</v>
      </c>
      <c r="I51" s="380" t="s">
        <v>29</v>
      </c>
      <c r="J51" s="380"/>
      <c r="K51" s="334">
        <f>COUNTIF($AE$5:$AE$44,"1")</f>
        <v>8</v>
      </c>
      <c r="L51" s="332" t="s">
        <v>30</v>
      </c>
      <c r="M51" s="381" t="s">
        <v>31</v>
      </c>
      <c r="N51" s="380"/>
      <c r="O51" s="127">
        <v>1</v>
      </c>
      <c r="P51" s="380" t="s">
        <v>29</v>
      </c>
      <c r="Q51" s="380"/>
      <c r="R51" s="334">
        <f>COUNTIF($AH$5:$AH$44,"1")</f>
        <v>0</v>
      </c>
      <c r="S51" s="332" t="s">
        <v>30</v>
      </c>
      <c r="AC51" s="371"/>
    </row>
    <row r="52" spans="1:29" s="140" customFormat="1" ht="20.100000000000001" customHeight="1" x14ac:dyDescent="0.5">
      <c r="A52" s="367"/>
      <c r="B52" s="368"/>
      <c r="C52" s="369"/>
      <c r="D52" s="369"/>
      <c r="E52" s="369"/>
      <c r="F52" s="378" t="s">
        <v>31</v>
      </c>
      <c r="G52" s="382"/>
      <c r="H52" s="127">
        <v>2</v>
      </c>
      <c r="I52" s="380" t="s">
        <v>29</v>
      </c>
      <c r="J52" s="380"/>
      <c r="K52" s="334">
        <f>COUNTIF($AD$5:$AD$44,"2")</f>
        <v>13</v>
      </c>
      <c r="L52" s="332" t="s">
        <v>30</v>
      </c>
      <c r="M52" s="381" t="s">
        <v>31</v>
      </c>
      <c r="N52" s="380"/>
      <c r="O52" s="127">
        <v>2</v>
      </c>
      <c r="P52" s="380" t="s">
        <v>29</v>
      </c>
      <c r="Q52" s="380"/>
      <c r="R52" s="334">
        <f>COUNTIF($AH$5:$AH$44,"2")</f>
        <v>3</v>
      </c>
      <c r="S52" s="332" t="s">
        <v>30</v>
      </c>
      <c r="AC52" s="371"/>
    </row>
    <row r="53" spans="1:29" s="140" customFormat="1" ht="20.100000000000001" customHeight="1" thickBot="1" x14ac:dyDescent="0.55000000000000004">
      <c r="A53" s="367"/>
      <c r="B53" s="368"/>
      <c r="C53" s="369"/>
      <c r="D53" s="369"/>
      <c r="E53" s="369"/>
      <c r="F53" s="383" t="s">
        <v>31</v>
      </c>
      <c r="G53" s="155"/>
      <c r="H53" s="384">
        <v>3</v>
      </c>
      <c r="I53" s="385" t="s">
        <v>29</v>
      </c>
      <c r="J53" s="385"/>
      <c r="K53" s="386">
        <f>COUNTIF($AC$5:$AC$44,"3")</f>
        <v>9</v>
      </c>
      <c r="L53" s="387" t="s">
        <v>30</v>
      </c>
      <c r="M53" s="388" t="s">
        <v>31</v>
      </c>
      <c r="N53" s="389"/>
      <c r="O53" s="357">
        <v>3</v>
      </c>
      <c r="P53" s="389" t="s">
        <v>29</v>
      </c>
      <c r="Q53" s="389"/>
      <c r="R53" s="303">
        <f>COUNTIF($AH$5:$AH$44,"3")</f>
        <v>3</v>
      </c>
      <c r="S53" s="359" t="s">
        <v>30</v>
      </c>
      <c r="AC53" s="371"/>
    </row>
    <row r="54" spans="1:29" s="140" customFormat="1" ht="20.100000000000001" customHeight="1" x14ac:dyDescent="0.5">
      <c r="A54" s="367"/>
      <c r="B54" s="368"/>
      <c r="C54" s="369"/>
      <c r="D54" s="369"/>
      <c r="E54" s="369"/>
      <c r="K54" s="140">
        <f>SUM(K50:K53)</f>
        <v>35</v>
      </c>
      <c r="R54" s="140">
        <f>SUM(R50:R53)</f>
        <v>35</v>
      </c>
      <c r="AC54" s="371"/>
    </row>
    <row r="55" spans="1:29" s="140" customFormat="1" ht="20.100000000000001" customHeight="1" x14ac:dyDescent="0.5">
      <c r="A55" s="367"/>
      <c r="B55" s="368"/>
      <c r="C55" s="369"/>
      <c r="D55" s="369"/>
      <c r="E55" s="369"/>
      <c r="AC55" s="371"/>
    </row>
    <row r="56" spans="1:29" s="140" customFormat="1" ht="5.25" customHeight="1" x14ac:dyDescent="0.55000000000000004">
      <c r="A56" s="367"/>
      <c r="B56" s="368"/>
      <c r="C56" s="369"/>
      <c r="D56" s="369"/>
      <c r="E56" s="369"/>
      <c r="F56" s="162"/>
      <c r="G56" s="162"/>
      <c r="H56" s="162"/>
      <c r="I56" s="162"/>
      <c r="J56" s="162"/>
      <c r="K56" s="162">
        <f>SUM(K50:K53)</f>
        <v>35</v>
      </c>
      <c r="L56" s="162"/>
      <c r="M56" s="162"/>
      <c r="N56" s="162"/>
      <c r="O56" s="162"/>
      <c r="P56" s="162"/>
      <c r="Q56" s="162"/>
      <c r="R56" s="162">
        <f>SUM(R50:R53)</f>
        <v>35</v>
      </c>
      <c r="S56" s="162"/>
      <c r="AC56" s="371"/>
    </row>
    <row r="57" spans="1:29" s="140" customFormat="1" ht="5.25" customHeight="1" x14ac:dyDescent="0.5">
      <c r="A57" s="367"/>
      <c r="B57" s="368"/>
      <c r="C57" s="369"/>
      <c r="D57" s="369"/>
      <c r="E57" s="369"/>
      <c r="AC57" s="371"/>
    </row>
    <row r="58" spans="1:29" s="140" customFormat="1" ht="5.25" customHeight="1" x14ac:dyDescent="0.5">
      <c r="A58" s="367"/>
      <c r="B58" s="368"/>
      <c r="C58" s="369"/>
      <c r="D58" s="369"/>
      <c r="E58" s="369"/>
      <c r="AC58" s="371"/>
    </row>
    <row r="59" spans="1:29" s="140" customFormat="1" ht="5.25" customHeight="1" x14ac:dyDescent="0.5">
      <c r="A59" s="367"/>
      <c r="B59" s="368"/>
      <c r="C59" s="369"/>
      <c r="D59" s="369"/>
      <c r="E59" s="369"/>
      <c r="AC59" s="371"/>
    </row>
    <row r="60" spans="1:29" ht="16.5" customHeight="1" x14ac:dyDescent="0.55000000000000004">
      <c r="B60" s="162"/>
      <c r="C60" s="162"/>
      <c r="E60" s="162"/>
    </row>
    <row r="61" spans="1:29" ht="17.100000000000001" customHeight="1" x14ac:dyDescent="0.55000000000000004">
      <c r="B61" s="162"/>
      <c r="C61" s="162"/>
      <c r="E61" s="162"/>
    </row>
    <row r="62" spans="1:29" ht="17.100000000000001" customHeight="1" x14ac:dyDescent="0.55000000000000004">
      <c r="B62" s="162"/>
      <c r="C62" s="162"/>
      <c r="E62" s="162"/>
    </row>
    <row r="63" spans="1:29" ht="17.100000000000001" customHeight="1" x14ac:dyDescent="0.55000000000000004">
      <c r="B63" s="162"/>
      <c r="C63" s="162"/>
      <c r="E63" s="162"/>
    </row>
    <row r="64" spans="1:29" ht="17.100000000000001" customHeight="1" x14ac:dyDescent="0.55000000000000004">
      <c r="B64" s="162"/>
      <c r="C64" s="162"/>
      <c r="D64" s="162"/>
      <c r="E64" s="162"/>
    </row>
    <row r="65" spans="2:19" ht="17.100000000000001" customHeight="1" x14ac:dyDescent="0.55000000000000004"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</row>
    <row r="66" spans="2:19" ht="17.100000000000001" customHeight="1" x14ac:dyDescent="0.55000000000000004"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</row>
    <row r="67" spans="2:19" ht="17.100000000000001" customHeight="1" x14ac:dyDescent="0.55000000000000004"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</row>
    <row r="68" spans="2:19" ht="17.100000000000001" customHeight="1" x14ac:dyDescent="0.55000000000000004"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</row>
    <row r="69" spans="2:19" ht="17.100000000000001" customHeight="1" x14ac:dyDescent="0.55000000000000004"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</row>
    <row r="70" spans="2:19" ht="17.100000000000001" customHeight="1" x14ac:dyDescent="0.55000000000000004"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</row>
    <row r="71" spans="2:19" ht="24" x14ac:dyDescent="0.55000000000000004"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</row>
    <row r="72" spans="2:19" ht="24" x14ac:dyDescent="0.55000000000000004"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</row>
    <row r="73" spans="2:19" ht="24" x14ac:dyDescent="0.55000000000000004"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</row>
    <row r="74" spans="2:19" ht="24" x14ac:dyDescent="0.55000000000000004"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</row>
    <row r="75" spans="2:19" ht="24" x14ac:dyDescent="0.55000000000000004"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</row>
    <row r="76" spans="2:19" ht="24" x14ac:dyDescent="0.55000000000000004"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</row>
    <row r="77" spans="2:19" ht="24" x14ac:dyDescent="0.55000000000000004"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</row>
    <row r="78" spans="2:19" ht="24" x14ac:dyDescent="0.55000000000000004"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</row>
    <row r="79" spans="2:19" ht="24" x14ac:dyDescent="0.55000000000000004"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</row>
    <row r="80" spans="2:19" ht="24" x14ac:dyDescent="0.55000000000000004"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</row>
    <row r="81" spans="2:19" ht="24" x14ac:dyDescent="0.55000000000000004"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</row>
    <row r="82" spans="2:19" ht="24" x14ac:dyDescent="0.55000000000000004"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</row>
    <row r="83" spans="2:19" ht="24" x14ac:dyDescent="0.55000000000000004"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</row>
    <row r="84" spans="2:19" ht="24" x14ac:dyDescent="0.55000000000000004"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</row>
    <row r="85" spans="2:19" ht="24" x14ac:dyDescent="0.55000000000000004"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</row>
    <row r="86" spans="2:19" ht="24" x14ac:dyDescent="0.55000000000000004"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</row>
    <row r="87" spans="2:19" ht="24" x14ac:dyDescent="0.55000000000000004"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</row>
    <row r="88" spans="2:19" ht="24" x14ac:dyDescent="0.55000000000000004"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</row>
    <row r="89" spans="2:19" ht="24" x14ac:dyDescent="0.55000000000000004"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</row>
    <row r="90" spans="2:19" ht="24" x14ac:dyDescent="0.55000000000000004"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</row>
    <row r="91" spans="2:19" ht="24" x14ac:dyDescent="0.55000000000000004"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</row>
    <row r="92" spans="2:19" ht="24" x14ac:dyDescent="0.55000000000000004"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</row>
    <row r="93" spans="2:19" ht="24" x14ac:dyDescent="0.55000000000000004"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</row>
    <row r="94" spans="2:19" ht="24" x14ac:dyDescent="0.55000000000000004">
      <c r="B94" s="162"/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</row>
    <row r="95" spans="2:19" ht="24" x14ac:dyDescent="0.55000000000000004"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</row>
    <row r="96" spans="2:19" ht="24" x14ac:dyDescent="0.55000000000000004"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</row>
    <row r="97" spans="2:19" ht="24" x14ac:dyDescent="0.55000000000000004"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</row>
    <row r="98" spans="2:19" ht="24" x14ac:dyDescent="0.55000000000000004"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</row>
    <row r="99" spans="2:19" ht="24" x14ac:dyDescent="0.55000000000000004"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</row>
    <row r="100" spans="2:19" ht="24" x14ac:dyDescent="0.55000000000000004"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</row>
    <row r="101" spans="2:19" ht="24" x14ac:dyDescent="0.55000000000000004"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</row>
    <row r="102" spans="2:19" ht="24" x14ac:dyDescent="0.55000000000000004"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</row>
    <row r="103" spans="2:19" ht="24" x14ac:dyDescent="0.55000000000000004">
      <c r="B103" s="162"/>
      <c r="C103" s="162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</row>
    <row r="104" spans="2:19" ht="24" x14ac:dyDescent="0.55000000000000004">
      <c r="B104" s="162"/>
      <c r="C104" s="162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</row>
    <row r="105" spans="2:19" ht="24" x14ac:dyDescent="0.55000000000000004">
      <c r="B105" s="162"/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</row>
    <row r="106" spans="2:19" ht="24" x14ac:dyDescent="0.55000000000000004">
      <c r="B106" s="162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</row>
    <row r="107" spans="2:19" ht="24" x14ac:dyDescent="0.55000000000000004">
      <c r="B107" s="162"/>
      <c r="C107" s="162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</row>
    <row r="108" spans="2:19" ht="24" x14ac:dyDescent="0.55000000000000004">
      <c r="B108" s="162"/>
      <c r="C108" s="162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</row>
    <row r="109" spans="2:19" ht="24" x14ac:dyDescent="0.55000000000000004">
      <c r="B109" s="162"/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</row>
    <row r="110" spans="2:19" ht="24" x14ac:dyDescent="0.55000000000000004"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</row>
    <row r="111" spans="2:19" ht="24" x14ac:dyDescent="0.55000000000000004"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</row>
  </sheetData>
  <mergeCells count="22">
    <mergeCell ref="M49:S49"/>
    <mergeCell ref="F49:L49"/>
    <mergeCell ref="G3:G4"/>
    <mergeCell ref="H3:H4"/>
    <mergeCell ref="S3:S4"/>
    <mergeCell ref="I3:I4"/>
    <mergeCell ref="AH3:AH4"/>
    <mergeCell ref="Y2:AF2"/>
    <mergeCell ref="V3:V4"/>
    <mergeCell ref="K2:N2"/>
    <mergeCell ref="O2:R2"/>
    <mergeCell ref="A1:W1"/>
    <mergeCell ref="W2:W4"/>
    <mergeCell ref="C3:C4"/>
    <mergeCell ref="D3:D4"/>
    <mergeCell ref="E3:E4"/>
    <mergeCell ref="F3:F4"/>
    <mergeCell ref="T3:T4"/>
    <mergeCell ref="U3:U4"/>
    <mergeCell ref="J3:J4"/>
    <mergeCell ref="S2:V2"/>
    <mergeCell ref="C2:J2"/>
  </mergeCells>
  <phoneticPr fontId="3" type="noConversion"/>
  <printOptions horizontalCentered="1"/>
  <pageMargins left="0.15748031496062992" right="0.15748031496062992" top="0.39370078740157483" bottom="0.39370078740157483" header="0.51181102362204722" footer="0.51181102362204722"/>
  <pageSetup paperSize="9" scale="95" orientation="portrait" r:id="rId1"/>
  <headerFooter alignWithMargins="0"/>
  <rowBreaks count="1" manualBreakCount="1">
    <brk id="44" max="33" man="1"/>
  </rowBreaks>
  <colBreaks count="1" manualBreakCount="1">
    <brk id="23" max="6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C91"/>
  <sheetViews>
    <sheetView showGridLines="0" topLeftCell="A13" zoomScale="93" zoomScaleNormal="93" zoomScaleSheetLayoutView="100" workbookViewId="0">
      <selection activeCell="R1" sqref="R1"/>
    </sheetView>
  </sheetViews>
  <sheetFormatPr defaultRowHeight="21.75" x14ac:dyDescent="0.5"/>
  <cols>
    <col min="1" max="2" width="5.7109375" style="2" customWidth="1"/>
    <col min="3" max="4" width="10.28515625" style="2" customWidth="1"/>
    <col min="5" max="9" width="5.7109375" style="2" customWidth="1"/>
    <col min="10" max="10" width="5.7109375" style="3" customWidth="1"/>
    <col min="11" max="16" width="5.7109375" style="2" customWidth="1"/>
    <col min="17" max="19" width="5.28515625" style="2" customWidth="1"/>
    <col min="20" max="20" width="2" style="2" customWidth="1"/>
    <col min="21" max="16384" width="9.140625" style="2"/>
  </cols>
  <sheetData>
    <row r="1" spans="2:19" ht="24.95" customHeight="1" x14ac:dyDescent="0.55000000000000004">
      <c r="D1" s="2" t="s">
        <v>16</v>
      </c>
      <c r="J1" s="2"/>
      <c r="K1" s="3"/>
      <c r="R1" s="110" t="s">
        <v>69</v>
      </c>
    </row>
    <row r="2" spans="2:19" ht="24.95" customHeight="1" x14ac:dyDescent="0.5"/>
    <row r="3" spans="2:19" ht="24.95" customHeight="1" x14ac:dyDescent="0.5"/>
    <row r="4" spans="2:19" ht="24.95" customHeight="1" x14ac:dyDescent="0.55000000000000004"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2:19" ht="26.45" customHeight="1" x14ac:dyDescent="0.6">
      <c r="B5" s="112"/>
      <c r="C5" s="488" t="s">
        <v>74</v>
      </c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  <c r="S5" s="488"/>
    </row>
    <row r="6" spans="2:19" ht="26.45" customHeight="1" x14ac:dyDescent="0.6">
      <c r="B6" s="112"/>
      <c r="C6" s="504" t="s">
        <v>194</v>
      </c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</row>
    <row r="7" spans="2:19" ht="26.45" customHeight="1" x14ac:dyDescent="0.6">
      <c r="B7" s="112"/>
      <c r="C7" s="505" t="s">
        <v>195</v>
      </c>
      <c r="D7" s="505"/>
      <c r="E7" s="505"/>
      <c r="F7" s="505"/>
      <c r="G7" s="505"/>
      <c r="K7" s="494" t="s">
        <v>39</v>
      </c>
      <c r="L7" s="494"/>
      <c r="M7" s="489" t="s">
        <v>38</v>
      </c>
      <c r="N7" s="489"/>
      <c r="O7" s="489"/>
      <c r="P7" s="489"/>
      <c r="Q7" s="112"/>
      <c r="R7" s="112"/>
    </row>
    <row r="8" spans="2:19" ht="26.45" customHeight="1" x14ac:dyDescent="0.6">
      <c r="B8" s="112"/>
      <c r="C8" s="112" t="s">
        <v>204</v>
      </c>
      <c r="D8" s="112"/>
      <c r="E8" s="112"/>
      <c r="F8" s="112"/>
      <c r="G8" s="112"/>
      <c r="H8" s="112"/>
      <c r="I8" s="112"/>
      <c r="J8" s="113"/>
      <c r="K8" s="112"/>
      <c r="L8" s="112"/>
      <c r="M8" s="112"/>
      <c r="N8" s="112"/>
      <c r="O8" s="112"/>
      <c r="P8" s="112"/>
    </row>
    <row r="9" spans="2:19" ht="26.45" customHeight="1" x14ac:dyDescent="0.6">
      <c r="B9" s="112"/>
      <c r="C9" s="112" t="s">
        <v>56</v>
      </c>
      <c r="D9" s="112"/>
      <c r="E9" s="112"/>
      <c r="F9" s="112"/>
      <c r="G9" s="112"/>
      <c r="H9" s="112"/>
      <c r="I9" s="112"/>
      <c r="J9" s="113"/>
      <c r="K9" s="112"/>
      <c r="L9" s="112"/>
      <c r="M9" s="112"/>
      <c r="N9" s="112"/>
      <c r="O9" s="112"/>
      <c r="P9" s="112"/>
    </row>
    <row r="10" spans="2:19" ht="26.45" customHeight="1" x14ac:dyDescent="0.6">
      <c r="B10" s="112"/>
      <c r="C10" s="489" t="s">
        <v>62</v>
      </c>
      <c r="D10" s="489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9"/>
      <c r="P10" s="489"/>
      <c r="Q10" s="489"/>
      <c r="R10" s="489"/>
      <c r="S10" s="489"/>
    </row>
    <row r="11" spans="2:19" ht="26.45" customHeight="1" x14ac:dyDescent="0.6">
      <c r="B11" s="112"/>
      <c r="C11" s="112" t="s">
        <v>58</v>
      </c>
      <c r="D11" s="112"/>
      <c r="E11" s="112"/>
      <c r="F11" s="112"/>
      <c r="G11" s="112"/>
      <c r="H11" s="112"/>
      <c r="I11" s="112"/>
      <c r="J11" s="113"/>
      <c r="K11" s="112"/>
      <c r="L11" s="112"/>
      <c r="M11" s="112"/>
      <c r="N11" s="112"/>
      <c r="O11" s="112"/>
    </row>
    <row r="12" spans="2:19" ht="26.45" customHeight="1" x14ac:dyDescent="0.6">
      <c r="B12" s="112"/>
      <c r="C12" s="489" t="s">
        <v>57</v>
      </c>
      <c r="D12" s="489"/>
      <c r="E12" s="489"/>
      <c r="F12" s="489"/>
      <c r="G12" s="489"/>
      <c r="H12" s="489"/>
      <c r="I12" s="489"/>
      <c r="J12" s="489"/>
      <c r="K12" s="489"/>
      <c r="L12" s="489"/>
      <c r="M12" s="489"/>
      <c r="N12" s="489"/>
      <c r="O12" s="489"/>
      <c r="P12" s="489"/>
      <c r="Q12" s="489"/>
      <c r="R12" s="489"/>
      <c r="S12" s="489"/>
    </row>
    <row r="13" spans="2:19" ht="26.45" customHeight="1" x14ac:dyDescent="0.6">
      <c r="B13" s="112"/>
      <c r="C13" s="489" t="s">
        <v>75</v>
      </c>
      <c r="D13" s="489"/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89"/>
      <c r="R13" s="489"/>
      <c r="S13" s="489"/>
    </row>
    <row r="14" spans="2:19" ht="26.45" customHeight="1" thickBot="1" x14ac:dyDescent="0.65">
      <c r="B14" s="112"/>
      <c r="C14" s="114" t="s">
        <v>17</v>
      </c>
      <c r="D14" s="112"/>
      <c r="E14" s="112"/>
      <c r="F14" s="112"/>
      <c r="G14" s="112"/>
      <c r="H14" s="112"/>
      <c r="I14" s="112"/>
      <c r="J14" s="113"/>
      <c r="K14" s="112"/>
      <c r="L14" s="112"/>
      <c r="M14" s="112"/>
      <c r="N14" s="112"/>
      <c r="O14" s="112"/>
      <c r="P14" s="112"/>
      <c r="Q14" s="112"/>
      <c r="R14" s="112"/>
    </row>
    <row r="15" spans="2:19" ht="26.45" customHeight="1" x14ac:dyDescent="0.6">
      <c r="B15" s="112"/>
      <c r="C15" s="482" t="s">
        <v>18</v>
      </c>
      <c r="D15" s="578"/>
      <c r="E15" s="510" t="s">
        <v>46</v>
      </c>
      <c r="F15" s="511"/>
      <c r="G15" s="511"/>
      <c r="H15" s="511"/>
      <c r="I15" s="511"/>
      <c r="J15" s="511"/>
      <c r="K15" s="511"/>
      <c r="L15" s="519"/>
      <c r="M15" s="495" t="s">
        <v>47</v>
      </c>
      <c r="N15" s="496"/>
      <c r="O15" s="496"/>
      <c r="P15" s="497"/>
      <c r="Q15" s="581" t="s">
        <v>48</v>
      </c>
      <c r="R15" s="582"/>
      <c r="S15" s="583"/>
    </row>
    <row r="16" spans="2:19" ht="26.45" customHeight="1" x14ac:dyDescent="0.6">
      <c r="B16" s="112"/>
      <c r="C16" s="579"/>
      <c r="D16" s="580"/>
      <c r="E16" s="390">
        <v>4</v>
      </c>
      <c r="F16" s="390">
        <v>3.5</v>
      </c>
      <c r="G16" s="390">
        <v>3</v>
      </c>
      <c r="H16" s="390">
        <v>2.5</v>
      </c>
      <c r="I16" s="390">
        <v>2</v>
      </c>
      <c r="J16" s="390">
        <v>1.5</v>
      </c>
      <c r="K16" s="390">
        <v>1</v>
      </c>
      <c r="L16" s="390">
        <v>0</v>
      </c>
      <c r="M16" s="390" t="s">
        <v>19</v>
      </c>
      <c r="N16" s="390" t="s">
        <v>20</v>
      </c>
      <c r="O16" s="390" t="s">
        <v>21</v>
      </c>
      <c r="P16" s="390" t="s">
        <v>22</v>
      </c>
      <c r="Q16" s="590"/>
      <c r="R16" s="591"/>
      <c r="S16" s="592"/>
    </row>
    <row r="17" spans="2:29" ht="26.45" customHeight="1" x14ac:dyDescent="0.6">
      <c r="B17" s="112"/>
      <c r="C17" s="508">
        <f>SUM(E17:P17)</f>
        <v>41</v>
      </c>
      <c r="D17" s="509"/>
      <c r="E17" s="120">
        <f>รวมคะแนน102!Z56</f>
        <v>0</v>
      </c>
      <c r="F17" s="120">
        <f>รวมคะแนน102!Z55</f>
        <v>1</v>
      </c>
      <c r="G17" s="120">
        <f>รวมคะแนน102!Z54</f>
        <v>1</v>
      </c>
      <c r="H17" s="120">
        <f>รวมคะแนน102!Z53</f>
        <v>0</v>
      </c>
      <c r="I17" s="120">
        <f>รวมคะแนน102!Z52</f>
        <v>0</v>
      </c>
      <c r="J17" s="120">
        <f>รวมคะแนน102!Z51</f>
        <v>1</v>
      </c>
      <c r="K17" s="120">
        <f>รวมคะแนน102!Z50</f>
        <v>0</v>
      </c>
      <c r="L17" s="120">
        <f>รวมคะแนน102!Z49</f>
        <v>36</v>
      </c>
      <c r="M17" s="120">
        <f>รวมคะแนน102!Z57</f>
        <v>1</v>
      </c>
      <c r="N17" s="120">
        <f>รวมคะแนน102!Z58</f>
        <v>1</v>
      </c>
      <c r="O17" s="120">
        <f>รวมคะแนน102!Z59</f>
        <v>0</v>
      </c>
      <c r="P17" s="120">
        <f>รวมคะแนน102!Z60</f>
        <v>0</v>
      </c>
      <c r="Q17" s="593"/>
      <c r="R17" s="525"/>
      <c r="S17" s="594"/>
    </row>
    <row r="18" spans="2:29" ht="26.45" customHeight="1" x14ac:dyDescent="0.6">
      <c r="B18" s="112"/>
      <c r="C18" s="586" t="s">
        <v>70</v>
      </c>
      <c r="D18" s="587"/>
      <c r="E18" s="391">
        <f>(100/$C17)*E17</f>
        <v>0</v>
      </c>
      <c r="F18" s="391">
        <f t="shared" ref="F18:N18" si="0">(100/$C17)*F17</f>
        <v>2.4390243902439024</v>
      </c>
      <c r="G18" s="391">
        <f t="shared" si="0"/>
        <v>2.4390243902439024</v>
      </c>
      <c r="H18" s="391">
        <f t="shared" si="0"/>
        <v>0</v>
      </c>
      <c r="I18" s="391">
        <f t="shared" si="0"/>
        <v>0</v>
      </c>
      <c r="J18" s="391">
        <f>(100/$C17)*J17</f>
        <v>2.4390243902439024</v>
      </c>
      <c r="K18" s="391">
        <f t="shared" si="0"/>
        <v>0</v>
      </c>
      <c r="L18" s="391">
        <f t="shared" si="0"/>
        <v>87.804878048780481</v>
      </c>
      <c r="M18" s="391">
        <f t="shared" si="0"/>
        <v>2.4390243902439024</v>
      </c>
      <c r="N18" s="391">
        <f t="shared" si="0"/>
        <v>2.4390243902439024</v>
      </c>
      <c r="O18" s="391">
        <f>(100/$C17)*O17</f>
        <v>0</v>
      </c>
      <c r="P18" s="392">
        <f>(100/$C17)*P17</f>
        <v>0</v>
      </c>
      <c r="Q18" s="595"/>
      <c r="R18" s="596"/>
      <c r="S18" s="597"/>
    </row>
    <row r="19" spans="2:29" ht="26.45" customHeight="1" x14ac:dyDescent="0.6">
      <c r="B19" s="112"/>
      <c r="C19" s="584" t="s">
        <v>23</v>
      </c>
      <c r="D19" s="516"/>
      <c r="E19" s="516"/>
      <c r="F19" s="516"/>
      <c r="G19" s="516"/>
      <c r="H19" s="585"/>
      <c r="I19" s="515" t="s">
        <v>27</v>
      </c>
      <c r="J19" s="516"/>
      <c r="K19" s="516"/>
      <c r="L19" s="516"/>
      <c r="M19" s="516"/>
      <c r="N19" s="516"/>
      <c r="O19" s="516"/>
      <c r="P19" s="585"/>
      <c r="Q19" s="595" t="s">
        <v>48</v>
      </c>
      <c r="R19" s="596"/>
      <c r="S19" s="597"/>
    </row>
    <row r="20" spans="2:29" ht="26.45" customHeight="1" x14ac:dyDescent="0.6">
      <c r="B20" s="112"/>
      <c r="C20" s="126" t="s">
        <v>73</v>
      </c>
      <c r="D20" s="127" t="s">
        <v>24</v>
      </c>
      <c r="E20" s="502" t="s">
        <v>25</v>
      </c>
      <c r="F20" s="503"/>
      <c r="G20" s="502" t="s">
        <v>26</v>
      </c>
      <c r="H20" s="503"/>
      <c r="I20" s="502" t="s">
        <v>73</v>
      </c>
      <c r="J20" s="503"/>
      <c r="K20" s="502" t="s">
        <v>24</v>
      </c>
      <c r="L20" s="503"/>
      <c r="M20" s="502" t="s">
        <v>25</v>
      </c>
      <c r="N20" s="503"/>
      <c r="O20" s="502" t="s">
        <v>26</v>
      </c>
      <c r="P20" s="503"/>
      <c r="Q20" s="602"/>
      <c r="R20" s="603"/>
      <c r="S20" s="604"/>
    </row>
    <row r="21" spans="2:29" ht="26.45" customHeight="1" thickBot="1" x14ac:dyDescent="0.65">
      <c r="B21" s="112"/>
      <c r="C21" s="356">
        <f>คุณลักษณะ102!K54</f>
        <v>9</v>
      </c>
      <c r="D21" s="357">
        <f>คุณลักษณะ102!K53</f>
        <v>19</v>
      </c>
      <c r="E21" s="600">
        <f>คุณลักษณะ102!K52</f>
        <v>7</v>
      </c>
      <c r="F21" s="601"/>
      <c r="G21" s="600">
        <f>คุณลักษณะ102!K51</f>
        <v>6</v>
      </c>
      <c r="H21" s="601"/>
      <c r="I21" s="588">
        <f>คุณลักษณะ102!R54</f>
        <v>2</v>
      </c>
      <c r="J21" s="589"/>
      <c r="K21" s="588">
        <f>คุณลักษณะ102!R53</f>
        <v>5</v>
      </c>
      <c r="L21" s="589"/>
      <c r="M21" s="588">
        <f>คุณลักษณะ102!R52</f>
        <v>3</v>
      </c>
      <c r="N21" s="589"/>
      <c r="O21" s="588">
        <f>คุณลักษณะ102!R51</f>
        <v>31</v>
      </c>
      <c r="P21" s="589"/>
      <c r="Q21" s="605"/>
      <c r="R21" s="606"/>
      <c r="S21" s="607"/>
    </row>
    <row r="22" spans="2:29" ht="27.95" customHeight="1" x14ac:dyDescent="0.6">
      <c r="B22" s="112"/>
      <c r="C22" s="134" t="s">
        <v>53</v>
      </c>
      <c r="D22" s="136"/>
      <c r="E22" s="136"/>
      <c r="F22" s="136"/>
      <c r="G22" s="136"/>
      <c r="H22" s="136"/>
      <c r="I22" s="136"/>
      <c r="J22" s="137"/>
      <c r="K22" s="136"/>
      <c r="L22" s="136"/>
      <c r="M22" s="136"/>
      <c r="N22" s="136"/>
      <c r="O22" s="136"/>
      <c r="P22" s="136"/>
      <c r="Q22" s="136"/>
      <c r="R22" s="136"/>
      <c r="S22" s="138"/>
    </row>
    <row r="23" spans="2:29" ht="26.45" customHeight="1" x14ac:dyDescent="0.6">
      <c r="B23" s="112"/>
      <c r="C23" s="139"/>
      <c r="D23" s="140"/>
      <c r="E23" s="141" t="s">
        <v>51</v>
      </c>
      <c r="F23" s="141"/>
      <c r="G23" s="141"/>
      <c r="H23" s="141"/>
      <c r="I23" s="141"/>
      <c r="J23" s="142"/>
      <c r="K23" s="141"/>
      <c r="L23" s="141"/>
      <c r="M23" s="141"/>
      <c r="N23" s="141"/>
      <c r="O23" s="141"/>
      <c r="P23" s="141"/>
      <c r="Q23" s="141"/>
      <c r="R23" s="141"/>
      <c r="S23" s="143"/>
    </row>
    <row r="24" spans="2:29" ht="26.45" customHeight="1" x14ac:dyDescent="0.6">
      <c r="B24" s="112"/>
      <c r="C24" s="139"/>
      <c r="D24" s="140"/>
      <c r="E24" s="141" t="s">
        <v>52</v>
      </c>
      <c r="F24" s="141"/>
      <c r="G24" s="141"/>
      <c r="H24" s="141"/>
      <c r="I24" s="141"/>
      <c r="J24" s="142"/>
      <c r="K24" s="141"/>
      <c r="L24" s="141"/>
      <c r="M24" s="141"/>
      <c r="N24" s="141"/>
      <c r="O24" s="141"/>
      <c r="P24" s="141"/>
      <c r="Q24" s="141"/>
      <c r="R24" s="141"/>
      <c r="S24" s="143"/>
    </row>
    <row r="25" spans="2:29" ht="26.45" customHeight="1" x14ac:dyDescent="0.6">
      <c r="B25" s="112"/>
      <c r="C25" s="139"/>
      <c r="D25" s="140"/>
      <c r="E25" s="141" t="s">
        <v>50</v>
      </c>
      <c r="F25" s="141"/>
      <c r="G25" s="141"/>
      <c r="H25" s="141"/>
      <c r="I25" s="141"/>
      <c r="J25" s="142"/>
      <c r="K25" s="141"/>
      <c r="L25" s="141"/>
      <c r="M25" s="141"/>
      <c r="N25" s="141"/>
      <c r="O25" s="141"/>
      <c r="P25" s="141"/>
      <c r="Q25" s="141"/>
      <c r="R25" s="141"/>
      <c r="S25" s="143"/>
    </row>
    <row r="26" spans="2:29" ht="26.45" customHeight="1" x14ac:dyDescent="0.6">
      <c r="B26" s="112"/>
      <c r="C26" s="139"/>
      <c r="D26" s="140"/>
      <c r="E26" s="141" t="s">
        <v>49</v>
      </c>
      <c r="F26" s="141"/>
      <c r="G26" s="141"/>
      <c r="H26" s="141"/>
      <c r="I26" s="141"/>
      <c r="J26" s="142"/>
      <c r="K26" s="141"/>
      <c r="L26" s="141"/>
      <c r="M26" s="141"/>
      <c r="N26" s="141"/>
      <c r="O26" s="141"/>
      <c r="P26" s="141"/>
      <c r="Q26" s="141"/>
      <c r="R26" s="141"/>
      <c r="S26" s="143"/>
      <c r="V26" s="140"/>
      <c r="W26" s="140"/>
      <c r="X26" s="140"/>
      <c r="Y26" s="140"/>
      <c r="Z26" s="140"/>
      <c r="AA26" s="140"/>
      <c r="AB26" s="140"/>
    </row>
    <row r="27" spans="2:29" ht="27.95" customHeight="1" x14ac:dyDescent="0.6">
      <c r="B27" s="112"/>
      <c r="C27" s="144" t="s">
        <v>54</v>
      </c>
      <c r="D27" s="145"/>
      <c r="E27" s="145"/>
      <c r="F27" s="141"/>
      <c r="G27" s="141"/>
      <c r="H27" s="141"/>
      <c r="I27" s="141"/>
      <c r="J27" s="142"/>
      <c r="K27" s="141"/>
      <c r="L27" s="141"/>
      <c r="M27" s="141"/>
      <c r="N27" s="141"/>
      <c r="O27" s="141"/>
      <c r="P27" s="141"/>
      <c r="Q27" s="141"/>
      <c r="R27" s="141"/>
      <c r="S27" s="143"/>
      <c r="V27" s="488"/>
      <c r="W27" s="488"/>
      <c r="X27" s="488"/>
      <c r="Y27" s="488"/>
      <c r="Z27" s="488"/>
      <c r="AA27" s="488"/>
      <c r="AB27" s="488"/>
    </row>
    <row r="28" spans="2:29" ht="30" customHeight="1" thickBot="1" x14ac:dyDescent="0.65">
      <c r="B28" s="112"/>
      <c r="C28" s="146"/>
      <c r="D28" s="147"/>
      <c r="E28" s="132" t="s">
        <v>55</v>
      </c>
      <c r="F28" s="147"/>
      <c r="G28" s="148"/>
      <c r="H28" s="148"/>
      <c r="I28" s="148"/>
      <c r="J28" s="149"/>
      <c r="K28" s="149"/>
      <c r="L28" s="149"/>
      <c r="M28" s="149"/>
      <c r="N28" s="148"/>
      <c r="O28" s="148"/>
      <c r="P28" s="148"/>
      <c r="Q28" s="148"/>
      <c r="R28" s="148"/>
      <c r="S28" s="150"/>
    </row>
    <row r="29" spans="2:29" ht="30" customHeight="1" x14ac:dyDescent="0.6">
      <c r="B29" s="112"/>
      <c r="C29" s="482" t="s">
        <v>77</v>
      </c>
      <c r="D29" s="483"/>
      <c r="E29" s="483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484"/>
      <c r="T29" s="153"/>
      <c r="V29" s="140"/>
      <c r="W29" s="140"/>
      <c r="X29" s="140"/>
      <c r="Y29" s="140"/>
      <c r="Z29" s="140"/>
      <c r="AA29" s="140"/>
      <c r="AB29" s="140"/>
      <c r="AC29" s="140"/>
    </row>
    <row r="30" spans="2:29" ht="9.9499999999999993" customHeight="1" x14ac:dyDescent="0.6">
      <c r="B30" s="112"/>
      <c r="C30" s="139"/>
      <c r="D30" s="140"/>
      <c r="E30" s="140"/>
      <c r="F30" s="140"/>
      <c r="G30" s="140"/>
      <c r="H30" s="140"/>
      <c r="I30" s="140"/>
      <c r="J30" s="151"/>
      <c r="K30" s="140"/>
      <c r="L30" s="140"/>
      <c r="M30" s="140"/>
      <c r="N30" s="141"/>
      <c r="O30" s="141"/>
      <c r="P30" s="141"/>
      <c r="Q30" s="141"/>
      <c r="R30" s="141"/>
      <c r="S30" s="143"/>
      <c r="V30" s="153"/>
      <c r="W30" s="153"/>
      <c r="X30" s="153"/>
      <c r="Y30" s="153"/>
      <c r="Z30" s="153"/>
      <c r="AA30" s="153"/>
      <c r="AB30" s="153"/>
      <c r="AC30" s="140"/>
    </row>
    <row r="31" spans="2:29" ht="30" customHeight="1" x14ac:dyDescent="0.6">
      <c r="B31" s="112"/>
      <c r="C31" s="139"/>
      <c r="D31" s="140"/>
      <c r="E31" s="142" t="s">
        <v>59</v>
      </c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52"/>
      <c r="R31" s="142"/>
      <c r="S31" s="143"/>
    </row>
    <row r="32" spans="2:29" ht="30" customHeight="1" x14ac:dyDescent="0.6">
      <c r="B32" s="112"/>
      <c r="C32" s="154"/>
      <c r="D32" s="140"/>
      <c r="E32" s="140"/>
      <c r="F32" s="118" t="s">
        <v>60</v>
      </c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41"/>
      <c r="S32" s="143"/>
    </row>
    <row r="33" spans="1:20" ht="30" customHeight="1" thickBot="1" x14ac:dyDescent="0.65">
      <c r="B33" s="112"/>
      <c r="C33" s="155"/>
      <c r="D33" s="147"/>
      <c r="E33" s="132" t="s">
        <v>61</v>
      </c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3"/>
    </row>
    <row r="34" spans="1:20" ht="24.95" customHeight="1" x14ac:dyDescent="0.6">
      <c r="B34" s="112"/>
      <c r="C34" s="598"/>
      <c r="D34" s="598"/>
      <c r="E34" s="598"/>
      <c r="F34" s="598"/>
      <c r="G34" s="598"/>
      <c r="H34" s="598"/>
      <c r="I34" s="598"/>
      <c r="J34" s="598"/>
      <c r="K34" s="598"/>
      <c r="L34" s="598"/>
      <c r="M34" s="598"/>
      <c r="N34" s="598"/>
      <c r="O34" s="598"/>
      <c r="P34" s="598"/>
      <c r="Q34" s="598"/>
      <c r="R34" s="598"/>
      <c r="S34" s="598"/>
    </row>
    <row r="35" spans="1:20" ht="24.95" customHeight="1" x14ac:dyDescent="0.7">
      <c r="B35" s="157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396"/>
    </row>
    <row r="36" spans="1:20" ht="24.95" customHeight="1" x14ac:dyDescent="0.7">
      <c r="B36" s="159"/>
      <c r="C36" s="526"/>
      <c r="D36" s="526"/>
      <c r="E36" s="526"/>
      <c r="F36" s="526"/>
      <c r="G36" s="526"/>
      <c r="H36" s="526"/>
      <c r="I36" s="526"/>
      <c r="J36" s="526"/>
      <c r="K36" s="526"/>
      <c r="L36" s="526"/>
      <c r="M36" s="526"/>
      <c r="N36" s="526"/>
      <c r="O36" s="526"/>
      <c r="P36" s="526"/>
      <c r="Q36" s="526"/>
      <c r="R36" s="526"/>
      <c r="S36" s="526"/>
      <c r="T36" s="159"/>
    </row>
    <row r="37" spans="1:20" ht="17.100000000000001" customHeight="1" x14ac:dyDescent="0.7">
      <c r="A37" s="160"/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</row>
    <row r="38" spans="1:20" ht="17.100000000000001" customHeight="1" x14ac:dyDescent="0.7">
      <c r="A38" s="160"/>
      <c r="B38" s="161"/>
      <c r="C38" s="161"/>
      <c r="D38" s="161"/>
      <c r="E38" s="161"/>
      <c r="F38" s="161"/>
      <c r="G38" s="161"/>
      <c r="H38" s="161"/>
      <c r="I38" s="161"/>
      <c r="J38" s="164"/>
      <c r="K38" s="161"/>
      <c r="L38" s="161"/>
      <c r="M38" s="161"/>
      <c r="N38" s="161"/>
      <c r="O38" s="161"/>
      <c r="P38" s="161"/>
      <c r="Q38" s="161"/>
      <c r="R38" s="161"/>
      <c r="S38" s="161"/>
      <c r="T38" s="160"/>
    </row>
    <row r="39" spans="1:20" ht="17.100000000000001" customHeight="1" x14ac:dyDescent="0.7">
      <c r="A39" s="160"/>
      <c r="B39" s="161"/>
      <c r="C39" s="161"/>
      <c r="D39" s="161"/>
      <c r="E39" s="161"/>
      <c r="F39" s="161"/>
      <c r="G39" s="161"/>
      <c r="H39" s="161"/>
      <c r="I39" s="161"/>
      <c r="J39" s="164"/>
      <c r="K39" s="161"/>
      <c r="L39" s="161"/>
      <c r="M39" s="161"/>
      <c r="N39" s="161"/>
      <c r="O39" s="161"/>
      <c r="P39" s="161"/>
      <c r="Q39" s="161"/>
      <c r="R39" s="161"/>
      <c r="S39" s="161"/>
      <c r="T39" s="160"/>
    </row>
    <row r="40" spans="1:20" ht="17.100000000000001" customHeight="1" x14ac:dyDescent="0.7">
      <c r="A40" s="160"/>
      <c r="B40" s="161"/>
      <c r="C40" s="161"/>
      <c r="D40" s="161"/>
      <c r="E40" s="161"/>
      <c r="F40" s="161"/>
      <c r="G40" s="161"/>
      <c r="H40" s="161"/>
      <c r="I40" s="161"/>
      <c r="J40" s="164"/>
      <c r="K40" s="161"/>
      <c r="L40" s="161"/>
      <c r="M40" s="161"/>
      <c r="N40" s="161"/>
      <c r="O40" s="161"/>
      <c r="P40" s="161"/>
      <c r="Q40" s="161"/>
      <c r="R40" s="161"/>
      <c r="S40" s="161"/>
      <c r="T40" s="160"/>
    </row>
    <row r="41" spans="1:20" ht="17.100000000000001" customHeight="1" x14ac:dyDescent="0.7">
      <c r="A41" s="160"/>
      <c r="B41" s="161"/>
      <c r="C41" s="161"/>
      <c r="D41" s="161"/>
      <c r="E41" s="161"/>
      <c r="F41" s="161"/>
      <c r="G41" s="161"/>
      <c r="H41" s="161"/>
      <c r="I41" s="161"/>
      <c r="J41" s="164"/>
      <c r="K41" s="161"/>
      <c r="L41" s="161"/>
      <c r="M41" s="161"/>
      <c r="N41" s="161"/>
      <c r="O41" s="161"/>
      <c r="P41" s="161"/>
      <c r="Q41" s="161"/>
      <c r="R41" s="161"/>
      <c r="S41" s="161"/>
      <c r="T41" s="160"/>
    </row>
    <row r="42" spans="1:20" ht="17.100000000000001" customHeight="1" x14ac:dyDescent="0.7">
      <c r="A42" s="160"/>
      <c r="B42" s="161"/>
      <c r="C42" s="161"/>
      <c r="D42" s="161"/>
      <c r="E42" s="161"/>
      <c r="F42" s="161"/>
      <c r="G42" s="161"/>
      <c r="H42" s="161"/>
      <c r="I42" s="161"/>
      <c r="J42" s="164"/>
      <c r="K42" s="161"/>
      <c r="L42" s="161"/>
      <c r="M42" s="161"/>
      <c r="N42" s="161"/>
      <c r="O42" s="161"/>
      <c r="P42" s="161"/>
      <c r="Q42" s="161"/>
      <c r="R42" s="161"/>
      <c r="S42" s="161"/>
      <c r="T42" s="160"/>
    </row>
    <row r="43" spans="1:20" ht="17.100000000000001" customHeight="1" x14ac:dyDescent="0.7">
      <c r="A43" s="160"/>
      <c r="B43" s="161"/>
      <c r="C43" s="161"/>
      <c r="D43" s="161"/>
      <c r="E43" s="161"/>
      <c r="F43" s="161"/>
      <c r="G43" s="161"/>
      <c r="H43" s="161"/>
      <c r="I43" s="161"/>
      <c r="J43" s="164"/>
      <c r="K43" s="161"/>
      <c r="L43" s="161"/>
      <c r="M43" s="161"/>
      <c r="N43" s="161"/>
      <c r="O43" s="161"/>
      <c r="P43" s="161"/>
      <c r="Q43" s="161"/>
      <c r="R43" s="161"/>
      <c r="S43" s="161"/>
      <c r="T43" s="160"/>
    </row>
    <row r="44" spans="1:20" s="160" customFormat="1" ht="17.100000000000001" customHeight="1" x14ac:dyDescent="0.7">
      <c r="B44" s="161"/>
      <c r="C44" s="161"/>
      <c r="D44" s="161"/>
      <c r="E44" s="161"/>
      <c r="F44" s="161"/>
      <c r="G44" s="161"/>
      <c r="H44" s="161"/>
      <c r="I44" s="161"/>
      <c r="J44" s="164"/>
      <c r="K44" s="161"/>
      <c r="L44" s="161"/>
      <c r="M44" s="161"/>
      <c r="N44" s="161"/>
      <c r="O44" s="161"/>
      <c r="P44" s="161"/>
      <c r="Q44" s="161"/>
      <c r="R44" s="161"/>
      <c r="S44" s="161"/>
    </row>
    <row r="45" spans="1:20" s="160" customFormat="1" ht="17.100000000000001" customHeight="1" x14ac:dyDescent="0.7">
      <c r="B45" s="161"/>
      <c r="C45" s="161"/>
      <c r="D45" s="161"/>
      <c r="E45" s="161"/>
      <c r="F45" s="161"/>
      <c r="G45" s="161"/>
      <c r="H45" s="161"/>
      <c r="I45" s="161"/>
      <c r="J45" s="164"/>
      <c r="K45" s="161"/>
      <c r="L45" s="161"/>
      <c r="M45" s="161"/>
      <c r="N45" s="161"/>
      <c r="O45" s="161"/>
      <c r="P45" s="161"/>
      <c r="Q45" s="161"/>
      <c r="R45" s="161"/>
      <c r="S45" s="161"/>
    </row>
    <row r="46" spans="1:20" s="160" customFormat="1" ht="17.100000000000001" customHeight="1" x14ac:dyDescent="0.7">
      <c r="B46" s="161"/>
      <c r="C46" s="161"/>
      <c r="D46" s="161"/>
      <c r="E46" s="161"/>
      <c r="F46" s="161"/>
      <c r="G46" s="161"/>
      <c r="H46" s="161"/>
      <c r="I46" s="161"/>
      <c r="J46" s="164"/>
      <c r="K46" s="161"/>
      <c r="L46" s="161"/>
      <c r="M46" s="161"/>
      <c r="N46" s="161"/>
      <c r="O46" s="161"/>
      <c r="P46" s="161"/>
      <c r="Q46" s="161"/>
      <c r="R46" s="161"/>
      <c r="S46" s="161"/>
      <c r="T46" s="2"/>
    </row>
    <row r="47" spans="1:20" s="160" customFormat="1" ht="17.100000000000001" customHeight="1" x14ac:dyDescent="0.7">
      <c r="A47" s="2"/>
      <c r="B47" s="140"/>
      <c r="C47" s="140"/>
      <c r="D47" s="140"/>
      <c r="E47" s="140"/>
      <c r="F47" s="140"/>
      <c r="G47" s="140"/>
      <c r="H47" s="140"/>
      <c r="I47" s="140"/>
      <c r="J47" s="151"/>
      <c r="K47" s="140"/>
      <c r="L47" s="140"/>
      <c r="M47" s="140"/>
      <c r="N47" s="140"/>
      <c r="O47" s="140"/>
      <c r="P47" s="140"/>
      <c r="Q47" s="140"/>
      <c r="R47" s="140"/>
      <c r="S47" s="140"/>
      <c r="T47" s="2"/>
    </row>
    <row r="48" spans="1:20" s="160" customFormat="1" ht="17.100000000000001" customHeight="1" x14ac:dyDescent="0.7">
      <c r="A48" s="2"/>
      <c r="B48" s="140"/>
      <c r="C48" s="140"/>
      <c r="D48" s="140"/>
      <c r="E48" s="140"/>
      <c r="F48" s="140"/>
      <c r="G48" s="140"/>
      <c r="H48" s="140"/>
      <c r="I48" s="140"/>
      <c r="J48" s="151"/>
      <c r="K48" s="140"/>
      <c r="L48" s="140"/>
      <c r="M48" s="140"/>
      <c r="N48" s="140"/>
      <c r="O48" s="140"/>
      <c r="P48" s="140"/>
      <c r="Q48" s="140"/>
      <c r="R48" s="140"/>
      <c r="S48" s="140"/>
      <c r="T48" s="2"/>
    </row>
    <row r="49" spans="1:20" s="160" customFormat="1" ht="17.100000000000001" customHeight="1" x14ac:dyDescent="0.7">
      <c r="A49" s="2"/>
      <c r="B49" s="140"/>
      <c r="C49" s="140"/>
      <c r="D49" s="140"/>
      <c r="E49" s="140"/>
      <c r="F49" s="140"/>
      <c r="G49" s="140"/>
      <c r="H49" s="140"/>
      <c r="I49" s="140"/>
      <c r="J49" s="151"/>
      <c r="K49" s="140"/>
      <c r="L49" s="140"/>
      <c r="M49" s="140"/>
      <c r="N49" s="140"/>
      <c r="O49" s="140"/>
      <c r="P49" s="140"/>
      <c r="Q49" s="140"/>
      <c r="R49" s="140"/>
      <c r="S49" s="140"/>
      <c r="T49" s="2"/>
    </row>
    <row r="50" spans="1:20" s="160" customFormat="1" ht="17.100000000000001" customHeight="1" x14ac:dyDescent="0.7">
      <c r="A50" s="2"/>
      <c r="B50" s="140"/>
      <c r="C50" s="140"/>
      <c r="D50" s="140"/>
      <c r="E50" s="140"/>
      <c r="F50" s="140"/>
      <c r="G50" s="140"/>
      <c r="H50" s="140"/>
      <c r="I50" s="140"/>
      <c r="J50" s="151"/>
      <c r="K50" s="140"/>
      <c r="L50" s="140"/>
      <c r="M50" s="140"/>
      <c r="N50" s="140"/>
      <c r="O50" s="140"/>
      <c r="P50" s="140"/>
      <c r="Q50" s="140"/>
      <c r="R50" s="140"/>
      <c r="S50" s="140"/>
      <c r="T50" s="2"/>
    </row>
    <row r="51" spans="1:20" s="160" customFormat="1" ht="17.100000000000001" customHeight="1" x14ac:dyDescent="0.7">
      <c r="A51" s="2"/>
      <c r="B51" s="140"/>
      <c r="C51" s="140"/>
      <c r="D51" s="140"/>
      <c r="E51" s="140"/>
      <c r="F51" s="140"/>
      <c r="G51" s="140"/>
      <c r="H51" s="140"/>
      <c r="I51" s="140"/>
      <c r="J51" s="151"/>
      <c r="K51" s="140"/>
      <c r="L51" s="140"/>
      <c r="M51" s="140"/>
      <c r="N51" s="140"/>
      <c r="O51" s="140"/>
      <c r="P51" s="140"/>
      <c r="Q51" s="140"/>
      <c r="R51" s="140"/>
      <c r="S51" s="140"/>
      <c r="T51" s="2"/>
    </row>
    <row r="52" spans="1:20" s="160" customFormat="1" ht="17.100000000000001" customHeight="1" x14ac:dyDescent="0.7">
      <c r="A52" s="2"/>
      <c r="B52" s="140"/>
      <c r="C52" s="140"/>
      <c r="D52" s="140"/>
      <c r="E52" s="140"/>
      <c r="F52" s="140"/>
      <c r="G52" s="140"/>
      <c r="H52" s="140"/>
      <c r="I52" s="140"/>
      <c r="J52" s="151"/>
      <c r="K52" s="140"/>
      <c r="L52" s="140"/>
      <c r="M52" s="140"/>
      <c r="N52" s="140"/>
      <c r="O52" s="140"/>
      <c r="P52" s="140"/>
      <c r="Q52" s="140"/>
      <c r="R52" s="140"/>
      <c r="S52" s="140"/>
      <c r="T52" s="2"/>
    </row>
    <row r="53" spans="1:20" s="160" customFormat="1" ht="17.100000000000001" customHeight="1" x14ac:dyDescent="0.7">
      <c r="A53" s="2"/>
      <c r="B53" s="140"/>
      <c r="C53" s="140"/>
      <c r="D53" s="140"/>
      <c r="E53" s="140"/>
      <c r="F53" s="140"/>
      <c r="G53" s="140"/>
      <c r="H53" s="140"/>
      <c r="I53" s="140"/>
      <c r="J53" s="151"/>
      <c r="K53" s="140"/>
      <c r="L53" s="140"/>
      <c r="M53" s="140"/>
      <c r="N53" s="140"/>
      <c r="O53" s="140"/>
      <c r="P53" s="140"/>
      <c r="Q53" s="140"/>
      <c r="R53" s="140"/>
      <c r="S53" s="140"/>
      <c r="T53" s="2"/>
    </row>
    <row r="54" spans="1:20" s="160" customFormat="1" ht="17.100000000000001" customHeight="1" x14ac:dyDescent="0.7">
      <c r="A54" s="2"/>
      <c r="B54" s="140"/>
      <c r="C54" s="140"/>
      <c r="D54" s="140"/>
      <c r="E54" s="140"/>
      <c r="F54" s="140"/>
      <c r="G54" s="140"/>
      <c r="H54" s="140"/>
      <c r="I54" s="140"/>
      <c r="J54" s="151"/>
      <c r="K54" s="140"/>
      <c r="L54" s="140"/>
      <c r="M54" s="140"/>
      <c r="N54" s="140"/>
      <c r="O54" s="140"/>
      <c r="P54" s="140"/>
      <c r="Q54" s="140"/>
      <c r="R54" s="140"/>
      <c r="S54" s="140"/>
      <c r="T54" s="2"/>
    </row>
    <row r="55" spans="1:20" ht="17.100000000000001" customHeight="1" x14ac:dyDescent="0.5">
      <c r="B55" s="140"/>
      <c r="C55" s="140"/>
      <c r="D55" s="140"/>
      <c r="E55" s="140"/>
      <c r="F55" s="140"/>
      <c r="G55" s="140"/>
      <c r="H55" s="140"/>
      <c r="I55" s="140"/>
      <c r="J55" s="151"/>
      <c r="K55" s="140"/>
      <c r="L55" s="140"/>
      <c r="M55" s="140"/>
      <c r="N55" s="140"/>
      <c r="O55" s="140"/>
      <c r="P55" s="140"/>
      <c r="Q55" s="140"/>
      <c r="R55" s="140"/>
      <c r="S55" s="140"/>
    </row>
    <row r="56" spans="1:20" ht="17.100000000000001" customHeight="1" x14ac:dyDescent="0.5">
      <c r="B56" s="140"/>
      <c r="C56" s="140"/>
      <c r="D56" s="140"/>
      <c r="E56" s="140"/>
      <c r="F56" s="140"/>
      <c r="G56" s="140"/>
      <c r="H56" s="140"/>
      <c r="I56" s="140"/>
      <c r="J56" s="151"/>
      <c r="K56" s="140"/>
      <c r="L56" s="140"/>
      <c r="M56" s="140"/>
      <c r="N56" s="140"/>
      <c r="O56" s="140"/>
      <c r="P56" s="140"/>
      <c r="Q56" s="140"/>
      <c r="R56" s="140"/>
      <c r="S56" s="140"/>
    </row>
    <row r="57" spans="1:20" ht="17.100000000000001" customHeight="1" x14ac:dyDescent="0.5">
      <c r="B57" s="140"/>
      <c r="C57" s="140"/>
      <c r="D57" s="140"/>
      <c r="E57" s="140"/>
      <c r="F57" s="140"/>
      <c r="G57" s="140"/>
      <c r="H57" s="140"/>
      <c r="I57" s="140"/>
      <c r="J57" s="151"/>
      <c r="K57" s="140"/>
      <c r="L57" s="140"/>
      <c r="M57" s="140"/>
      <c r="N57" s="140"/>
      <c r="O57" s="140"/>
      <c r="P57" s="140"/>
      <c r="Q57" s="140"/>
      <c r="R57" s="140"/>
      <c r="S57" s="140"/>
    </row>
    <row r="58" spans="1:20" ht="17.100000000000001" customHeight="1" x14ac:dyDescent="0.5">
      <c r="B58" s="140"/>
      <c r="C58" s="140"/>
      <c r="D58" s="140"/>
      <c r="E58" s="140"/>
      <c r="F58" s="140"/>
      <c r="G58" s="140"/>
      <c r="H58" s="140"/>
      <c r="I58" s="140"/>
      <c r="J58" s="151"/>
      <c r="K58" s="140"/>
      <c r="L58" s="140"/>
      <c r="M58" s="140"/>
      <c r="N58" s="140"/>
      <c r="O58" s="140"/>
      <c r="P58" s="140"/>
      <c r="Q58" s="140"/>
      <c r="R58" s="140"/>
      <c r="S58" s="140"/>
    </row>
    <row r="59" spans="1:20" ht="17.100000000000001" customHeight="1" x14ac:dyDescent="0.5">
      <c r="B59" s="140"/>
      <c r="C59" s="140"/>
      <c r="D59" s="140"/>
      <c r="E59" s="140"/>
      <c r="F59" s="140"/>
      <c r="G59" s="140"/>
      <c r="H59" s="140"/>
      <c r="I59" s="140"/>
      <c r="J59" s="151"/>
      <c r="K59" s="140"/>
      <c r="L59" s="140"/>
      <c r="M59" s="140"/>
      <c r="N59" s="140"/>
      <c r="O59" s="140"/>
      <c r="P59" s="140"/>
      <c r="Q59" s="140"/>
      <c r="R59" s="140"/>
      <c r="S59" s="140"/>
    </row>
    <row r="60" spans="1:20" ht="17.100000000000001" customHeight="1" x14ac:dyDescent="0.5">
      <c r="B60" s="140"/>
      <c r="C60" s="140"/>
      <c r="D60" s="140"/>
      <c r="E60" s="140"/>
      <c r="F60" s="140"/>
      <c r="G60" s="140"/>
      <c r="H60" s="140"/>
      <c r="I60" s="140"/>
      <c r="J60" s="151"/>
      <c r="K60" s="140"/>
      <c r="L60" s="140"/>
      <c r="M60" s="140"/>
      <c r="N60" s="140"/>
      <c r="O60" s="140"/>
      <c r="P60" s="140"/>
      <c r="Q60" s="140"/>
      <c r="R60" s="140"/>
      <c r="S60" s="140"/>
    </row>
    <row r="61" spans="1:20" ht="17.100000000000001" customHeight="1" x14ac:dyDescent="0.5">
      <c r="B61" s="140"/>
      <c r="C61" s="140"/>
      <c r="D61" s="140"/>
      <c r="E61" s="140"/>
      <c r="F61" s="140"/>
      <c r="G61" s="140"/>
      <c r="H61" s="140"/>
      <c r="I61" s="140"/>
      <c r="J61" s="151"/>
      <c r="K61" s="140"/>
      <c r="L61" s="140"/>
      <c r="M61" s="140"/>
      <c r="N61" s="140"/>
      <c r="O61" s="140"/>
      <c r="P61" s="140"/>
      <c r="Q61" s="140"/>
      <c r="R61" s="140"/>
      <c r="S61" s="140"/>
    </row>
    <row r="62" spans="1:20" ht="17.100000000000001" customHeight="1" x14ac:dyDescent="0.5">
      <c r="B62" s="140"/>
      <c r="C62" s="140"/>
      <c r="D62" s="140"/>
      <c r="E62" s="140"/>
      <c r="F62" s="140"/>
      <c r="G62" s="140"/>
      <c r="H62" s="140"/>
      <c r="I62" s="140"/>
      <c r="J62" s="151"/>
      <c r="K62" s="140"/>
      <c r="L62" s="140"/>
      <c r="M62" s="140"/>
      <c r="N62" s="140"/>
      <c r="O62" s="140"/>
      <c r="P62" s="140"/>
      <c r="Q62" s="140"/>
      <c r="R62" s="140"/>
      <c r="S62" s="140"/>
    </row>
    <row r="63" spans="1:20" ht="17.100000000000001" customHeight="1" x14ac:dyDescent="0.5">
      <c r="B63" s="140"/>
      <c r="C63" s="140"/>
      <c r="D63" s="140"/>
      <c r="E63" s="140"/>
      <c r="F63" s="140"/>
      <c r="G63" s="140"/>
      <c r="H63" s="140"/>
      <c r="I63" s="140"/>
      <c r="J63" s="151"/>
      <c r="K63" s="140"/>
      <c r="L63" s="140"/>
      <c r="M63" s="140"/>
      <c r="N63" s="140"/>
      <c r="O63" s="140"/>
      <c r="P63" s="140"/>
      <c r="Q63" s="140"/>
      <c r="R63" s="140"/>
      <c r="S63" s="140"/>
    </row>
    <row r="64" spans="1:20" ht="17.100000000000001" customHeight="1" x14ac:dyDescent="0.5">
      <c r="B64" s="140"/>
      <c r="C64" s="140"/>
      <c r="D64" s="140"/>
      <c r="E64" s="140"/>
      <c r="F64" s="140"/>
      <c r="G64" s="140"/>
      <c r="H64" s="140"/>
      <c r="I64" s="140"/>
      <c r="J64" s="151"/>
      <c r="K64" s="140"/>
      <c r="L64" s="140"/>
      <c r="M64" s="140"/>
      <c r="N64" s="140"/>
      <c r="O64" s="140"/>
      <c r="P64" s="140"/>
      <c r="Q64" s="140"/>
      <c r="R64" s="140"/>
      <c r="S64" s="140"/>
    </row>
    <row r="65" spans="1:19" ht="17.100000000000001" customHeight="1" x14ac:dyDescent="0.5">
      <c r="B65" s="140"/>
      <c r="C65" s="140"/>
      <c r="D65" s="140"/>
      <c r="E65" s="140"/>
      <c r="F65" s="140"/>
      <c r="G65" s="140"/>
      <c r="H65" s="140"/>
      <c r="I65" s="140"/>
      <c r="J65" s="151"/>
      <c r="K65" s="140"/>
      <c r="L65" s="140"/>
      <c r="M65" s="140"/>
      <c r="N65" s="140"/>
      <c r="O65" s="140"/>
      <c r="P65" s="140"/>
      <c r="Q65" s="140"/>
      <c r="R65" s="140"/>
      <c r="S65" s="140"/>
    </row>
    <row r="66" spans="1:19" ht="17.100000000000001" customHeight="1" x14ac:dyDescent="0.5">
      <c r="B66" s="140"/>
      <c r="C66" s="140"/>
      <c r="D66" s="140"/>
      <c r="E66" s="140"/>
      <c r="F66" s="140"/>
      <c r="G66" s="140"/>
      <c r="H66" s="140"/>
      <c r="I66" s="140"/>
      <c r="J66" s="151"/>
      <c r="K66" s="140"/>
      <c r="L66" s="140"/>
      <c r="M66" s="140"/>
      <c r="N66" s="140"/>
      <c r="O66" s="140"/>
      <c r="P66" s="140"/>
      <c r="Q66" s="140"/>
      <c r="R66" s="140"/>
      <c r="S66" s="140"/>
    </row>
    <row r="67" spans="1:19" ht="17.100000000000001" customHeight="1" x14ac:dyDescent="0.5">
      <c r="B67" s="140"/>
      <c r="C67" s="140"/>
      <c r="D67" s="140"/>
      <c r="E67" s="140"/>
      <c r="F67" s="140"/>
      <c r="G67" s="140"/>
      <c r="H67" s="140"/>
      <c r="I67" s="140"/>
      <c r="J67" s="151"/>
      <c r="K67" s="140"/>
      <c r="L67" s="140"/>
      <c r="M67" s="140"/>
      <c r="N67" s="140"/>
      <c r="O67" s="140"/>
      <c r="P67" s="140"/>
      <c r="Q67" s="140"/>
      <c r="R67" s="140"/>
      <c r="S67" s="140"/>
    </row>
    <row r="68" spans="1:19" ht="17.100000000000001" customHeight="1" x14ac:dyDescent="0.5"/>
    <row r="69" spans="1:19" ht="17.100000000000001" customHeight="1" x14ac:dyDescent="0.5"/>
    <row r="70" spans="1:19" ht="17.100000000000001" customHeight="1" x14ac:dyDescent="0.5"/>
    <row r="71" spans="1:19" ht="17.100000000000001" customHeight="1" x14ac:dyDescent="0.5"/>
    <row r="72" spans="1:19" ht="17.100000000000001" customHeight="1" x14ac:dyDescent="0.5"/>
    <row r="73" spans="1:19" ht="17.100000000000001" customHeight="1" x14ac:dyDescent="0.5"/>
    <row r="74" spans="1:19" ht="17.100000000000001" customHeight="1" x14ac:dyDescent="0.5"/>
    <row r="75" spans="1:19" ht="17.100000000000001" customHeight="1" x14ac:dyDescent="0.5"/>
    <row r="76" spans="1:19" ht="17.100000000000001" customHeight="1" x14ac:dyDescent="0.5"/>
    <row r="77" spans="1:19" ht="17.100000000000001" customHeight="1" x14ac:dyDescent="0.5"/>
    <row r="78" spans="1:19" ht="18.95" customHeight="1" x14ac:dyDescent="0.5"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</row>
    <row r="79" spans="1:19" ht="18.95" customHeight="1" x14ac:dyDescent="0.5"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</row>
    <row r="80" spans="1:19" ht="18.95" customHeight="1" x14ac:dyDescent="0.5">
      <c r="A80" s="11"/>
      <c r="B80" s="11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</row>
    <row r="81" spans="1:19" ht="18.95" customHeight="1" x14ac:dyDescent="0.5">
      <c r="A81" s="11"/>
      <c r="B81" s="11"/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</row>
    <row r="82" spans="1:19" ht="18.95" customHeight="1" x14ac:dyDescent="0.5">
      <c r="A82" s="11"/>
      <c r="B82" s="11"/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/>
    </row>
    <row r="83" spans="1:19" ht="18.95" customHeight="1" x14ac:dyDescent="0.5">
      <c r="A83" s="11"/>
      <c r="B83" s="11"/>
      <c r="C83" s="165"/>
      <c r="D83" s="165"/>
      <c r="E83" s="165"/>
      <c r="F83" s="165"/>
      <c r="G83" s="165"/>
      <c r="H83" s="165"/>
      <c r="I83" s="165"/>
      <c r="J83" s="522"/>
      <c r="K83" s="522"/>
      <c r="L83" s="522"/>
      <c r="M83" s="522"/>
      <c r="N83" s="522"/>
      <c r="O83" s="522"/>
      <c r="P83" s="522"/>
      <c r="Q83" s="522"/>
      <c r="R83" s="522"/>
      <c r="S83" s="522"/>
    </row>
    <row r="84" spans="1:19" ht="18.95" customHeight="1" x14ac:dyDescent="0.5"/>
    <row r="88" spans="1:19" ht="24" x14ac:dyDescent="0.55000000000000004">
      <c r="B88" s="162"/>
      <c r="C88" s="162"/>
      <c r="D88" s="162"/>
      <c r="E88" s="162"/>
      <c r="F88" s="162"/>
      <c r="G88" s="162"/>
      <c r="H88" s="162"/>
      <c r="I88" s="162"/>
      <c r="J88" s="163"/>
      <c r="K88" s="162"/>
      <c r="L88" s="162"/>
      <c r="M88" s="162"/>
      <c r="N88" s="162"/>
      <c r="O88" s="162"/>
      <c r="P88" s="162"/>
      <c r="Q88" s="162"/>
      <c r="R88" s="162"/>
    </row>
    <row r="89" spans="1:19" ht="24" x14ac:dyDescent="0.55000000000000004">
      <c r="B89" s="162"/>
      <c r="C89" s="162"/>
      <c r="D89" s="162"/>
      <c r="E89" s="162"/>
      <c r="F89" s="162"/>
      <c r="G89" s="162"/>
      <c r="H89" s="162"/>
      <c r="I89" s="162"/>
      <c r="J89" s="163"/>
      <c r="K89" s="162"/>
      <c r="L89" s="162"/>
      <c r="M89" s="162"/>
      <c r="N89" s="162"/>
      <c r="O89" s="162"/>
      <c r="P89" s="162"/>
      <c r="Q89" s="162"/>
      <c r="R89" s="162"/>
    </row>
    <row r="90" spans="1:19" ht="24" x14ac:dyDescent="0.55000000000000004">
      <c r="B90" s="162"/>
      <c r="C90" s="162"/>
      <c r="D90" s="162"/>
      <c r="E90" s="162"/>
      <c r="F90" s="162"/>
      <c r="G90" s="162"/>
      <c r="H90" s="162"/>
      <c r="I90" s="162"/>
      <c r="J90" s="163"/>
      <c r="K90" s="162"/>
      <c r="L90" s="162"/>
      <c r="M90" s="162"/>
      <c r="N90" s="162"/>
      <c r="O90" s="162"/>
      <c r="P90" s="162"/>
      <c r="Q90" s="162"/>
      <c r="R90" s="162"/>
    </row>
    <row r="91" spans="1:19" ht="24" x14ac:dyDescent="0.55000000000000004">
      <c r="B91" s="162"/>
      <c r="C91" s="162"/>
      <c r="D91" s="162"/>
      <c r="E91" s="162"/>
      <c r="F91" s="162"/>
      <c r="G91" s="162"/>
      <c r="H91" s="162"/>
      <c r="I91" s="162"/>
      <c r="J91" s="163"/>
      <c r="K91" s="162"/>
      <c r="L91" s="162"/>
      <c r="M91" s="162"/>
      <c r="N91" s="162"/>
      <c r="O91" s="162"/>
      <c r="P91" s="162"/>
      <c r="Q91" s="162"/>
      <c r="R91" s="162"/>
    </row>
  </sheetData>
  <mergeCells count="36">
    <mergeCell ref="C36:S36"/>
    <mergeCell ref="C34:S35"/>
    <mergeCell ref="E20:F20"/>
    <mergeCell ref="G20:H20"/>
    <mergeCell ref="K20:L20"/>
    <mergeCell ref="M20:N20"/>
    <mergeCell ref="O20:P20"/>
    <mergeCell ref="E21:F21"/>
    <mergeCell ref="G21:H21"/>
    <mergeCell ref="Q20:S21"/>
    <mergeCell ref="O21:P21"/>
    <mergeCell ref="M21:N21"/>
    <mergeCell ref="I21:J21"/>
    <mergeCell ref="I20:J20"/>
    <mergeCell ref="C29:S29"/>
    <mergeCell ref="V27:AB27"/>
    <mergeCell ref="Q16:S18"/>
    <mergeCell ref="C17:D17"/>
    <mergeCell ref="I19:P19"/>
    <mergeCell ref="Q19:S19"/>
    <mergeCell ref="J83:S83"/>
    <mergeCell ref="C5:S5"/>
    <mergeCell ref="C10:S10"/>
    <mergeCell ref="C13:S13"/>
    <mergeCell ref="C15:D16"/>
    <mergeCell ref="C12:S12"/>
    <mergeCell ref="Q15:S15"/>
    <mergeCell ref="E15:L15"/>
    <mergeCell ref="M15:P15"/>
    <mergeCell ref="C6:R6"/>
    <mergeCell ref="C7:G7"/>
    <mergeCell ref="K7:L7"/>
    <mergeCell ref="M7:P7"/>
    <mergeCell ref="C19:H19"/>
    <mergeCell ref="C18:D18"/>
    <mergeCell ref="K21:L21"/>
  </mergeCells>
  <printOptions horizontalCentered="1"/>
  <pageMargins left="0.15748031496063" right="0.15748031496063" top="0.39370078740157499" bottom="0.39370078740157499" header="0.511811023622047" footer="0.511811023622047"/>
  <pageSetup paperSize="9" scale="92" orientation="portrait" r:id="rId1"/>
  <headerFooter alignWithMargins="0"/>
  <rowBreaks count="1" manualBreakCount="1">
    <brk id="33" max="18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CV45"/>
  <sheetViews>
    <sheetView showGridLines="0" view="pageBreakPreview" zoomScaleNormal="100" zoomScaleSheetLayoutView="100" workbookViewId="0">
      <pane xSplit="5" ySplit="4" topLeftCell="F32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RowHeight="21.75" x14ac:dyDescent="0.5"/>
  <cols>
    <col min="1" max="1" width="2.140625" style="1" customWidth="1"/>
    <col min="2" max="2" width="3.7109375" style="1" customWidth="1"/>
    <col min="3" max="3" width="8" style="1" customWidth="1"/>
    <col min="4" max="4" width="23.7109375" style="1" customWidth="1"/>
    <col min="5" max="5" width="3.7109375" style="1" customWidth="1"/>
    <col min="6" max="39" width="2.28515625" style="1" customWidth="1"/>
    <col min="40" max="40" width="4" style="1" customWidth="1"/>
    <col min="41" max="86" width="2.28515625" style="1" customWidth="1"/>
    <col min="87" max="87" width="4.7109375" style="55" customWidth="1"/>
    <col min="88" max="88" width="4.7109375" style="1" customWidth="1"/>
    <col min="89" max="89" width="5.5703125" style="1" customWidth="1"/>
    <col min="90" max="90" width="4.85546875" style="1" customWidth="1"/>
    <col min="91" max="98" width="9.140625" style="1"/>
    <col min="99" max="99" width="6.140625" style="1" customWidth="1"/>
    <col min="100" max="16384" width="9.140625" style="1"/>
  </cols>
  <sheetData>
    <row r="1" spans="2:100" ht="35.25" customHeight="1" thickBot="1" x14ac:dyDescent="0.6">
      <c r="B1" s="530" t="s">
        <v>202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  <c r="AH1" s="530"/>
      <c r="AI1" s="530"/>
      <c r="AJ1" s="530"/>
      <c r="AK1" s="530"/>
      <c r="AL1" s="530"/>
      <c r="AM1" s="530"/>
      <c r="AN1" s="214"/>
      <c r="AO1" s="530" t="s">
        <v>201</v>
      </c>
      <c r="AP1" s="530"/>
      <c r="AQ1" s="530"/>
      <c r="AR1" s="530"/>
      <c r="AS1" s="530"/>
      <c r="AT1" s="530"/>
      <c r="AU1" s="530"/>
      <c r="AV1" s="530"/>
      <c r="AW1" s="530"/>
      <c r="AX1" s="530"/>
      <c r="AY1" s="530"/>
      <c r="AZ1" s="530"/>
      <c r="BA1" s="530"/>
      <c r="BB1" s="530"/>
      <c r="BC1" s="530"/>
      <c r="BD1" s="530"/>
      <c r="BE1" s="530"/>
      <c r="BF1" s="530"/>
      <c r="BG1" s="530"/>
      <c r="BH1" s="530"/>
      <c r="BI1" s="530"/>
      <c r="BJ1" s="530"/>
      <c r="BK1" s="530"/>
      <c r="BL1" s="530"/>
      <c r="BM1" s="530"/>
      <c r="BN1" s="530"/>
      <c r="BO1" s="530"/>
      <c r="BP1" s="530"/>
      <c r="BQ1" s="530"/>
      <c r="BR1" s="530"/>
      <c r="BS1" s="530"/>
      <c r="BT1" s="530"/>
      <c r="BU1" s="530"/>
      <c r="BV1" s="530"/>
      <c r="BW1" s="530"/>
      <c r="BX1" s="530"/>
      <c r="BY1" s="530"/>
      <c r="BZ1" s="530"/>
      <c r="CA1" s="530"/>
      <c r="CB1" s="530"/>
      <c r="CC1" s="530"/>
      <c r="CD1" s="530"/>
      <c r="CE1" s="530"/>
      <c r="CF1" s="530"/>
      <c r="CG1" s="530"/>
      <c r="CH1" s="530"/>
      <c r="CI1" s="530"/>
      <c r="CJ1" s="530"/>
    </row>
    <row r="2" spans="2:100" ht="20.100000000000001" customHeight="1" thickBot="1" x14ac:dyDescent="0.55000000000000004">
      <c r="B2" s="531" t="s">
        <v>36</v>
      </c>
      <c r="C2" s="608" t="s">
        <v>37</v>
      </c>
      <c r="D2" s="534" t="s">
        <v>3</v>
      </c>
      <c r="E2" s="88" t="s">
        <v>34</v>
      </c>
      <c r="F2" s="91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90"/>
      <c r="AN2" s="410"/>
      <c r="AO2" s="91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90"/>
      <c r="CI2" s="56" t="s">
        <v>1</v>
      </c>
      <c r="CJ2" s="531" t="s">
        <v>36</v>
      </c>
      <c r="CK2" s="2"/>
      <c r="CL2" s="3"/>
      <c r="CM2" s="3"/>
      <c r="CN2" s="57" t="s">
        <v>118</v>
      </c>
      <c r="CO2" s="4"/>
      <c r="CP2" s="4"/>
      <c r="CQ2" s="4"/>
      <c r="CR2" s="4"/>
      <c r="CS2" s="4"/>
      <c r="CT2" s="4"/>
      <c r="CU2" s="108"/>
      <c r="CV2" s="2"/>
    </row>
    <row r="3" spans="2:100" ht="20.100000000000001" customHeight="1" x14ac:dyDescent="0.5">
      <c r="B3" s="532"/>
      <c r="C3" s="609"/>
      <c r="D3" s="535"/>
      <c r="E3" s="92" t="s">
        <v>35</v>
      </c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6"/>
      <c r="AN3" s="411"/>
      <c r="AO3" s="7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6"/>
      <c r="CI3" s="58">
        <v>80</v>
      </c>
      <c r="CJ3" s="532"/>
      <c r="CK3" s="2"/>
      <c r="CL3" s="2"/>
      <c r="CN3" s="59" t="s">
        <v>80</v>
      </c>
      <c r="CO3" s="60"/>
      <c r="CP3" s="60"/>
      <c r="CQ3" s="60"/>
      <c r="CR3" s="60"/>
      <c r="CS3" s="60"/>
      <c r="CT3" s="60"/>
      <c r="CU3" s="109"/>
      <c r="CV3" s="2"/>
    </row>
    <row r="4" spans="2:100" ht="20.100000000000001" customHeight="1" thickBot="1" x14ac:dyDescent="0.55000000000000004">
      <c r="B4" s="533"/>
      <c r="C4" s="610"/>
      <c r="D4" s="536"/>
      <c r="E4" s="93" t="s">
        <v>40</v>
      </c>
      <c r="F4" s="10">
        <v>1</v>
      </c>
      <c r="G4" s="8">
        <v>2</v>
      </c>
      <c r="H4" s="8">
        <v>3</v>
      </c>
      <c r="I4" s="8">
        <v>4</v>
      </c>
      <c r="J4" s="8">
        <v>5</v>
      </c>
      <c r="K4" s="8">
        <v>6</v>
      </c>
      <c r="L4" s="8">
        <v>7</v>
      </c>
      <c r="M4" s="8">
        <v>8</v>
      </c>
      <c r="N4" s="8">
        <v>9</v>
      </c>
      <c r="O4" s="8">
        <v>10</v>
      </c>
      <c r="P4" s="8">
        <v>11</v>
      </c>
      <c r="Q4" s="8">
        <v>12</v>
      </c>
      <c r="R4" s="8">
        <v>13</v>
      </c>
      <c r="S4" s="8">
        <v>14</v>
      </c>
      <c r="T4" s="8">
        <v>15</v>
      </c>
      <c r="U4" s="8">
        <v>16</v>
      </c>
      <c r="V4" s="8">
        <v>17</v>
      </c>
      <c r="W4" s="8">
        <v>18</v>
      </c>
      <c r="X4" s="8">
        <v>19</v>
      </c>
      <c r="Y4" s="8">
        <v>20</v>
      </c>
      <c r="Z4" s="8">
        <v>21</v>
      </c>
      <c r="AA4" s="8">
        <v>22</v>
      </c>
      <c r="AB4" s="8">
        <v>23</v>
      </c>
      <c r="AC4" s="8">
        <v>24</v>
      </c>
      <c r="AD4" s="8">
        <v>25</v>
      </c>
      <c r="AE4" s="8">
        <v>26</v>
      </c>
      <c r="AF4" s="8">
        <v>27</v>
      </c>
      <c r="AG4" s="8">
        <v>28</v>
      </c>
      <c r="AH4" s="8">
        <v>29</v>
      </c>
      <c r="AI4" s="8">
        <v>30</v>
      </c>
      <c r="AJ4" s="8">
        <v>31</v>
      </c>
      <c r="AK4" s="8">
        <v>32</v>
      </c>
      <c r="AL4" s="8">
        <v>33</v>
      </c>
      <c r="AM4" s="9">
        <v>34</v>
      </c>
      <c r="AN4" s="411"/>
      <c r="AO4" s="10">
        <v>35</v>
      </c>
      <c r="AP4" s="8">
        <v>36</v>
      </c>
      <c r="AQ4" s="8">
        <v>37</v>
      </c>
      <c r="AR4" s="8">
        <v>38</v>
      </c>
      <c r="AS4" s="8">
        <v>39</v>
      </c>
      <c r="AT4" s="8">
        <v>40</v>
      </c>
      <c r="AU4" s="8">
        <v>41</v>
      </c>
      <c r="AV4" s="8">
        <v>42</v>
      </c>
      <c r="AW4" s="8">
        <v>43</v>
      </c>
      <c r="AX4" s="8">
        <v>44</v>
      </c>
      <c r="AY4" s="8">
        <v>45</v>
      </c>
      <c r="AZ4" s="8">
        <v>46</v>
      </c>
      <c r="BA4" s="8">
        <v>47</v>
      </c>
      <c r="BB4" s="8">
        <v>48</v>
      </c>
      <c r="BC4" s="8">
        <v>49</v>
      </c>
      <c r="BD4" s="8">
        <v>50</v>
      </c>
      <c r="BE4" s="8">
        <v>51</v>
      </c>
      <c r="BF4" s="8">
        <v>52</v>
      </c>
      <c r="BG4" s="8">
        <v>53</v>
      </c>
      <c r="BH4" s="8">
        <v>54</v>
      </c>
      <c r="BI4" s="8">
        <v>55</v>
      </c>
      <c r="BJ4" s="8">
        <v>56</v>
      </c>
      <c r="BK4" s="8">
        <v>57</v>
      </c>
      <c r="BL4" s="8">
        <v>58</v>
      </c>
      <c r="BM4" s="8">
        <v>59</v>
      </c>
      <c r="BN4" s="8">
        <v>60</v>
      </c>
      <c r="BO4" s="8">
        <v>61</v>
      </c>
      <c r="BP4" s="8">
        <v>62</v>
      </c>
      <c r="BQ4" s="8">
        <v>63</v>
      </c>
      <c r="BR4" s="8">
        <v>64</v>
      </c>
      <c r="BS4" s="8">
        <v>65</v>
      </c>
      <c r="BT4" s="8">
        <v>66</v>
      </c>
      <c r="BU4" s="8">
        <v>67</v>
      </c>
      <c r="BV4" s="8">
        <v>68</v>
      </c>
      <c r="BW4" s="8">
        <v>69</v>
      </c>
      <c r="BX4" s="8">
        <v>70</v>
      </c>
      <c r="BY4" s="8">
        <v>71</v>
      </c>
      <c r="BZ4" s="8">
        <v>72</v>
      </c>
      <c r="CA4" s="8">
        <v>73</v>
      </c>
      <c r="CB4" s="8">
        <v>74</v>
      </c>
      <c r="CC4" s="8">
        <v>75</v>
      </c>
      <c r="CD4" s="8">
        <v>76</v>
      </c>
      <c r="CE4" s="8">
        <v>77</v>
      </c>
      <c r="CF4" s="8">
        <v>78</v>
      </c>
      <c r="CG4" s="8">
        <v>79</v>
      </c>
      <c r="CH4" s="8">
        <v>80</v>
      </c>
      <c r="CI4" s="61">
        <f>(CI3*80)/100</f>
        <v>64</v>
      </c>
      <c r="CJ4" s="533"/>
      <c r="CK4" s="2"/>
      <c r="CL4" s="2"/>
      <c r="CM4" s="62"/>
      <c r="CN4" s="63" t="s">
        <v>119</v>
      </c>
      <c r="CO4" s="64"/>
      <c r="CP4" s="64"/>
      <c r="CQ4" s="64"/>
      <c r="CR4" s="64"/>
      <c r="CS4" s="64"/>
      <c r="CT4" s="64"/>
      <c r="CU4" s="65"/>
      <c r="CV4" s="11"/>
    </row>
    <row r="5" spans="2:100" s="20" customFormat="1" ht="18" customHeight="1" x14ac:dyDescent="0.5">
      <c r="B5" s="95">
        <v>1</v>
      </c>
      <c r="C5" s="99">
        <v>12052</v>
      </c>
      <c r="D5" s="94" t="str">
        <f>'[1]ม1-2'!$D$3</f>
        <v>เด็กชาย สุริยัน  กล่ำธัญญา</v>
      </c>
      <c r="E5" s="100"/>
      <c r="F5" s="17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  <c r="V5" s="14"/>
      <c r="W5" s="14"/>
      <c r="X5" s="14"/>
      <c r="Y5" s="15"/>
      <c r="Z5" s="14"/>
      <c r="AA5" s="14"/>
      <c r="AB5" s="14"/>
      <c r="AC5" s="14"/>
      <c r="AD5" s="14"/>
      <c r="AE5" s="13"/>
      <c r="AF5" s="13"/>
      <c r="AG5" s="13"/>
      <c r="AH5" s="13"/>
      <c r="AI5" s="13"/>
      <c r="AJ5" s="13"/>
      <c r="AK5" s="13"/>
      <c r="AL5" s="13"/>
      <c r="AM5" s="16"/>
      <c r="AN5" s="412"/>
      <c r="AO5" s="17"/>
      <c r="AP5" s="13"/>
      <c r="AQ5" s="13"/>
      <c r="AR5" s="13"/>
      <c r="AS5" s="13"/>
      <c r="AT5" s="14"/>
      <c r="AU5" s="14"/>
      <c r="AV5" s="14"/>
      <c r="AW5" s="14"/>
      <c r="AX5" s="15"/>
      <c r="AY5" s="14"/>
      <c r="AZ5" s="14"/>
      <c r="BA5" s="14"/>
      <c r="BB5" s="14"/>
      <c r="BC5" s="14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4"/>
      <c r="BT5" s="14"/>
      <c r="BU5" s="14"/>
      <c r="BV5" s="14"/>
      <c r="BW5" s="14"/>
      <c r="BX5" s="14"/>
      <c r="BY5" s="14"/>
      <c r="BZ5" s="14"/>
      <c r="CA5" s="14"/>
      <c r="CB5" s="15"/>
      <c r="CC5" s="14"/>
      <c r="CD5" s="14"/>
      <c r="CE5" s="14"/>
      <c r="CF5" s="14"/>
      <c r="CG5" s="14"/>
      <c r="CH5" s="79"/>
      <c r="CI5" s="18">
        <f>($CI$3-CL5)</f>
        <v>80</v>
      </c>
      <c r="CJ5" s="19">
        <v>1</v>
      </c>
      <c r="CK5" s="2"/>
      <c r="CL5" s="2">
        <f>SUM(F5:CH5)</f>
        <v>0</v>
      </c>
      <c r="CN5" s="66"/>
      <c r="CO5" s="66"/>
      <c r="CP5" s="66"/>
      <c r="CQ5" s="66"/>
      <c r="CR5" s="66"/>
      <c r="CS5" s="66"/>
      <c r="CT5" s="66"/>
      <c r="CU5" s="66"/>
      <c r="CV5" s="2"/>
    </row>
    <row r="6" spans="2:100" s="20" customFormat="1" ht="18" customHeight="1" x14ac:dyDescent="0.5">
      <c r="B6" s="96">
        <v>2</v>
      </c>
      <c r="C6" s="101">
        <v>12462</v>
      </c>
      <c r="D6" s="23" t="str">
        <f>'[1]ม1-2'!$D$4</f>
        <v>เด็กหญิง จอมขวัญ  ส้มอั๋น</v>
      </c>
      <c r="E6" s="24"/>
      <c r="F6" s="30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7"/>
      <c r="V6" s="27"/>
      <c r="W6" s="27"/>
      <c r="X6" s="27"/>
      <c r="Y6" s="28"/>
      <c r="Z6" s="27"/>
      <c r="AA6" s="27"/>
      <c r="AB6" s="27"/>
      <c r="AC6" s="27"/>
      <c r="AD6" s="27"/>
      <c r="AE6" s="26"/>
      <c r="AF6" s="26"/>
      <c r="AG6" s="26"/>
      <c r="AH6" s="26"/>
      <c r="AI6" s="26"/>
      <c r="AJ6" s="26"/>
      <c r="AK6" s="26"/>
      <c r="AL6" s="26"/>
      <c r="AM6" s="29"/>
      <c r="AN6" s="412"/>
      <c r="AO6" s="30"/>
      <c r="AP6" s="26"/>
      <c r="AQ6" s="26"/>
      <c r="AR6" s="26"/>
      <c r="AS6" s="26"/>
      <c r="AT6" s="27"/>
      <c r="AU6" s="27"/>
      <c r="AV6" s="27"/>
      <c r="AW6" s="27"/>
      <c r="AX6" s="28"/>
      <c r="AY6" s="27"/>
      <c r="AZ6" s="27"/>
      <c r="BA6" s="27"/>
      <c r="BB6" s="27"/>
      <c r="BC6" s="27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7"/>
      <c r="BT6" s="27"/>
      <c r="BU6" s="27"/>
      <c r="BV6" s="27"/>
      <c r="BW6" s="27"/>
      <c r="BX6" s="27"/>
      <c r="BY6" s="27"/>
      <c r="BZ6" s="27"/>
      <c r="CA6" s="27"/>
      <c r="CB6" s="28"/>
      <c r="CC6" s="27"/>
      <c r="CD6" s="27"/>
      <c r="CE6" s="27"/>
      <c r="CF6" s="27"/>
      <c r="CG6" s="27"/>
      <c r="CH6" s="80"/>
      <c r="CI6" s="31">
        <f t="shared" ref="CI6:CI44" si="0">($CI$3-CL6)</f>
        <v>80</v>
      </c>
      <c r="CJ6" s="21">
        <v>2</v>
      </c>
      <c r="CK6" s="2"/>
      <c r="CL6" s="2">
        <f t="shared" ref="CL6:CL44" si="1">SUM(F6:CH6)</f>
        <v>0</v>
      </c>
      <c r="CN6" s="66"/>
      <c r="CO6" s="66"/>
      <c r="CP6" s="66"/>
      <c r="CQ6" s="66"/>
      <c r="CR6" s="66"/>
      <c r="CS6" s="66"/>
      <c r="CT6" s="66"/>
      <c r="CU6" s="66"/>
      <c r="CV6" s="2"/>
    </row>
    <row r="7" spans="2:100" s="20" customFormat="1" ht="18" customHeight="1" x14ac:dyDescent="0.5">
      <c r="B7" s="96">
        <v>3</v>
      </c>
      <c r="C7" s="101">
        <v>12477</v>
      </c>
      <c r="D7" s="23" t="s">
        <v>120</v>
      </c>
      <c r="E7" s="24"/>
      <c r="F7" s="30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  <c r="V7" s="27"/>
      <c r="W7" s="27"/>
      <c r="X7" s="27"/>
      <c r="Y7" s="28"/>
      <c r="Z7" s="27"/>
      <c r="AA7" s="27"/>
      <c r="AB7" s="27"/>
      <c r="AC7" s="27"/>
      <c r="AD7" s="27"/>
      <c r="AE7" s="26"/>
      <c r="AF7" s="26"/>
      <c r="AG7" s="26"/>
      <c r="AH7" s="26"/>
      <c r="AI7" s="26"/>
      <c r="AJ7" s="26"/>
      <c r="AK7" s="26"/>
      <c r="AL7" s="32"/>
      <c r="AM7" s="33"/>
      <c r="AN7" s="151"/>
      <c r="AO7" s="30"/>
      <c r="AP7" s="26"/>
      <c r="AQ7" s="26"/>
      <c r="AR7" s="26"/>
      <c r="AS7" s="26"/>
      <c r="AT7" s="27"/>
      <c r="AU7" s="27"/>
      <c r="AV7" s="27"/>
      <c r="AW7" s="27"/>
      <c r="AX7" s="28"/>
      <c r="AY7" s="27"/>
      <c r="AZ7" s="27"/>
      <c r="BA7" s="27"/>
      <c r="BB7" s="27"/>
      <c r="BC7" s="27"/>
      <c r="BD7" s="26"/>
      <c r="BE7" s="26"/>
      <c r="BF7" s="26"/>
      <c r="BG7" s="26"/>
      <c r="BH7" s="26"/>
      <c r="BI7" s="26"/>
      <c r="BJ7" s="26"/>
      <c r="BK7" s="32"/>
      <c r="BL7" s="32"/>
      <c r="BM7" s="32"/>
      <c r="BN7" s="26"/>
      <c r="BO7" s="26"/>
      <c r="BP7" s="26"/>
      <c r="BQ7" s="26"/>
      <c r="BR7" s="26"/>
      <c r="BS7" s="27"/>
      <c r="BT7" s="27"/>
      <c r="BU7" s="27"/>
      <c r="BV7" s="27"/>
      <c r="BW7" s="27"/>
      <c r="BX7" s="27"/>
      <c r="BY7" s="27"/>
      <c r="BZ7" s="27"/>
      <c r="CA7" s="27"/>
      <c r="CB7" s="28"/>
      <c r="CC7" s="27"/>
      <c r="CD7" s="27"/>
      <c r="CE7" s="27"/>
      <c r="CF7" s="27"/>
      <c r="CG7" s="27"/>
      <c r="CH7" s="80"/>
      <c r="CI7" s="31">
        <f t="shared" si="0"/>
        <v>80</v>
      </c>
      <c r="CJ7" s="21">
        <v>3</v>
      </c>
      <c r="CK7" s="2"/>
      <c r="CL7" s="2">
        <f t="shared" si="1"/>
        <v>0</v>
      </c>
      <c r="CN7" s="2"/>
      <c r="CO7" s="2"/>
      <c r="CP7" s="2"/>
      <c r="CQ7" s="2"/>
      <c r="CR7" s="2"/>
      <c r="CS7" s="2"/>
      <c r="CT7" s="2"/>
      <c r="CU7" s="2"/>
      <c r="CV7" s="2"/>
    </row>
    <row r="8" spans="2:100" s="20" customFormat="1" ht="18" customHeight="1" x14ac:dyDescent="0.5">
      <c r="B8" s="96">
        <v>4</v>
      </c>
      <c r="C8" s="101">
        <v>12481</v>
      </c>
      <c r="D8" s="23" t="s">
        <v>121</v>
      </c>
      <c r="E8" s="24"/>
      <c r="F8" s="30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/>
      <c r="V8" s="27"/>
      <c r="W8" s="27"/>
      <c r="X8" s="27"/>
      <c r="Y8" s="28"/>
      <c r="Z8" s="27"/>
      <c r="AA8" s="27"/>
      <c r="AB8" s="27"/>
      <c r="AC8" s="27"/>
      <c r="AD8" s="27"/>
      <c r="AE8" s="26"/>
      <c r="AF8" s="26"/>
      <c r="AG8" s="26"/>
      <c r="AH8" s="26"/>
      <c r="AI8" s="26"/>
      <c r="AJ8" s="26"/>
      <c r="AK8" s="26"/>
      <c r="AL8" s="32"/>
      <c r="AM8" s="33"/>
      <c r="AN8" s="151"/>
      <c r="AO8" s="30"/>
      <c r="AP8" s="26"/>
      <c r="AQ8" s="26"/>
      <c r="AR8" s="26"/>
      <c r="AS8" s="26"/>
      <c r="AT8" s="27"/>
      <c r="AU8" s="27"/>
      <c r="AV8" s="27"/>
      <c r="AW8" s="27"/>
      <c r="AX8" s="28"/>
      <c r="AY8" s="27"/>
      <c r="AZ8" s="27"/>
      <c r="BA8" s="27"/>
      <c r="BB8" s="27"/>
      <c r="BC8" s="27"/>
      <c r="BD8" s="26"/>
      <c r="BE8" s="26"/>
      <c r="BF8" s="26"/>
      <c r="BG8" s="26"/>
      <c r="BH8" s="26"/>
      <c r="BI8" s="26"/>
      <c r="BJ8" s="26"/>
      <c r="BK8" s="32"/>
      <c r="BL8" s="32"/>
      <c r="BM8" s="32"/>
      <c r="BN8" s="26"/>
      <c r="BO8" s="26"/>
      <c r="BP8" s="26"/>
      <c r="BQ8" s="26"/>
      <c r="BR8" s="26"/>
      <c r="BS8" s="27"/>
      <c r="BT8" s="27"/>
      <c r="BU8" s="27"/>
      <c r="BV8" s="27"/>
      <c r="BW8" s="27"/>
      <c r="BX8" s="27"/>
      <c r="BY8" s="27"/>
      <c r="BZ8" s="27"/>
      <c r="CA8" s="27"/>
      <c r="CB8" s="28"/>
      <c r="CC8" s="27"/>
      <c r="CD8" s="27"/>
      <c r="CE8" s="27"/>
      <c r="CF8" s="27"/>
      <c r="CG8" s="27"/>
      <c r="CH8" s="80"/>
      <c r="CI8" s="31">
        <f t="shared" si="0"/>
        <v>80</v>
      </c>
      <c r="CJ8" s="21">
        <v>4</v>
      </c>
      <c r="CK8" s="2"/>
      <c r="CL8" s="2">
        <f t="shared" si="1"/>
        <v>0</v>
      </c>
      <c r="CN8" s="2"/>
      <c r="CO8" s="2"/>
      <c r="CP8" s="2"/>
      <c r="CQ8" s="2"/>
      <c r="CR8" s="2"/>
      <c r="CS8" s="2"/>
      <c r="CT8" s="2"/>
      <c r="CU8" s="2"/>
      <c r="CV8" s="2"/>
    </row>
    <row r="9" spans="2:100" s="20" customFormat="1" ht="18" customHeight="1" x14ac:dyDescent="0.5">
      <c r="B9" s="96">
        <v>5</v>
      </c>
      <c r="C9" s="101">
        <v>12484</v>
      </c>
      <c r="D9" s="23" t="s">
        <v>122</v>
      </c>
      <c r="E9" s="24"/>
      <c r="F9" s="30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  <c r="V9" s="27"/>
      <c r="W9" s="27"/>
      <c r="X9" s="27"/>
      <c r="Y9" s="28"/>
      <c r="Z9" s="27"/>
      <c r="AA9" s="27"/>
      <c r="AB9" s="27"/>
      <c r="AC9" s="27"/>
      <c r="AD9" s="27"/>
      <c r="AE9" s="26"/>
      <c r="AF9" s="26"/>
      <c r="AG9" s="26"/>
      <c r="AH9" s="26"/>
      <c r="AI9" s="26"/>
      <c r="AJ9" s="26"/>
      <c r="AK9" s="26"/>
      <c r="AL9" s="34"/>
      <c r="AM9" s="35"/>
      <c r="AN9" s="413"/>
      <c r="AO9" s="30"/>
      <c r="AP9" s="26"/>
      <c r="AQ9" s="26"/>
      <c r="AR9" s="26"/>
      <c r="AS9" s="26"/>
      <c r="AT9" s="27"/>
      <c r="AU9" s="27"/>
      <c r="AV9" s="27"/>
      <c r="AW9" s="27"/>
      <c r="AX9" s="28"/>
      <c r="AY9" s="27"/>
      <c r="AZ9" s="27"/>
      <c r="BA9" s="27"/>
      <c r="BB9" s="27"/>
      <c r="BC9" s="27"/>
      <c r="BD9" s="26"/>
      <c r="BE9" s="26"/>
      <c r="BF9" s="26"/>
      <c r="BG9" s="26"/>
      <c r="BH9" s="26"/>
      <c r="BI9" s="26"/>
      <c r="BJ9" s="26"/>
      <c r="BK9" s="36"/>
      <c r="BL9" s="34"/>
      <c r="BM9" s="34"/>
      <c r="BN9" s="26"/>
      <c r="BO9" s="26"/>
      <c r="BP9" s="26"/>
      <c r="BQ9" s="26"/>
      <c r="BR9" s="26"/>
      <c r="BS9" s="27"/>
      <c r="BT9" s="27"/>
      <c r="BU9" s="27"/>
      <c r="BV9" s="27"/>
      <c r="BW9" s="27"/>
      <c r="BX9" s="27"/>
      <c r="BY9" s="27"/>
      <c r="BZ9" s="27"/>
      <c r="CA9" s="27"/>
      <c r="CB9" s="28"/>
      <c r="CC9" s="27"/>
      <c r="CD9" s="27"/>
      <c r="CE9" s="27"/>
      <c r="CF9" s="27"/>
      <c r="CG9" s="27"/>
      <c r="CH9" s="80"/>
      <c r="CI9" s="31">
        <f t="shared" si="0"/>
        <v>80</v>
      </c>
      <c r="CJ9" s="21">
        <v>5</v>
      </c>
      <c r="CK9" s="2"/>
      <c r="CL9" s="2">
        <f t="shared" si="1"/>
        <v>0</v>
      </c>
      <c r="CN9" s="2"/>
      <c r="CO9" s="2"/>
      <c r="CP9" s="2"/>
      <c r="CQ9" s="2"/>
      <c r="CR9" s="2"/>
      <c r="CS9" s="2"/>
      <c r="CT9" s="2"/>
      <c r="CU9" s="2"/>
      <c r="CV9" s="2"/>
    </row>
    <row r="10" spans="2:100" s="20" customFormat="1" ht="18" customHeight="1" x14ac:dyDescent="0.5">
      <c r="B10" s="96">
        <v>6</v>
      </c>
      <c r="C10" s="101">
        <v>12487</v>
      </c>
      <c r="D10" s="23" t="s">
        <v>123</v>
      </c>
      <c r="E10" s="24"/>
      <c r="F10" s="30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7"/>
      <c r="V10" s="27"/>
      <c r="W10" s="27"/>
      <c r="X10" s="27"/>
      <c r="Y10" s="28"/>
      <c r="Z10" s="27"/>
      <c r="AA10" s="27"/>
      <c r="AB10" s="27"/>
      <c r="AC10" s="27"/>
      <c r="AD10" s="27"/>
      <c r="AE10" s="26"/>
      <c r="AF10" s="26"/>
      <c r="AG10" s="26"/>
      <c r="AH10" s="26"/>
      <c r="AI10" s="26"/>
      <c r="AJ10" s="26"/>
      <c r="AK10" s="26"/>
      <c r="AL10" s="32"/>
      <c r="AM10" s="33"/>
      <c r="AN10" s="151"/>
      <c r="AO10" s="30"/>
      <c r="AP10" s="26"/>
      <c r="AQ10" s="26"/>
      <c r="AR10" s="26"/>
      <c r="AS10" s="26"/>
      <c r="AT10" s="27"/>
      <c r="AU10" s="27"/>
      <c r="AV10" s="27"/>
      <c r="AW10" s="27"/>
      <c r="AX10" s="28"/>
      <c r="AY10" s="27"/>
      <c r="AZ10" s="27"/>
      <c r="BA10" s="27"/>
      <c r="BB10" s="27"/>
      <c r="BC10" s="27"/>
      <c r="BD10" s="26"/>
      <c r="BE10" s="26"/>
      <c r="BF10" s="26"/>
      <c r="BG10" s="26"/>
      <c r="BH10" s="26"/>
      <c r="BI10" s="26"/>
      <c r="BJ10" s="26"/>
      <c r="BK10" s="37"/>
      <c r="BL10" s="32"/>
      <c r="BM10" s="32"/>
      <c r="BN10" s="26"/>
      <c r="BO10" s="26"/>
      <c r="BP10" s="26"/>
      <c r="BQ10" s="26"/>
      <c r="BR10" s="26"/>
      <c r="BS10" s="27"/>
      <c r="BT10" s="27"/>
      <c r="BU10" s="27"/>
      <c r="BV10" s="27"/>
      <c r="BW10" s="27"/>
      <c r="BX10" s="27"/>
      <c r="BY10" s="27"/>
      <c r="BZ10" s="27"/>
      <c r="CA10" s="27"/>
      <c r="CB10" s="28"/>
      <c r="CC10" s="27"/>
      <c r="CD10" s="27"/>
      <c r="CE10" s="27"/>
      <c r="CF10" s="27"/>
      <c r="CG10" s="27"/>
      <c r="CH10" s="80"/>
      <c r="CI10" s="31">
        <f t="shared" si="0"/>
        <v>80</v>
      </c>
      <c r="CJ10" s="21">
        <v>6</v>
      </c>
      <c r="CK10" s="2"/>
      <c r="CL10" s="2">
        <f t="shared" si="1"/>
        <v>0</v>
      </c>
      <c r="CN10" s="2"/>
      <c r="CO10" s="2"/>
      <c r="CP10" s="2"/>
      <c r="CQ10" s="2"/>
      <c r="CR10" s="2"/>
      <c r="CS10" s="2"/>
      <c r="CT10" s="2"/>
      <c r="CU10" s="2"/>
      <c r="CV10" s="2"/>
    </row>
    <row r="11" spans="2:100" s="20" customFormat="1" ht="18" customHeight="1" x14ac:dyDescent="0.5">
      <c r="B11" s="96">
        <v>7</v>
      </c>
      <c r="C11" s="101">
        <v>12488</v>
      </c>
      <c r="D11" s="23" t="s">
        <v>124</v>
      </c>
      <c r="E11" s="24"/>
      <c r="F11" s="30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7"/>
      <c r="V11" s="27"/>
      <c r="W11" s="27"/>
      <c r="X11" s="27"/>
      <c r="Y11" s="28"/>
      <c r="Z11" s="27"/>
      <c r="AA11" s="27"/>
      <c r="AB11" s="27"/>
      <c r="AC11" s="27"/>
      <c r="AD11" s="27"/>
      <c r="AE11" s="26"/>
      <c r="AF11" s="26"/>
      <c r="AG11" s="26"/>
      <c r="AH11" s="26"/>
      <c r="AI11" s="26"/>
      <c r="AJ11" s="26"/>
      <c r="AK11" s="26"/>
      <c r="AL11" s="26"/>
      <c r="AM11" s="29"/>
      <c r="AN11" s="412"/>
      <c r="AO11" s="30"/>
      <c r="AP11" s="26"/>
      <c r="AQ11" s="26"/>
      <c r="AR11" s="26"/>
      <c r="AS11" s="26"/>
      <c r="AT11" s="27"/>
      <c r="AU11" s="27"/>
      <c r="AV11" s="27"/>
      <c r="AW11" s="27"/>
      <c r="AX11" s="28"/>
      <c r="AY11" s="27"/>
      <c r="AZ11" s="27"/>
      <c r="BA11" s="27"/>
      <c r="BB11" s="27"/>
      <c r="BC11" s="27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7"/>
      <c r="BT11" s="27"/>
      <c r="BU11" s="27"/>
      <c r="BV11" s="27"/>
      <c r="BW11" s="27"/>
      <c r="BX11" s="27"/>
      <c r="BY11" s="27"/>
      <c r="BZ11" s="27"/>
      <c r="CA11" s="27"/>
      <c r="CB11" s="28"/>
      <c r="CC11" s="27"/>
      <c r="CD11" s="27"/>
      <c r="CE11" s="27"/>
      <c r="CF11" s="27"/>
      <c r="CG11" s="27"/>
      <c r="CH11" s="80"/>
      <c r="CI11" s="31">
        <f t="shared" si="0"/>
        <v>80</v>
      </c>
      <c r="CJ11" s="21">
        <v>7</v>
      </c>
      <c r="CK11" s="2"/>
      <c r="CL11" s="2">
        <f t="shared" si="1"/>
        <v>0</v>
      </c>
      <c r="CN11" s="528"/>
      <c r="CO11" s="528"/>
      <c r="CP11" s="528"/>
      <c r="CQ11" s="528"/>
      <c r="CR11" s="528"/>
      <c r="CS11" s="528"/>
      <c r="CT11" s="528"/>
      <c r="CU11" s="528"/>
      <c r="CV11" s="528"/>
    </row>
    <row r="12" spans="2:100" s="20" customFormat="1" ht="18" customHeight="1" x14ac:dyDescent="0.5">
      <c r="B12" s="96">
        <v>8</v>
      </c>
      <c r="C12" s="101">
        <v>12497</v>
      </c>
      <c r="D12" s="23" t="s">
        <v>125</v>
      </c>
      <c r="E12" s="24"/>
      <c r="F12" s="30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7"/>
      <c r="V12" s="27"/>
      <c r="W12" s="27"/>
      <c r="X12" s="27"/>
      <c r="Y12" s="28"/>
      <c r="Z12" s="27"/>
      <c r="AA12" s="27"/>
      <c r="AB12" s="27"/>
      <c r="AC12" s="27"/>
      <c r="AD12" s="27"/>
      <c r="AE12" s="26"/>
      <c r="AF12" s="26"/>
      <c r="AG12" s="26"/>
      <c r="AH12" s="26"/>
      <c r="AI12" s="26"/>
      <c r="AJ12" s="26"/>
      <c r="AK12" s="26"/>
      <c r="AL12" s="26"/>
      <c r="AM12" s="29"/>
      <c r="AN12" s="412"/>
      <c r="AO12" s="30"/>
      <c r="AP12" s="26"/>
      <c r="AQ12" s="26"/>
      <c r="AR12" s="26"/>
      <c r="AS12" s="26"/>
      <c r="AT12" s="27"/>
      <c r="AU12" s="27"/>
      <c r="AV12" s="27"/>
      <c r="AW12" s="27"/>
      <c r="AX12" s="28"/>
      <c r="AY12" s="27"/>
      <c r="AZ12" s="27"/>
      <c r="BA12" s="27"/>
      <c r="BB12" s="27"/>
      <c r="BC12" s="27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7"/>
      <c r="BT12" s="27"/>
      <c r="BU12" s="27"/>
      <c r="BV12" s="27"/>
      <c r="BW12" s="27"/>
      <c r="BX12" s="27"/>
      <c r="BY12" s="27"/>
      <c r="BZ12" s="27"/>
      <c r="CA12" s="27"/>
      <c r="CB12" s="28"/>
      <c r="CC12" s="27"/>
      <c r="CD12" s="27"/>
      <c r="CE12" s="27"/>
      <c r="CF12" s="27"/>
      <c r="CG12" s="27"/>
      <c r="CH12" s="80"/>
      <c r="CI12" s="31">
        <f t="shared" si="0"/>
        <v>80</v>
      </c>
      <c r="CJ12" s="21">
        <v>8</v>
      </c>
      <c r="CK12" s="2"/>
      <c r="CL12" s="2">
        <f t="shared" si="1"/>
        <v>0</v>
      </c>
      <c r="CN12" s="528"/>
      <c r="CO12" s="528"/>
      <c r="CP12" s="528"/>
      <c r="CQ12" s="528"/>
      <c r="CR12" s="528"/>
      <c r="CS12" s="528"/>
      <c r="CT12" s="528"/>
      <c r="CU12" s="528"/>
      <c r="CV12" s="528"/>
    </row>
    <row r="13" spans="2:100" s="20" customFormat="1" ht="18" customHeight="1" x14ac:dyDescent="0.5">
      <c r="B13" s="96">
        <v>9</v>
      </c>
      <c r="C13" s="101">
        <v>12503</v>
      </c>
      <c r="D13" s="23" t="s">
        <v>126</v>
      </c>
      <c r="E13" s="24"/>
      <c r="F13" s="30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7"/>
      <c r="V13" s="27"/>
      <c r="W13" s="27"/>
      <c r="X13" s="27"/>
      <c r="Y13" s="28"/>
      <c r="Z13" s="27"/>
      <c r="AA13" s="27"/>
      <c r="AB13" s="27"/>
      <c r="AC13" s="27"/>
      <c r="AD13" s="27"/>
      <c r="AE13" s="26"/>
      <c r="AF13" s="26"/>
      <c r="AG13" s="26"/>
      <c r="AH13" s="26"/>
      <c r="AI13" s="26"/>
      <c r="AJ13" s="26"/>
      <c r="AK13" s="26"/>
      <c r="AL13" s="26"/>
      <c r="AM13" s="29"/>
      <c r="AN13" s="412"/>
      <c r="AO13" s="30"/>
      <c r="AP13" s="26"/>
      <c r="AQ13" s="26"/>
      <c r="AR13" s="26"/>
      <c r="AS13" s="26"/>
      <c r="AT13" s="27"/>
      <c r="AU13" s="27"/>
      <c r="AV13" s="27"/>
      <c r="AW13" s="27"/>
      <c r="AX13" s="28"/>
      <c r="AY13" s="27"/>
      <c r="AZ13" s="27"/>
      <c r="BA13" s="27"/>
      <c r="BB13" s="27"/>
      <c r="BC13" s="27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7"/>
      <c r="BT13" s="27"/>
      <c r="BU13" s="27"/>
      <c r="BV13" s="27"/>
      <c r="BW13" s="27"/>
      <c r="BX13" s="27"/>
      <c r="BY13" s="27"/>
      <c r="BZ13" s="27"/>
      <c r="CA13" s="27"/>
      <c r="CB13" s="28"/>
      <c r="CC13" s="27"/>
      <c r="CD13" s="27"/>
      <c r="CE13" s="27"/>
      <c r="CF13" s="27"/>
      <c r="CG13" s="27"/>
      <c r="CH13" s="80"/>
      <c r="CI13" s="31">
        <f t="shared" si="0"/>
        <v>80</v>
      </c>
      <c r="CJ13" s="21">
        <v>9</v>
      </c>
      <c r="CK13" s="2"/>
      <c r="CL13" s="2">
        <f t="shared" si="1"/>
        <v>0</v>
      </c>
      <c r="CN13" s="528"/>
      <c r="CO13" s="528"/>
      <c r="CP13" s="528"/>
      <c r="CQ13" s="528"/>
      <c r="CR13" s="528"/>
      <c r="CS13" s="528"/>
      <c r="CT13" s="528"/>
      <c r="CU13" s="528"/>
      <c r="CV13" s="528"/>
    </row>
    <row r="14" spans="2:100" s="20" customFormat="1" ht="18" customHeight="1" x14ac:dyDescent="0.5">
      <c r="B14" s="96">
        <v>10</v>
      </c>
      <c r="C14" s="101">
        <v>12513</v>
      </c>
      <c r="D14" s="23" t="s">
        <v>127</v>
      </c>
      <c r="E14" s="24"/>
      <c r="F14" s="30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7"/>
      <c r="V14" s="27"/>
      <c r="W14" s="27"/>
      <c r="X14" s="27"/>
      <c r="Y14" s="28"/>
      <c r="Z14" s="27"/>
      <c r="AA14" s="27"/>
      <c r="AB14" s="27"/>
      <c r="AC14" s="27"/>
      <c r="AD14" s="27"/>
      <c r="AE14" s="26"/>
      <c r="AF14" s="26"/>
      <c r="AG14" s="26"/>
      <c r="AH14" s="26"/>
      <c r="AI14" s="26"/>
      <c r="AJ14" s="26"/>
      <c r="AK14" s="26"/>
      <c r="AL14" s="26"/>
      <c r="AM14" s="29"/>
      <c r="AN14" s="412"/>
      <c r="AO14" s="30"/>
      <c r="AP14" s="26"/>
      <c r="AQ14" s="26"/>
      <c r="AR14" s="26"/>
      <c r="AS14" s="26"/>
      <c r="AT14" s="27"/>
      <c r="AU14" s="27"/>
      <c r="AV14" s="27"/>
      <c r="AW14" s="27"/>
      <c r="AX14" s="28"/>
      <c r="AY14" s="27"/>
      <c r="AZ14" s="27"/>
      <c r="BA14" s="27"/>
      <c r="BB14" s="27"/>
      <c r="BC14" s="27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7"/>
      <c r="BT14" s="27"/>
      <c r="BU14" s="27"/>
      <c r="BV14" s="27"/>
      <c r="BW14" s="27"/>
      <c r="BX14" s="27"/>
      <c r="BY14" s="27"/>
      <c r="BZ14" s="27"/>
      <c r="CA14" s="27"/>
      <c r="CB14" s="28"/>
      <c r="CC14" s="27"/>
      <c r="CD14" s="27"/>
      <c r="CE14" s="27"/>
      <c r="CF14" s="27"/>
      <c r="CG14" s="27"/>
      <c r="CH14" s="80"/>
      <c r="CI14" s="31">
        <f t="shared" si="0"/>
        <v>80</v>
      </c>
      <c r="CJ14" s="21">
        <v>10</v>
      </c>
      <c r="CK14" s="2"/>
      <c r="CL14" s="2">
        <f t="shared" si="1"/>
        <v>0</v>
      </c>
      <c r="CN14" s="528"/>
      <c r="CO14" s="528"/>
      <c r="CP14" s="528"/>
      <c r="CQ14" s="528"/>
      <c r="CR14" s="528"/>
      <c r="CS14" s="528"/>
      <c r="CT14" s="528"/>
      <c r="CU14" s="528"/>
      <c r="CV14" s="528"/>
    </row>
    <row r="15" spans="2:100" s="20" customFormat="1" ht="18" customHeight="1" x14ac:dyDescent="0.5">
      <c r="B15" s="96">
        <v>11</v>
      </c>
      <c r="C15" s="101">
        <v>12515</v>
      </c>
      <c r="D15" s="23" t="s">
        <v>128</v>
      </c>
      <c r="E15" s="24"/>
      <c r="F15" s="30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7"/>
      <c r="V15" s="27"/>
      <c r="W15" s="27"/>
      <c r="X15" s="27"/>
      <c r="Y15" s="28"/>
      <c r="Z15" s="27"/>
      <c r="AA15" s="27"/>
      <c r="AB15" s="27"/>
      <c r="AC15" s="27"/>
      <c r="AD15" s="27"/>
      <c r="AE15" s="26"/>
      <c r="AF15" s="26"/>
      <c r="AG15" s="26"/>
      <c r="AH15" s="26"/>
      <c r="AI15" s="26"/>
      <c r="AJ15" s="26"/>
      <c r="AK15" s="26"/>
      <c r="AL15" s="26"/>
      <c r="AM15" s="29"/>
      <c r="AN15" s="412"/>
      <c r="AO15" s="30"/>
      <c r="AP15" s="26"/>
      <c r="AQ15" s="26"/>
      <c r="AR15" s="26"/>
      <c r="AS15" s="26"/>
      <c r="AT15" s="27"/>
      <c r="AU15" s="27"/>
      <c r="AV15" s="27"/>
      <c r="AW15" s="27"/>
      <c r="AX15" s="28"/>
      <c r="AY15" s="27"/>
      <c r="AZ15" s="27"/>
      <c r="BA15" s="27"/>
      <c r="BB15" s="27"/>
      <c r="BC15" s="27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7"/>
      <c r="BT15" s="27"/>
      <c r="BU15" s="27"/>
      <c r="BV15" s="27"/>
      <c r="BW15" s="27"/>
      <c r="BX15" s="27"/>
      <c r="BY15" s="27"/>
      <c r="BZ15" s="27"/>
      <c r="CA15" s="27"/>
      <c r="CB15" s="28"/>
      <c r="CC15" s="27"/>
      <c r="CD15" s="27"/>
      <c r="CE15" s="27"/>
      <c r="CF15" s="27"/>
      <c r="CG15" s="27"/>
      <c r="CH15" s="80"/>
      <c r="CI15" s="31">
        <f t="shared" si="0"/>
        <v>80</v>
      </c>
      <c r="CJ15" s="21">
        <v>11</v>
      </c>
      <c r="CK15" s="2"/>
      <c r="CL15" s="2">
        <f t="shared" si="1"/>
        <v>0</v>
      </c>
      <c r="CN15" s="529"/>
      <c r="CO15" s="529"/>
      <c r="CP15" s="529"/>
      <c r="CQ15" s="529"/>
      <c r="CR15" s="529"/>
      <c r="CS15" s="106"/>
      <c r="CT15" s="106"/>
      <c r="CU15" s="106"/>
      <c r="CV15" s="106"/>
    </row>
    <row r="16" spans="2:100" s="20" customFormat="1" ht="18" customHeight="1" x14ac:dyDescent="0.5">
      <c r="B16" s="96">
        <v>12</v>
      </c>
      <c r="C16" s="101">
        <v>12520</v>
      </c>
      <c r="D16" s="23" t="s">
        <v>129</v>
      </c>
      <c r="E16" s="38"/>
      <c r="F16" s="42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27"/>
      <c r="V16" s="27"/>
      <c r="W16" s="27"/>
      <c r="X16" s="27"/>
      <c r="Y16" s="28"/>
      <c r="Z16" s="27"/>
      <c r="AA16" s="27"/>
      <c r="AB16" s="27"/>
      <c r="AC16" s="27"/>
      <c r="AD16" s="27"/>
      <c r="AE16" s="40"/>
      <c r="AF16" s="40"/>
      <c r="AG16" s="40"/>
      <c r="AH16" s="40"/>
      <c r="AI16" s="40"/>
      <c r="AJ16" s="40"/>
      <c r="AK16" s="40"/>
      <c r="AL16" s="40"/>
      <c r="AM16" s="41"/>
      <c r="AN16" s="414"/>
      <c r="AO16" s="42"/>
      <c r="AP16" s="40"/>
      <c r="AQ16" s="40"/>
      <c r="AR16" s="40"/>
      <c r="AS16" s="40"/>
      <c r="AT16" s="27"/>
      <c r="AU16" s="27"/>
      <c r="AV16" s="27"/>
      <c r="AW16" s="27"/>
      <c r="AX16" s="28"/>
      <c r="AY16" s="27"/>
      <c r="AZ16" s="27"/>
      <c r="BA16" s="27"/>
      <c r="BB16" s="27"/>
      <c r="BC16" s="27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27"/>
      <c r="BT16" s="27"/>
      <c r="BU16" s="27"/>
      <c r="BV16" s="27"/>
      <c r="BW16" s="27"/>
      <c r="BX16" s="27"/>
      <c r="BY16" s="27"/>
      <c r="BZ16" s="27"/>
      <c r="CA16" s="27"/>
      <c r="CB16" s="28"/>
      <c r="CC16" s="27"/>
      <c r="CD16" s="27"/>
      <c r="CE16" s="27"/>
      <c r="CF16" s="27"/>
      <c r="CG16" s="27"/>
      <c r="CH16" s="80"/>
      <c r="CI16" s="31">
        <f t="shared" si="0"/>
        <v>80</v>
      </c>
      <c r="CJ16" s="21">
        <v>12</v>
      </c>
      <c r="CK16" s="2"/>
      <c r="CL16" s="2">
        <f t="shared" si="1"/>
        <v>0</v>
      </c>
      <c r="CN16" s="529"/>
      <c r="CO16" s="529"/>
      <c r="CP16" s="529"/>
      <c r="CQ16" s="529"/>
      <c r="CR16" s="529"/>
      <c r="CS16" s="106"/>
      <c r="CT16" s="106"/>
      <c r="CU16" s="106"/>
      <c r="CV16" s="106"/>
    </row>
    <row r="17" spans="2:90" s="20" customFormat="1" ht="18" customHeight="1" x14ac:dyDescent="0.5">
      <c r="B17" s="96">
        <v>13</v>
      </c>
      <c r="C17" s="101">
        <v>12521</v>
      </c>
      <c r="D17" s="23" t="s">
        <v>130</v>
      </c>
      <c r="E17" s="43"/>
      <c r="F17" s="47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27"/>
      <c r="V17" s="27"/>
      <c r="W17" s="27"/>
      <c r="X17" s="27"/>
      <c r="Y17" s="28"/>
      <c r="Z17" s="27"/>
      <c r="AA17" s="27"/>
      <c r="AB17" s="27"/>
      <c r="AC17" s="27"/>
      <c r="AD17" s="27"/>
      <c r="AE17" s="45"/>
      <c r="AF17" s="45"/>
      <c r="AG17" s="45"/>
      <c r="AH17" s="45"/>
      <c r="AI17" s="45"/>
      <c r="AJ17" s="45"/>
      <c r="AK17" s="45"/>
      <c r="AL17" s="45"/>
      <c r="AM17" s="46"/>
      <c r="AN17" s="402"/>
      <c r="AO17" s="47"/>
      <c r="AP17" s="45"/>
      <c r="AQ17" s="45"/>
      <c r="AR17" s="45"/>
      <c r="AS17" s="45"/>
      <c r="AT17" s="27"/>
      <c r="AU17" s="27"/>
      <c r="AV17" s="27"/>
      <c r="AW17" s="27"/>
      <c r="AX17" s="28"/>
      <c r="AY17" s="27"/>
      <c r="AZ17" s="27"/>
      <c r="BA17" s="27"/>
      <c r="BB17" s="27"/>
      <c r="BC17" s="27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27"/>
      <c r="BT17" s="27"/>
      <c r="BU17" s="27"/>
      <c r="BV17" s="27"/>
      <c r="BW17" s="27"/>
      <c r="BX17" s="27"/>
      <c r="BY17" s="27"/>
      <c r="BZ17" s="27"/>
      <c r="CA17" s="27"/>
      <c r="CB17" s="28"/>
      <c r="CC17" s="27"/>
      <c r="CD17" s="27"/>
      <c r="CE17" s="27"/>
      <c r="CF17" s="27"/>
      <c r="CG17" s="27"/>
      <c r="CH17" s="80"/>
      <c r="CI17" s="31">
        <f t="shared" si="0"/>
        <v>80</v>
      </c>
      <c r="CJ17" s="21">
        <v>13</v>
      </c>
      <c r="CK17" s="2"/>
      <c r="CL17" s="2">
        <f t="shared" si="1"/>
        <v>0</v>
      </c>
    </row>
    <row r="18" spans="2:90" s="20" customFormat="1" ht="18" customHeight="1" x14ac:dyDescent="0.5">
      <c r="B18" s="96">
        <v>14</v>
      </c>
      <c r="C18" s="101">
        <v>12522</v>
      </c>
      <c r="D18" s="23" t="s">
        <v>131</v>
      </c>
      <c r="E18" s="24"/>
      <c r="F18" s="30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7"/>
      <c r="V18" s="27"/>
      <c r="W18" s="27"/>
      <c r="X18" s="27"/>
      <c r="Y18" s="28"/>
      <c r="Z18" s="27"/>
      <c r="AA18" s="27"/>
      <c r="AB18" s="27"/>
      <c r="AC18" s="27"/>
      <c r="AD18" s="27"/>
      <c r="AE18" s="26"/>
      <c r="AF18" s="26"/>
      <c r="AG18" s="26"/>
      <c r="AH18" s="26"/>
      <c r="AI18" s="26"/>
      <c r="AJ18" s="26"/>
      <c r="AK18" s="26"/>
      <c r="AL18" s="26"/>
      <c r="AM18" s="29"/>
      <c r="AN18" s="412"/>
      <c r="AO18" s="30"/>
      <c r="AP18" s="26"/>
      <c r="AQ18" s="26"/>
      <c r="AR18" s="26"/>
      <c r="AS18" s="26"/>
      <c r="AT18" s="27"/>
      <c r="AU18" s="27"/>
      <c r="AV18" s="27"/>
      <c r="AW18" s="27"/>
      <c r="AX18" s="28"/>
      <c r="AY18" s="27"/>
      <c r="AZ18" s="27"/>
      <c r="BA18" s="27"/>
      <c r="BB18" s="27"/>
      <c r="BC18" s="27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7"/>
      <c r="BT18" s="27"/>
      <c r="BU18" s="27"/>
      <c r="BV18" s="27"/>
      <c r="BW18" s="27"/>
      <c r="BX18" s="27"/>
      <c r="BY18" s="27"/>
      <c r="BZ18" s="27"/>
      <c r="CA18" s="27"/>
      <c r="CB18" s="28"/>
      <c r="CC18" s="27"/>
      <c r="CD18" s="27"/>
      <c r="CE18" s="27"/>
      <c r="CF18" s="27"/>
      <c r="CG18" s="27"/>
      <c r="CH18" s="80"/>
      <c r="CI18" s="31">
        <f t="shared" si="0"/>
        <v>80</v>
      </c>
      <c r="CJ18" s="21">
        <v>14</v>
      </c>
      <c r="CK18" s="2"/>
      <c r="CL18" s="2">
        <f t="shared" si="1"/>
        <v>0</v>
      </c>
    </row>
    <row r="19" spans="2:90" s="20" customFormat="1" ht="18" customHeight="1" x14ac:dyDescent="0.5">
      <c r="B19" s="96">
        <v>15</v>
      </c>
      <c r="C19" s="101">
        <v>12529</v>
      </c>
      <c r="D19" s="23" t="s">
        <v>132</v>
      </c>
      <c r="E19" s="38"/>
      <c r="F19" s="42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27"/>
      <c r="V19" s="27"/>
      <c r="W19" s="27"/>
      <c r="X19" s="27"/>
      <c r="Y19" s="28"/>
      <c r="Z19" s="27"/>
      <c r="AA19" s="27"/>
      <c r="AB19" s="27"/>
      <c r="AC19" s="27"/>
      <c r="AD19" s="27"/>
      <c r="AE19" s="40"/>
      <c r="AF19" s="40"/>
      <c r="AG19" s="40"/>
      <c r="AH19" s="40"/>
      <c r="AI19" s="40"/>
      <c r="AJ19" s="40"/>
      <c r="AK19" s="40"/>
      <c r="AL19" s="40"/>
      <c r="AM19" s="41"/>
      <c r="AN19" s="414"/>
      <c r="AO19" s="42"/>
      <c r="AP19" s="40"/>
      <c r="AQ19" s="40"/>
      <c r="AR19" s="40"/>
      <c r="AS19" s="40"/>
      <c r="AT19" s="27"/>
      <c r="AU19" s="27"/>
      <c r="AV19" s="27"/>
      <c r="AW19" s="27"/>
      <c r="AX19" s="28"/>
      <c r="AY19" s="27"/>
      <c r="AZ19" s="27"/>
      <c r="BA19" s="27"/>
      <c r="BB19" s="27"/>
      <c r="BC19" s="27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27"/>
      <c r="BT19" s="27"/>
      <c r="BU19" s="27"/>
      <c r="BV19" s="27"/>
      <c r="BW19" s="27"/>
      <c r="BX19" s="27"/>
      <c r="BY19" s="27"/>
      <c r="BZ19" s="27"/>
      <c r="CA19" s="27"/>
      <c r="CB19" s="28"/>
      <c r="CC19" s="27"/>
      <c r="CD19" s="27"/>
      <c r="CE19" s="27"/>
      <c r="CF19" s="27"/>
      <c r="CG19" s="27"/>
      <c r="CH19" s="80"/>
      <c r="CI19" s="31">
        <f t="shared" si="0"/>
        <v>80</v>
      </c>
      <c r="CJ19" s="21">
        <v>15</v>
      </c>
      <c r="CK19" s="2"/>
      <c r="CL19" s="2">
        <f t="shared" si="1"/>
        <v>0</v>
      </c>
    </row>
    <row r="20" spans="2:90" s="20" customFormat="1" ht="18" customHeight="1" x14ac:dyDescent="0.5">
      <c r="B20" s="96">
        <v>16</v>
      </c>
      <c r="C20" s="101">
        <v>12532</v>
      </c>
      <c r="D20" s="23" t="s">
        <v>133</v>
      </c>
      <c r="E20" s="24"/>
      <c r="F20" s="30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7"/>
      <c r="V20" s="27"/>
      <c r="W20" s="27"/>
      <c r="X20" s="27"/>
      <c r="Y20" s="28"/>
      <c r="Z20" s="27"/>
      <c r="AA20" s="27"/>
      <c r="AB20" s="27"/>
      <c r="AC20" s="27"/>
      <c r="AD20" s="27"/>
      <c r="AE20" s="26"/>
      <c r="AF20" s="26"/>
      <c r="AG20" s="26"/>
      <c r="AH20" s="26"/>
      <c r="AI20" s="26"/>
      <c r="AJ20" s="26"/>
      <c r="AK20" s="26"/>
      <c r="AL20" s="26"/>
      <c r="AM20" s="29"/>
      <c r="AN20" s="412"/>
      <c r="AO20" s="30"/>
      <c r="AP20" s="26"/>
      <c r="AQ20" s="26"/>
      <c r="AR20" s="26"/>
      <c r="AS20" s="26"/>
      <c r="AT20" s="27"/>
      <c r="AU20" s="27"/>
      <c r="AV20" s="27"/>
      <c r="AW20" s="27"/>
      <c r="AX20" s="28"/>
      <c r="AY20" s="27"/>
      <c r="AZ20" s="27"/>
      <c r="BA20" s="27"/>
      <c r="BB20" s="27"/>
      <c r="BC20" s="27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7"/>
      <c r="BT20" s="27"/>
      <c r="BU20" s="27"/>
      <c r="BV20" s="27"/>
      <c r="BW20" s="27"/>
      <c r="BX20" s="27"/>
      <c r="BY20" s="27"/>
      <c r="BZ20" s="27"/>
      <c r="CA20" s="27"/>
      <c r="CB20" s="28"/>
      <c r="CC20" s="27"/>
      <c r="CD20" s="27"/>
      <c r="CE20" s="27"/>
      <c r="CF20" s="27"/>
      <c r="CG20" s="27"/>
      <c r="CH20" s="80"/>
      <c r="CI20" s="31">
        <f t="shared" si="0"/>
        <v>80</v>
      </c>
      <c r="CJ20" s="21">
        <v>16</v>
      </c>
      <c r="CK20" s="2"/>
      <c r="CL20" s="2">
        <f t="shared" si="1"/>
        <v>0</v>
      </c>
    </row>
    <row r="21" spans="2:90" s="20" customFormat="1" ht="18" customHeight="1" x14ac:dyDescent="0.5">
      <c r="B21" s="96">
        <v>17</v>
      </c>
      <c r="C21" s="101">
        <v>12533</v>
      </c>
      <c r="D21" s="23" t="s">
        <v>134</v>
      </c>
      <c r="E21" s="38"/>
      <c r="F21" s="42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27"/>
      <c r="V21" s="27"/>
      <c r="W21" s="27"/>
      <c r="X21" s="27"/>
      <c r="Y21" s="28"/>
      <c r="Z21" s="27"/>
      <c r="AA21" s="27"/>
      <c r="AB21" s="27"/>
      <c r="AC21" s="27"/>
      <c r="AD21" s="27"/>
      <c r="AE21" s="40"/>
      <c r="AF21" s="40"/>
      <c r="AG21" s="40"/>
      <c r="AH21" s="40"/>
      <c r="AI21" s="40"/>
      <c r="AJ21" s="40"/>
      <c r="AK21" s="40"/>
      <c r="AL21" s="40"/>
      <c r="AM21" s="41"/>
      <c r="AN21" s="414"/>
      <c r="AO21" s="42"/>
      <c r="AP21" s="40"/>
      <c r="AQ21" s="40"/>
      <c r="AR21" s="40"/>
      <c r="AS21" s="40"/>
      <c r="AT21" s="27"/>
      <c r="AU21" s="27"/>
      <c r="AV21" s="27"/>
      <c r="AW21" s="27"/>
      <c r="AX21" s="28"/>
      <c r="AY21" s="27"/>
      <c r="AZ21" s="27"/>
      <c r="BA21" s="27"/>
      <c r="BB21" s="27"/>
      <c r="BC21" s="27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27"/>
      <c r="BT21" s="27"/>
      <c r="BU21" s="27"/>
      <c r="BV21" s="27"/>
      <c r="BW21" s="27"/>
      <c r="BX21" s="27"/>
      <c r="BY21" s="27"/>
      <c r="BZ21" s="27"/>
      <c r="CA21" s="27"/>
      <c r="CB21" s="28"/>
      <c r="CC21" s="27"/>
      <c r="CD21" s="27"/>
      <c r="CE21" s="27"/>
      <c r="CF21" s="27"/>
      <c r="CG21" s="27"/>
      <c r="CH21" s="80"/>
      <c r="CI21" s="31">
        <f t="shared" si="0"/>
        <v>80</v>
      </c>
      <c r="CJ21" s="21">
        <v>17</v>
      </c>
      <c r="CK21" s="2"/>
      <c r="CL21" s="2">
        <f t="shared" si="1"/>
        <v>0</v>
      </c>
    </row>
    <row r="22" spans="2:90" s="20" customFormat="1" ht="18" customHeight="1" x14ac:dyDescent="0.5">
      <c r="B22" s="96">
        <v>18</v>
      </c>
      <c r="C22" s="101">
        <v>12534</v>
      </c>
      <c r="D22" s="23" t="s">
        <v>135</v>
      </c>
      <c r="E22" s="38"/>
      <c r="F22" s="42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27"/>
      <c r="V22" s="27"/>
      <c r="W22" s="27"/>
      <c r="X22" s="27"/>
      <c r="Y22" s="28"/>
      <c r="Z22" s="27"/>
      <c r="AA22" s="27"/>
      <c r="AB22" s="27"/>
      <c r="AC22" s="27"/>
      <c r="AD22" s="27"/>
      <c r="AE22" s="40"/>
      <c r="AF22" s="40"/>
      <c r="AG22" s="40"/>
      <c r="AH22" s="40"/>
      <c r="AI22" s="40"/>
      <c r="AJ22" s="40"/>
      <c r="AK22" s="40"/>
      <c r="AL22" s="40"/>
      <c r="AM22" s="41"/>
      <c r="AN22" s="414"/>
      <c r="AO22" s="42"/>
      <c r="AP22" s="40"/>
      <c r="AQ22" s="40"/>
      <c r="AR22" s="40"/>
      <c r="AS22" s="40"/>
      <c r="AT22" s="27"/>
      <c r="AU22" s="27"/>
      <c r="AV22" s="27"/>
      <c r="AW22" s="27"/>
      <c r="AX22" s="28"/>
      <c r="AY22" s="27"/>
      <c r="AZ22" s="27"/>
      <c r="BA22" s="27"/>
      <c r="BB22" s="27"/>
      <c r="BC22" s="27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27"/>
      <c r="BT22" s="27"/>
      <c r="BU22" s="27"/>
      <c r="BV22" s="27"/>
      <c r="BW22" s="27"/>
      <c r="BX22" s="27"/>
      <c r="BY22" s="27"/>
      <c r="BZ22" s="27"/>
      <c r="CA22" s="27"/>
      <c r="CB22" s="28"/>
      <c r="CC22" s="27"/>
      <c r="CD22" s="27"/>
      <c r="CE22" s="27"/>
      <c r="CF22" s="27"/>
      <c r="CG22" s="27"/>
      <c r="CH22" s="80"/>
      <c r="CI22" s="31">
        <f t="shared" si="0"/>
        <v>80</v>
      </c>
      <c r="CJ22" s="21">
        <v>18</v>
      </c>
      <c r="CK22" s="2"/>
      <c r="CL22" s="2">
        <f t="shared" si="1"/>
        <v>0</v>
      </c>
    </row>
    <row r="23" spans="2:90" s="20" customFormat="1" ht="18" customHeight="1" x14ac:dyDescent="0.5">
      <c r="B23" s="96">
        <v>19</v>
      </c>
      <c r="C23" s="101">
        <v>12538</v>
      </c>
      <c r="D23" s="23" t="s">
        <v>136</v>
      </c>
      <c r="E23" s="24"/>
      <c r="F23" s="30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7"/>
      <c r="V23" s="27"/>
      <c r="W23" s="27"/>
      <c r="X23" s="27"/>
      <c r="Y23" s="28"/>
      <c r="Z23" s="27"/>
      <c r="AA23" s="27"/>
      <c r="AB23" s="27"/>
      <c r="AC23" s="27"/>
      <c r="AD23" s="27"/>
      <c r="AE23" s="26"/>
      <c r="AF23" s="26"/>
      <c r="AG23" s="26"/>
      <c r="AH23" s="26"/>
      <c r="AI23" s="26"/>
      <c r="AJ23" s="26"/>
      <c r="AK23" s="26"/>
      <c r="AL23" s="26"/>
      <c r="AM23" s="29"/>
      <c r="AN23" s="412"/>
      <c r="AO23" s="30"/>
      <c r="AP23" s="26"/>
      <c r="AQ23" s="26"/>
      <c r="AR23" s="26"/>
      <c r="AS23" s="26"/>
      <c r="AT23" s="27"/>
      <c r="AU23" s="27"/>
      <c r="AV23" s="27"/>
      <c r="AW23" s="27"/>
      <c r="AX23" s="28"/>
      <c r="AY23" s="27"/>
      <c r="AZ23" s="27"/>
      <c r="BA23" s="27"/>
      <c r="BB23" s="27"/>
      <c r="BC23" s="27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7"/>
      <c r="BT23" s="27"/>
      <c r="BU23" s="27"/>
      <c r="BV23" s="27"/>
      <c r="BW23" s="27"/>
      <c r="BX23" s="27"/>
      <c r="BY23" s="27"/>
      <c r="BZ23" s="27"/>
      <c r="CA23" s="27"/>
      <c r="CB23" s="28"/>
      <c r="CC23" s="27"/>
      <c r="CD23" s="27"/>
      <c r="CE23" s="27"/>
      <c r="CF23" s="27"/>
      <c r="CG23" s="27"/>
      <c r="CH23" s="80"/>
      <c r="CI23" s="31">
        <f t="shared" si="0"/>
        <v>80</v>
      </c>
      <c r="CJ23" s="21">
        <v>19</v>
      </c>
      <c r="CK23" s="2"/>
      <c r="CL23" s="2">
        <f t="shared" si="1"/>
        <v>0</v>
      </c>
    </row>
    <row r="24" spans="2:90" s="20" customFormat="1" ht="18" customHeight="1" x14ac:dyDescent="0.5">
      <c r="B24" s="96">
        <v>20</v>
      </c>
      <c r="C24" s="101">
        <v>12539</v>
      </c>
      <c r="D24" s="23" t="s">
        <v>137</v>
      </c>
      <c r="E24" s="48"/>
      <c r="F24" s="52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27"/>
      <c r="V24" s="27"/>
      <c r="W24" s="27"/>
      <c r="X24" s="27"/>
      <c r="Y24" s="28"/>
      <c r="Z24" s="27"/>
      <c r="AA24" s="27"/>
      <c r="AB24" s="27"/>
      <c r="AC24" s="27"/>
      <c r="AD24" s="27"/>
      <c r="AE24" s="50"/>
      <c r="AF24" s="50"/>
      <c r="AG24" s="50"/>
      <c r="AH24" s="50"/>
      <c r="AI24" s="50"/>
      <c r="AJ24" s="50"/>
      <c r="AK24" s="50"/>
      <c r="AL24" s="50"/>
      <c r="AM24" s="51"/>
      <c r="AN24" s="415"/>
      <c r="AO24" s="52"/>
      <c r="AP24" s="50"/>
      <c r="AQ24" s="50"/>
      <c r="AR24" s="50"/>
      <c r="AS24" s="50"/>
      <c r="AT24" s="27"/>
      <c r="AU24" s="27"/>
      <c r="AV24" s="27"/>
      <c r="AW24" s="27"/>
      <c r="AX24" s="28"/>
      <c r="AY24" s="27"/>
      <c r="AZ24" s="27"/>
      <c r="BA24" s="27"/>
      <c r="BB24" s="27"/>
      <c r="BC24" s="27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27"/>
      <c r="BT24" s="27"/>
      <c r="BU24" s="27"/>
      <c r="BV24" s="27"/>
      <c r="BW24" s="27"/>
      <c r="BX24" s="27"/>
      <c r="BY24" s="27"/>
      <c r="BZ24" s="27"/>
      <c r="CA24" s="27"/>
      <c r="CB24" s="28"/>
      <c r="CC24" s="27"/>
      <c r="CD24" s="27"/>
      <c r="CE24" s="27"/>
      <c r="CF24" s="27"/>
      <c r="CG24" s="27"/>
      <c r="CH24" s="80"/>
      <c r="CI24" s="31">
        <f t="shared" si="0"/>
        <v>80</v>
      </c>
      <c r="CJ24" s="21">
        <v>20</v>
      </c>
      <c r="CK24" s="2"/>
      <c r="CL24" s="2">
        <f t="shared" si="1"/>
        <v>0</v>
      </c>
    </row>
    <row r="25" spans="2:90" s="20" customFormat="1" ht="18" customHeight="1" x14ac:dyDescent="0.5">
      <c r="B25" s="96">
        <v>21</v>
      </c>
      <c r="C25" s="101">
        <v>12542</v>
      </c>
      <c r="D25" s="23" t="s">
        <v>138</v>
      </c>
      <c r="E25" s="24"/>
      <c r="F25" s="30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6"/>
      <c r="AF25" s="26"/>
      <c r="AG25" s="26"/>
      <c r="AH25" s="26"/>
      <c r="AI25" s="26"/>
      <c r="AJ25" s="26"/>
      <c r="AK25" s="26"/>
      <c r="AL25" s="26"/>
      <c r="AM25" s="29"/>
      <c r="AN25" s="412"/>
      <c r="AO25" s="30"/>
      <c r="AP25" s="26"/>
      <c r="AQ25" s="26"/>
      <c r="AR25" s="26"/>
      <c r="AS25" s="26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80"/>
      <c r="CI25" s="31">
        <f t="shared" si="0"/>
        <v>80</v>
      </c>
      <c r="CJ25" s="21">
        <v>21</v>
      </c>
      <c r="CK25" s="2"/>
      <c r="CL25" s="2">
        <f t="shared" si="1"/>
        <v>0</v>
      </c>
    </row>
    <row r="26" spans="2:90" s="20" customFormat="1" ht="18" customHeight="1" x14ac:dyDescent="0.5">
      <c r="B26" s="96">
        <v>22</v>
      </c>
      <c r="C26" s="101">
        <v>12546</v>
      </c>
      <c r="D26" s="23" t="s">
        <v>139</v>
      </c>
      <c r="E26" s="24"/>
      <c r="F26" s="30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6"/>
      <c r="AF26" s="26"/>
      <c r="AG26" s="26"/>
      <c r="AH26" s="26"/>
      <c r="AI26" s="26"/>
      <c r="AJ26" s="26"/>
      <c r="AK26" s="26"/>
      <c r="AL26" s="26"/>
      <c r="AM26" s="29"/>
      <c r="AN26" s="412"/>
      <c r="AO26" s="30"/>
      <c r="AP26" s="26"/>
      <c r="AQ26" s="26"/>
      <c r="AR26" s="26"/>
      <c r="AS26" s="26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80"/>
      <c r="CI26" s="31">
        <f t="shared" si="0"/>
        <v>80</v>
      </c>
      <c r="CJ26" s="21">
        <v>22</v>
      </c>
      <c r="CK26" s="2"/>
      <c r="CL26" s="2">
        <f t="shared" si="1"/>
        <v>0</v>
      </c>
    </row>
    <row r="27" spans="2:90" s="20" customFormat="1" ht="18" customHeight="1" x14ac:dyDescent="0.5">
      <c r="B27" s="96">
        <v>23</v>
      </c>
      <c r="C27" s="101">
        <v>12549</v>
      </c>
      <c r="D27" s="23" t="s">
        <v>140</v>
      </c>
      <c r="E27" s="38"/>
      <c r="F27" s="42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40"/>
      <c r="AF27" s="40"/>
      <c r="AG27" s="40"/>
      <c r="AH27" s="40"/>
      <c r="AI27" s="40"/>
      <c r="AJ27" s="40"/>
      <c r="AK27" s="40"/>
      <c r="AL27" s="40"/>
      <c r="AM27" s="41"/>
      <c r="AN27" s="414"/>
      <c r="AO27" s="42"/>
      <c r="AP27" s="40"/>
      <c r="AQ27" s="40"/>
      <c r="AR27" s="40"/>
      <c r="AS27" s="40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80"/>
      <c r="CI27" s="31">
        <f t="shared" si="0"/>
        <v>80</v>
      </c>
      <c r="CJ27" s="21">
        <v>23</v>
      </c>
      <c r="CK27" s="2"/>
      <c r="CL27" s="2">
        <f t="shared" si="1"/>
        <v>0</v>
      </c>
    </row>
    <row r="28" spans="2:90" s="20" customFormat="1" ht="18" customHeight="1" x14ac:dyDescent="0.5">
      <c r="B28" s="96">
        <v>24</v>
      </c>
      <c r="C28" s="101">
        <v>12551</v>
      </c>
      <c r="D28" s="23" t="s">
        <v>141</v>
      </c>
      <c r="E28" s="24"/>
      <c r="F28" s="30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6"/>
      <c r="AF28" s="26"/>
      <c r="AG28" s="26"/>
      <c r="AH28" s="26"/>
      <c r="AI28" s="26"/>
      <c r="AJ28" s="26"/>
      <c r="AK28" s="26"/>
      <c r="AL28" s="26"/>
      <c r="AM28" s="29"/>
      <c r="AN28" s="412"/>
      <c r="AO28" s="30"/>
      <c r="AP28" s="26"/>
      <c r="AQ28" s="26"/>
      <c r="AR28" s="26"/>
      <c r="AS28" s="26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80"/>
      <c r="CI28" s="31">
        <f t="shared" si="0"/>
        <v>80</v>
      </c>
      <c r="CJ28" s="21">
        <v>24</v>
      </c>
      <c r="CK28" s="2"/>
      <c r="CL28" s="2">
        <f t="shared" si="1"/>
        <v>0</v>
      </c>
    </row>
    <row r="29" spans="2:90" s="20" customFormat="1" ht="18" customHeight="1" x14ac:dyDescent="0.5">
      <c r="B29" s="96">
        <v>25</v>
      </c>
      <c r="C29" s="101">
        <v>12563</v>
      </c>
      <c r="D29" s="23" t="s">
        <v>142</v>
      </c>
      <c r="E29" s="24"/>
      <c r="F29" s="30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26"/>
      <c r="AF29" s="26"/>
      <c r="AG29" s="26"/>
      <c r="AH29" s="26"/>
      <c r="AI29" s="26"/>
      <c r="AJ29" s="26"/>
      <c r="AK29" s="26"/>
      <c r="AL29" s="26"/>
      <c r="AM29" s="29"/>
      <c r="AN29" s="412"/>
      <c r="AO29" s="30"/>
      <c r="AP29" s="26"/>
      <c r="AQ29" s="26"/>
      <c r="AR29" s="26"/>
      <c r="AS29" s="26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81"/>
      <c r="CI29" s="31">
        <f t="shared" si="0"/>
        <v>80</v>
      </c>
      <c r="CJ29" s="21">
        <v>25</v>
      </c>
      <c r="CK29" s="2"/>
      <c r="CL29" s="2">
        <f t="shared" si="1"/>
        <v>0</v>
      </c>
    </row>
    <row r="30" spans="2:90" s="20" customFormat="1" ht="18" customHeight="1" x14ac:dyDescent="0.5">
      <c r="B30" s="96">
        <v>26</v>
      </c>
      <c r="C30" s="101">
        <v>12565</v>
      </c>
      <c r="D30" s="23" t="s">
        <v>143</v>
      </c>
      <c r="E30" s="24"/>
      <c r="F30" s="30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6"/>
      <c r="AF30" s="26"/>
      <c r="AG30" s="26"/>
      <c r="AH30" s="26"/>
      <c r="AI30" s="26"/>
      <c r="AJ30" s="26"/>
      <c r="AK30" s="26"/>
      <c r="AL30" s="26"/>
      <c r="AM30" s="29"/>
      <c r="AN30" s="412"/>
      <c r="AO30" s="30"/>
      <c r="AP30" s="26"/>
      <c r="AQ30" s="26"/>
      <c r="AR30" s="26"/>
      <c r="AS30" s="26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80"/>
      <c r="CI30" s="31">
        <f t="shared" si="0"/>
        <v>80</v>
      </c>
      <c r="CJ30" s="21">
        <v>26</v>
      </c>
      <c r="CK30" s="2"/>
      <c r="CL30" s="2">
        <f t="shared" si="1"/>
        <v>0</v>
      </c>
    </row>
    <row r="31" spans="2:90" s="20" customFormat="1" ht="18" customHeight="1" x14ac:dyDescent="0.5">
      <c r="B31" s="96">
        <v>27</v>
      </c>
      <c r="C31" s="101">
        <v>12597</v>
      </c>
      <c r="D31" s="23" t="s">
        <v>144</v>
      </c>
      <c r="E31" s="24"/>
      <c r="F31" s="30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6"/>
      <c r="AF31" s="26"/>
      <c r="AG31" s="26"/>
      <c r="AH31" s="26"/>
      <c r="AI31" s="26"/>
      <c r="AJ31" s="26"/>
      <c r="AK31" s="26"/>
      <c r="AL31" s="26"/>
      <c r="AM31" s="29"/>
      <c r="AN31" s="412"/>
      <c r="AO31" s="30"/>
      <c r="AP31" s="26"/>
      <c r="AQ31" s="26"/>
      <c r="AR31" s="26"/>
      <c r="AS31" s="26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80"/>
      <c r="CI31" s="31">
        <f t="shared" si="0"/>
        <v>80</v>
      </c>
      <c r="CJ31" s="21">
        <v>27</v>
      </c>
      <c r="CK31" s="2"/>
      <c r="CL31" s="2">
        <f t="shared" si="1"/>
        <v>0</v>
      </c>
    </row>
    <row r="32" spans="2:90" s="20" customFormat="1" ht="18" customHeight="1" x14ac:dyDescent="0.5">
      <c r="B32" s="97">
        <v>28</v>
      </c>
      <c r="C32" s="101">
        <v>12640</v>
      </c>
      <c r="D32" s="23" t="s">
        <v>145</v>
      </c>
      <c r="E32" s="24"/>
      <c r="F32" s="30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7"/>
      <c r="V32" s="27"/>
      <c r="W32" s="27"/>
      <c r="X32" s="27"/>
      <c r="Y32" s="28"/>
      <c r="Z32" s="27"/>
      <c r="AA32" s="27"/>
      <c r="AB32" s="27"/>
      <c r="AC32" s="27"/>
      <c r="AD32" s="27"/>
      <c r="AE32" s="26"/>
      <c r="AF32" s="26"/>
      <c r="AG32" s="26"/>
      <c r="AH32" s="26"/>
      <c r="AI32" s="26"/>
      <c r="AJ32" s="26"/>
      <c r="AK32" s="26"/>
      <c r="AL32" s="26"/>
      <c r="AM32" s="29"/>
      <c r="AN32" s="412"/>
      <c r="AO32" s="30"/>
      <c r="AP32" s="26"/>
      <c r="AQ32" s="26"/>
      <c r="AR32" s="26"/>
      <c r="AS32" s="26"/>
      <c r="AT32" s="27"/>
      <c r="AU32" s="27"/>
      <c r="AV32" s="27"/>
      <c r="AW32" s="27"/>
      <c r="AX32" s="28"/>
      <c r="AY32" s="27"/>
      <c r="AZ32" s="27"/>
      <c r="BA32" s="27"/>
      <c r="BB32" s="27"/>
      <c r="BC32" s="27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7"/>
      <c r="BT32" s="27"/>
      <c r="BU32" s="27"/>
      <c r="BV32" s="27"/>
      <c r="BW32" s="27"/>
      <c r="BX32" s="27"/>
      <c r="BY32" s="27"/>
      <c r="BZ32" s="27"/>
      <c r="CA32" s="27"/>
      <c r="CB32" s="28"/>
      <c r="CC32" s="27"/>
      <c r="CD32" s="27"/>
      <c r="CE32" s="27"/>
      <c r="CF32" s="27"/>
      <c r="CG32" s="27"/>
      <c r="CH32" s="80"/>
      <c r="CI32" s="31">
        <f t="shared" si="0"/>
        <v>80</v>
      </c>
      <c r="CJ32" s="21">
        <v>28</v>
      </c>
      <c r="CK32" s="2"/>
      <c r="CL32" s="2">
        <f t="shared" si="1"/>
        <v>0</v>
      </c>
    </row>
    <row r="33" spans="2:90" s="20" customFormat="1" ht="18" customHeight="1" x14ac:dyDescent="0.5">
      <c r="B33" s="96">
        <v>29</v>
      </c>
      <c r="C33" s="101">
        <v>12654</v>
      </c>
      <c r="D33" s="23" t="s">
        <v>146</v>
      </c>
      <c r="E33" s="24"/>
      <c r="F33" s="30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7"/>
      <c r="V33" s="27"/>
      <c r="W33" s="27"/>
      <c r="X33" s="27"/>
      <c r="Y33" s="28"/>
      <c r="Z33" s="27"/>
      <c r="AA33" s="27"/>
      <c r="AB33" s="27"/>
      <c r="AC33" s="27"/>
      <c r="AD33" s="27"/>
      <c r="AE33" s="26"/>
      <c r="AF33" s="26"/>
      <c r="AG33" s="26"/>
      <c r="AH33" s="26"/>
      <c r="AI33" s="26"/>
      <c r="AJ33" s="26"/>
      <c r="AK33" s="26"/>
      <c r="AL33" s="26"/>
      <c r="AM33" s="29"/>
      <c r="AN33" s="412"/>
      <c r="AO33" s="30"/>
      <c r="AP33" s="26"/>
      <c r="AQ33" s="26"/>
      <c r="AR33" s="26"/>
      <c r="AS33" s="26"/>
      <c r="AT33" s="27"/>
      <c r="AU33" s="27"/>
      <c r="AV33" s="27"/>
      <c r="AW33" s="27"/>
      <c r="AX33" s="28"/>
      <c r="AY33" s="27"/>
      <c r="AZ33" s="27"/>
      <c r="BA33" s="27"/>
      <c r="BB33" s="27"/>
      <c r="BC33" s="27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7"/>
      <c r="BT33" s="27"/>
      <c r="BU33" s="27"/>
      <c r="BV33" s="27"/>
      <c r="BW33" s="27"/>
      <c r="BX33" s="27"/>
      <c r="BY33" s="27"/>
      <c r="BZ33" s="27"/>
      <c r="CA33" s="27"/>
      <c r="CB33" s="28"/>
      <c r="CC33" s="27"/>
      <c r="CD33" s="27"/>
      <c r="CE33" s="27"/>
      <c r="CF33" s="27"/>
      <c r="CG33" s="27"/>
      <c r="CH33" s="80"/>
      <c r="CI33" s="31">
        <f t="shared" si="0"/>
        <v>80</v>
      </c>
      <c r="CJ33" s="21">
        <v>29</v>
      </c>
      <c r="CK33" s="2"/>
      <c r="CL33" s="2">
        <f t="shared" si="1"/>
        <v>0</v>
      </c>
    </row>
    <row r="34" spans="2:90" s="20" customFormat="1" ht="18" customHeight="1" x14ac:dyDescent="0.5">
      <c r="B34" s="96">
        <v>30</v>
      </c>
      <c r="C34" s="101">
        <v>12926</v>
      </c>
      <c r="D34" s="23" t="s">
        <v>147</v>
      </c>
      <c r="E34" s="24"/>
      <c r="F34" s="30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7"/>
      <c r="V34" s="27"/>
      <c r="W34" s="27"/>
      <c r="X34" s="27"/>
      <c r="Y34" s="28"/>
      <c r="Z34" s="27"/>
      <c r="AA34" s="27"/>
      <c r="AB34" s="27"/>
      <c r="AC34" s="27"/>
      <c r="AD34" s="27"/>
      <c r="AE34" s="26"/>
      <c r="AF34" s="26"/>
      <c r="AG34" s="26"/>
      <c r="AH34" s="26"/>
      <c r="AI34" s="26"/>
      <c r="AJ34" s="26"/>
      <c r="AK34" s="26"/>
      <c r="AL34" s="26"/>
      <c r="AM34" s="29"/>
      <c r="AN34" s="412"/>
      <c r="AO34" s="30"/>
      <c r="AP34" s="26"/>
      <c r="AQ34" s="26"/>
      <c r="AR34" s="26"/>
      <c r="AS34" s="26"/>
      <c r="AT34" s="27"/>
      <c r="AU34" s="27"/>
      <c r="AV34" s="27"/>
      <c r="AW34" s="27"/>
      <c r="AX34" s="28"/>
      <c r="AY34" s="27"/>
      <c r="AZ34" s="27"/>
      <c r="BA34" s="27"/>
      <c r="BB34" s="27"/>
      <c r="BC34" s="27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7"/>
      <c r="BT34" s="27"/>
      <c r="BU34" s="27"/>
      <c r="BV34" s="27"/>
      <c r="BW34" s="27"/>
      <c r="BX34" s="27"/>
      <c r="BY34" s="27"/>
      <c r="BZ34" s="27"/>
      <c r="CA34" s="27"/>
      <c r="CB34" s="28"/>
      <c r="CC34" s="27"/>
      <c r="CD34" s="27"/>
      <c r="CE34" s="27"/>
      <c r="CF34" s="27"/>
      <c r="CG34" s="27"/>
      <c r="CH34" s="80"/>
      <c r="CI34" s="31">
        <f t="shared" si="0"/>
        <v>80</v>
      </c>
      <c r="CJ34" s="21">
        <v>30</v>
      </c>
      <c r="CK34" s="2"/>
      <c r="CL34" s="2">
        <f t="shared" si="1"/>
        <v>0</v>
      </c>
    </row>
    <row r="35" spans="2:90" s="20" customFormat="1" ht="18" customHeight="1" x14ac:dyDescent="0.5">
      <c r="B35" s="96">
        <v>31</v>
      </c>
      <c r="C35" s="101">
        <v>13092</v>
      </c>
      <c r="D35" s="23" t="s">
        <v>148</v>
      </c>
      <c r="E35" s="24"/>
      <c r="F35" s="30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7"/>
      <c r="V35" s="27"/>
      <c r="W35" s="27"/>
      <c r="X35" s="27"/>
      <c r="Y35" s="28"/>
      <c r="Z35" s="27"/>
      <c r="AA35" s="27"/>
      <c r="AB35" s="27"/>
      <c r="AC35" s="27"/>
      <c r="AD35" s="27"/>
      <c r="AE35" s="26"/>
      <c r="AF35" s="26"/>
      <c r="AG35" s="26"/>
      <c r="AH35" s="26"/>
      <c r="AI35" s="26"/>
      <c r="AJ35" s="26"/>
      <c r="AK35" s="26"/>
      <c r="AL35" s="26"/>
      <c r="AM35" s="29"/>
      <c r="AN35" s="412"/>
      <c r="AO35" s="30"/>
      <c r="AP35" s="26"/>
      <c r="AQ35" s="26"/>
      <c r="AR35" s="26"/>
      <c r="AS35" s="26"/>
      <c r="AT35" s="27"/>
      <c r="AU35" s="27"/>
      <c r="AV35" s="27"/>
      <c r="AW35" s="27"/>
      <c r="AX35" s="28"/>
      <c r="AY35" s="27"/>
      <c r="AZ35" s="27"/>
      <c r="BA35" s="27"/>
      <c r="BB35" s="27"/>
      <c r="BC35" s="27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7"/>
      <c r="BT35" s="27"/>
      <c r="BU35" s="27"/>
      <c r="BV35" s="27"/>
      <c r="BW35" s="27"/>
      <c r="BX35" s="27"/>
      <c r="BY35" s="27"/>
      <c r="BZ35" s="27"/>
      <c r="CA35" s="27"/>
      <c r="CB35" s="28"/>
      <c r="CC35" s="27"/>
      <c r="CD35" s="27"/>
      <c r="CE35" s="27"/>
      <c r="CF35" s="27"/>
      <c r="CG35" s="27"/>
      <c r="CH35" s="80"/>
      <c r="CI35" s="31">
        <f t="shared" si="0"/>
        <v>80</v>
      </c>
      <c r="CJ35" s="21">
        <v>31</v>
      </c>
      <c r="CK35" s="2"/>
      <c r="CL35" s="2">
        <f t="shared" si="1"/>
        <v>0</v>
      </c>
    </row>
    <row r="36" spans="2:90" s="20" customFormat="1" ht="18" customHeight="1" x14ac:dyDescent="0.5">
      <c r="B36" s="96">
        <v>32</v>
      </c>
      <c r="C36" s="101">
        <v>13229</v>
      </c>
      <c r="D36" s="23" t="s">
        <v>149</v>
      </c>
      <c r="E36" s="24"/>
      <c r="F36" s="30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7"/>
      <c r="V36" s="27"/>
      <c r="W36" s="27"/>
      <c r="X36" s="27"/>
      <c r="Y36" s="28"/>
      <c r="Z36" s="27"/>
      <c r="AA36" s="27"/>
      <c r="AB36" s="27"/>
      <c r="AC36" s="27"/>
      <c r="AD36" s="27"/>
      <c r="AE36" s="26"/>
      <c r="AF36" s="26"/>
      <c r="AG36" s="26"/>
      <c r="AH36" s="26"/>
      <c r="AI36" s="26"/>
      <c r="AJ36" s="26"/>
      <c r="AK36" s="26"/>
      <c r="AL36" s="26"/>
      <c r="AM36" s="29"/>
      <c r="AN36" s="412"/>
      <c r="AO36" s="30"/>
      <c r="AP36" s="26"/>
      <c r="AQ36" s="26"/>
      <c r="AR36" s="26"/>
      <c r="AS36" s="26"/>
      <c r="AT36" s="27"/>
      <c r="AU36" s="27"/>
      <c r="AV36" s="27"/>
      <c r="AW36" s="27"/>
      <c r="AX36" s="28"/>
      <c r="AY36" s="27"/>
      <c r="AZ36" s="27"/>
      <c r="BA36" s="27"/>
      <c r="BB36" s="27"/>
      <c r="BC36" s="27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7"/>
      <c r="BT36" s="27"/>
      <c r="BU36" s="27"/>
      <c r="BV36" s="27"/>
      <c r="BW36" s="27"/>
      <c r="BX36" s="27"/>
      <c r="BY36" s="27"/>
      <c r="BZ36" s="27"/>
      <c r="CA36" s="27"/>
      <c r="CB36" s="28"/>
      <c r="CC36" s="27"/>
      <c r="CD36" s="27"/>
      <c r="CE36" s="27"/>
      <c r="CF36" s="27"/>
      <c r="CG36" s="27"/>
      <c r="CH36" s="80"/>
      <c r="CI36" s="31">
        <f t="shared" si="0"/>
        <v>80</v>
      </c>
      <c r="CJ36" s="21">
        <v>32</v>
      </c>
      <c r="CK36" s="2"/>
      <c r="CL36" s="2">
        <f t="shared" si="1"/>
        <v>0</v>
      </c>
    </row>
    <row r="37" spans="2:90" s="20" customFormat="1" ht="18" customHeight="1" x14ac:dyDescent="0.5">
      <c r="B37" s="96">
        <v>33</v>
      </c>
      <c r="C37" s="101">
        <v>13247</v>
      </c>
      <c r="D37" s="23" t="s">
        <v>150</v>
      </c>
      <c r="E37" s="24"/>
      <c r="F37" s="30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  <c r="V37" s="27"/>
      <c r="W37" s="27"/>
      <c r="X37" s="27"/>
      <c r="Y37" s="28"/>
      <c r="Z37" s="27"/>
      <c r="AA37" s="27"/>
      <c r="AB37" s="27"/>
      <c r="AC37" s="27"/>
      <c r="AD37" s="27"/>
      <c r="AE37" s="26"/>
      <c r="AF37" s="26"/>
      <c r="AG37" s="26"/>
      <c r="AH37" s="26"/>
      <c r="AI37" s="26"/>
      <c r="AJ37" s="26"/>
      <c r="AK37" s="26"/>
      <c r="AL37" s="26"/>
      <c r="AM37" s="29"/>
      <c r="AN37" s="412"/>
      <c r="AO37" s="30"/>
      <c r="AP37" s="26"/>
      <c r="AQ37" s="26"/>
      <c r="AR37" s="26"/>
      <c r="AS37" s="26"/>
      <c r="AT37" s="27"/>
      <c r="AU37" s="27"/>
      <c r="AV37" s="27"/>
      <c r="AW37" s="27"/>
      <c r="AX37" s="28"/>
      <c r="AY37" s="27"/>
      <c r="AZ37" s="27"/>
      <c r="BA37" s="27"/>
      <c r="BB37" s="27"/>
      <c r="BC37" s="27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7"/>
      <c r="BT37" s="27"/>
      <c r="BU37" s="27"/>
      <c r="BV37" s="27"/>
      <c r="BW37" s="27"/>
      <c r="BX37" s="27"/>
      <c r="BY37" s="27"/>
      <c r="BZ37" s="27"/>
      <c r="CA37" s="27"/>
      <c r="CB37" s="28"/>
      <c r="CC37" s="27"/>
      <c r="CD37" s="27"/>
      <c r="CE37" s="27"/>
      <c r="CF37" s="27"/>
      <c r="CG37" s="27"/>
      <c r="CH37" s="80"/>
      <c r="CI37" s="31">
        <f t="shared" si="0"/>
        <v>80</v>
      </c>
      <c r="CJ37" s="21">
        <v>33</v>
      </c>
      <c r="CK37" s="2"/>
      <c r="CL37" s="2">
        <f t="shared" si="1"/>
        <v>0</v>
      </c>
    </row>
    <row r="38" spans="2:90" s="20" customFormat="1" ht="18" customHeight="1" x14ac:dyDescent="0.5">
      <c r="B38" s="96">
        <v>34</v>
      </c>
      <c r="C38" s="101">
        <v>13361</v>
      </c>
      <c r="D38" s="23" t="s">
        <v>151</v>
      </c>
      <c r="E38" s="24"/>
      <c r="F38" s="30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6"/>
      <c r="AF38" s="26"/>
      <c r="AG38" s="26"/>
      <c r="AH38" s="26"/>
      <c r="AI38" s="26"/>
      <c r="AJ38" s="26"/>
      <c r="AK38" s="26"/>
      <c r="AL38" s="26"/>
      <c r="AM38" s="29"/>
      <c r="AN38" s="412"/>
      <c r="AO38" s="30"/>
      <c r="AP38" s="26"/>
      <c r="AQ38" s="26"/>
      <c r="AR38" s="26"/>
      <c r="AS38" s="26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80"/>
      <c r="CI38" s="31">
        <f t="shared" si="0"/>
        <v>80</v>
      </c>
      <c r="CJ38" s="21">
        <v>34</v>
      </c>
      <c r="CK38" s="2"/>
      <c r="CL38" s="2">
        <f t="shared" si="1"/>
        <v>0</v>
      </c>
    </row>
    <row r="39" spans="2:90" s="20" customFormat="1" ht="18" customHeight="1" x14ac:dyDescent="0.5">
      <c r="B39" s="96">
        <v>35</v>
      </c>
      <c r="C39" s="101">
        <v>13421</v>
      </c>
      <c r="D39" s="23" t="s">
        <v>152</v>
      </c>
      <c r="E39" s="38"/>
      <c r="F39" s="42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40"/>
      <c r="AF39" s="40"/>
      <c r="AG39" s="40"/>
      <c r="AH39" s="40"/>
      <c r="AI39" s="40"/>
      <c r="AJ39" s="40"/>
      <c r="AK39" s="40"/>
      <c r="AL39" s="40"/>
      <c r="AM39" s="41"/>
      <c r="AN39" s="414"/>
      <c r="AO39" s="42"/>
      <c r="AP39" s="40"/>
      <c r="AQ39" s="40"/>
      <c r="AR39" s="40"/>
      <c r="AS39" s="40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80"/>
      <c r="CI39" s="31">
        <f t="shared" si="0"/>
        <v>80</v>
      </c>
      <c r="CJ39" s="21">
        <v>35</v>
      </c>
      <c r="CK39" s="2"/>
      <c r="CL39" s="2">
        <f t="shared" si="1"/>
        <v>0</v>
      </c>
    </row>
    <row r="40" spans="2:90" s="20" customFormat="1" ht="18" customHeight="1" x14ac:dyDescent="0.5">
      <c r="B40" s="96">
        <v>36</v>
      </c>
      <c r="C40" s="101">
        <v>13422</v>
      </c>
      <c r="D40" s="23" t="s">
        <v>153</v>
      </c>
      <c r="E40" s="24"/>
      <c r="F40" s="30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6"/>
      <c r="AF40" s="26"/>
      <c r="AG40" s="26"/>
      <c r="AH40" s="26"/>
      <c r="AI40" s="26"/>
      <c r="AJ40" s="26"/>
      <c r="AK40" s="26"/>
      <c r="AL40" s="26"/>
      <c r="AM40" s="29"/>
      <c r="AN40" s="412"/>
      <c r="AO40" s="30"/>
      <c r="AP40" s="26"/>
      <c r="AQ40" s="26"/>
      <c r="AR40" s="26"/>
      <c r="AS40" s="26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80"/>
      <c r="CI40" s="31">
        <f t="shared" si="0"/>
        <v>80</v>
      </c>
      <c r="CJ40" s="21">
        <v>36</v>
      </c>
      <c r="CK40" s="2"/>
      <c r="CL40" s="2">
        <f t="shared" si="1"/>
        <v>0</v>
      </c>
    </row>
    <row r="41" spans="2:90" s="20" customFormat="1" ht="18" customHeight="1" x14ac:dyDescent="0.5">
      <c r="B41" s="96">
        <v>37</v>
      </c>
      <c r="C41" s="101">
        <v>13423</v>
      </c>
      <c r="D41" s="23" t="s">
        <v>154</v>
      </c>
      <c r="E41" s="12"/>
      <c r="F41" s="30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6"/>
      <c r="AF41" s="26"/>
      <c r="AG41" s="26"/>
      <c r="AH41" s="26"/>
      <c r="AI41" s="26"/>
      <c r="AJ41" s="26"/>
      <c r="AK41" s="26"/>
      <c r="AL41" s="26"/>
      <c r="AM41" s="29"/>
      <c r="AN41" s="412"/>
      <c r="AO41" s="30"/>
      <c r="AP41" s="26"/>
      <c r="AQ41" s="26"/>
      <c r="AR41" s="26"/>
      <c r="AS41" s="26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80"/>
      <c r="CI41" s="31">
        <f t="shared" si="0"/>
        <v>80</v>
      </c>
      <c r="CJ41" s="21">
        <v>37</v>
      </c>
      <c r="CK41" s="2"/>
      <c r="CL41" s="2">
        <f t="shared" si="1"/>
        <v>0</v>
      </c>
    </row>
    <row r="42" spans="2:90" s="20" customFormat="1" ht="18" customHeight="1" x14ac:dyDescent="0.5">
      <c r="B42" s="96">
        <v>38</v>
      </c>
      <c r="C42" s="101">
        <v>13424</v>
      </c>
      <c r="D42" s="23" t="s">
        <v>155</v>
      </c>
      <c r="E42" s="24"/>
      <c r="F42" s="30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6"/>
      <c r="AF42" s="26"/>
      <c r="AG42" s="26"/>
      <c r="AH42" s="26"/>
      <c r="AI42" s="26"/>
      <c r="AJ42" s="26"/>
      <c r="AK42" s="26"/>
      <c r="AL42" s="26"/>
      <c r="AM42" s="29"/>
      <c r="AN42" s="412"/>
      <c r="AO42" s="30"/>
      <c r="AP42" s="26"/>
      <c r="AQ42" s="26"/>
      <c r="AR42" s="26"/>
      <c r="AS42" s="26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80"/>
      <c r="CI42" s="31">
        <f t="shared" si="0"/>
        <v>80</v>
      </c>
      <c r="CJ42" s="21">
        <v>38</v>
      </c>
      <c r="CK42" s="2"/>
      <c r="CL42" s="2">
        <f t="shared" si="1"/>
        <v>0</v>
      </c>
    </row>
    <row r="43" spans="2:90" s="20" customFormat="1" ht="18" customHeight="1" x14ac:dyDescent="0.5">
      <c r="B43" s="98">
        <v>39</v>
      </c>
      <c r="C43" s="101">
        <v>13426</v>
      </c>
      <c r="D43" s="23" t="s">
        <v>156</v>
      </c>
      <c r="E43" s="72"/>
      <c r="F43" s="76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3"/>
      <c r="AF43" s="73"/>
      <c r="AG43" s="73"/>
      <c r="AH43" s="73"/>
      <c r="AI43" s="73"/>
      <c r="AJ43" s="73"/>
      <c r="AK43" s="73"/>
      <c r="AL43" s="73"/>
      <c r="AM43" s="75"/>
      <c r="AN43" s="412"/>
      <c r="AO43" s="76"/>
      <c r="AP43" s="73"/>
      <c r="AQ43" s="73"/>
      <c r="AR43" s="73"/>
      <c r="AS43" s="73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82"/>
      <c r="CI43" s="77">
        <f t="shared" si="0"/>
        <v>80</v>
      </c>
      <c r="CJ43" s="71">
        <v>39</v>
      </c>
      <c r="CK43" s="2"/>
      <c r="CL43" s="2">
        <f t="shared" si="1"/>
        <v>0</v>
      </c>
    </row>
    <row r="44" spans="2:90" s="20" customFormat="1" ht="18" customHeight="1" x14ac:dyDescent="0.5">
      <c r="B44" s="96">
        <v>40</v>
      </c>
      <c r="C44" s="101">
        <v>13428</v>
      </c>
      <c r="D44" s="23" t="s">
        <v>157</v>
      </c>
      <c r="E44" s="102"/>
      <c r="F44" s="41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78"/>
      <c r="AF44" s="78"/>
      <c r="AG44" s="78"/>
      <c r="AH44" s="78"/>
      <c r="AI44" s="78"/>
      <c r="AJ44" s="78"/>
      <c r="AK44" s="78"/>
      <c r="AL44" s="78"/>
      <c r="AM44" s="433"/>
      <c r="AN44" s="416"/>
      <c r="AO44" s="418"/>
      <c r="AP44" s="78"/>
      <c r="AQ44" s="78"/>
      <c r="AR44" s="78"/>
      <c r="AS44" s="78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80"/>
      <c r="CI44" s="85">
        <f t="shared" si="0"/>
        <v>80</v>
      </c>
      <c r="CJ44" s="86">
        <v>40</v>
      </c>
      <c r="CK44" s="2"/>
      <c r="CL44" s="2">
        <f t="shared" si="1"/>
        <v>0</v>
      </c>
    </row>
    <row r="45" spans="2:90" ht="18" customHeight="1" thickBot="1" x14ac:dyDescent="0.55000000000000004">
      <c r="B45" s="105">
        <v>41</v>
      </c>
      <c r="C45" s="103">
        <v>13502</v>
      </c>
      <c r="D45" s="54" t="s">
        <v>158</v>
      </c>
      <c r="E45" s="104"/>
      <c r="F45" s="419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4"/>
      <c r="AN45" s="417"/>
      <c r="AO45" s="419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4"/>
      <c r="CI45" s="87"/>
      <c r="CJ45" s="84"/>
    </row>
  </sheetData>
  <mergeCells count="9">
    <mergeCell ref="CN11:CV12"/>
    <mergeCell ref="CN13:CV14"/>
    <mergeCell ref="CN15:CR16"/>
    <mergeCell ref="B1:AM1"/>
    <mergeCell ref="AO1:CJ1"/>
    <mergeCell ref="B2:B4"/>
    <mergeCell ref="C2:C4"/>
    <mergeCell ref="D2:D4"/>
    <mergeCell ref="CJ2:CJ4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92" orientation="portrait" r:id="rId1"/>
  <headerFooter alignWithMargins="0"/>
  <colBreaks count="2" manualBreakCount="2">
    <brk id="39" max="44" man="1"/>
    <brk id="88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17</vt:i4>
      </vt:variant>
      <vt:variant>
        <vt:lpstr>ช่วงที่มีชื่อ</vt:lpstr>
      </vt:variant>
      <vt:variant>
        <vt:i4>15</vt:i4>
      </vt:variant>
    </vt:vector>
  </HeadingPairs>
  <TitlesOfParts>
    <vt:vector size="32" baseType="lpstr">
      <vt:lpstr>ปกห้อง101</vt:lpstr>
      <vt:lpstr>ผลการเรียนรู้1</vt:lpstr>
      <vt:lpstr>เวลาเรียน101</vt:lpstr>
      <vt:lpstr>Sheet4</vt:lpstr>
      <vt:lpstr>รวมคะแนน101</vt:lpstr>
      <vt:lpstr>ใบประกาศผลการเรียน101</vt:lpstr>
      <vt:lpstr>คุณลักษณะ101</vt:lpstr>
      <vt:lpstr>ปกห้อง102</vt:lpstr>
      <vt:lpstr>เวลาเรียน102</vt:lpstr>
      <vt:lpstr>รวมคะแนน102</vt:lpstr>
      <vt:lpstr>ใบประกาศผลการเรียน102</vt:lpstr>
      <vt:lpstr>คุณลักษณะ102</vt:lpstr>
      <vt:lpstr>ปกห้อง103</vt:lpstr>
      <vt:lpstr>เวลาเรียน103</vt:lpstr>
      <vt:lpstr>รวมคะแนน103</vt:lpstr>
      <vt:lpstr>ใบประกาศผลการเรียน103</vt:lpstr>
      <vt:lpstr>คุณลักษณะ103</vt:lpstr>
      <vt:lpstr>คุณลักษณะ101!Print_Area</vt:lpstr>
      <vt:lpstr>คุณลักษณะ102!Print_Area</vt:lpstr>
      <vt:lpstr>คุณลักษณะ103!Print_Area</vt:lpstr>
      <vt:lpstr>ใบประกาศผลการเรียน101!Print_Area</vt:lpstr>
      <vt:lpstr>ใบประกาศผลการเรียน102!Print_Area</vt:lpstr>
      <vt:lpstr>ใบประกาศผลการเรียน103!Print_Area</vt:lpstr>
      <vt:lpstr>ปกห้อง101!Print_Area</vt:lpstr>
      <vt:lpstr>ปกห้อง102!Print_Area</vt:lpstr>
      <vt:lpstr>ปกห้อง103!Print_Area</vt:lpstr>
      <vt:lpstr>รวมคะแนน101!Print_Area</vt:lpstr>
      <vt:lpstr>รวมคะแนน102!Print_Area</vt:lpstr>
      <vt:lpstr>รวมคะแนน103!Print_Area</vt:lpstr>
      <vt:lpstr>เวลาเรียน101!Print_Area</vt:lpstr>
      <vt:lpstr>เวลาเรียน102!Print_Area</vt:lpstr>
      <vt:lpstr>เวลาเรียน103!Print_Area</vt:lpstr>
    </vt:vector>
  </TitlesOfParts>
  <Company>PPK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ต้นแบบปพ5</dc:title>
  <dc:creator>NAVARAT</dc:creator>
  <cp:lastModifiedBy>sukunya</cp:lastModifiedBy>
  <cp:lastPrinted>2019-07-07T02:35:13Z</cp:lastPrinted>
  <dcterms:created xsi:type="dcterms:W3CDTF">2006-03-02T07:28:25Z</dcterms:created>
  <dcterms:modified xsi:type="dcterms:W3CDTF">2019-10-01T16:03:11Z</dcterms:modified>
</cp:coreProperties>
</file>