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3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780" tabRatio="887" firstSheet="6" activeTab="15"/>
  </bookViews>
  <sheets>
    <sheet name="Sheet4" sheetId="15" state="hidden" r:id="rId1"/>
    <sheet name="ปกห้อง201" sheetId="24" r:id="rId2"/>
    <sheet name="ผลการเรียนรู้" sheetId="69" r:id="rId3"/>
    <sheet name="เวลาเรียน201" sheetId="25" r:id="rId4"/>
    <sheet name="รวมคะแนน201" sheetId="26" r:id="rId5"/>
    <sheet name="ใบประกาศผลการเรียน201" sheetId="71" r:id="rId6"/>
    <sheet name="คุณลักษณะ201" sheetId="27" r:id="rId7"/>
    <sheet name="ปกห้อง202" sheetId="28" r:id="rId8"/>
    <sheet name="เวลาเรียน202" sheetId="29" r:id="rId9"/>
    <sheet name="รวมคะแนน202" sheetId="30" r:id="rId10"/>
    <sheet name="ใบประกาศผลการเรียน202" sheetId="72" r:id="rId11"/>
    <sheet name="คุณลักษณะ202" sheetId="31" r:id="rId12"/>
    <sheet name="ปกห้อง203" sheetId="32" r:id="rId13"/>
    <sheet name="เวลาเรียน203" sheetId="33" r:id="rId14"/>
    <sheet name="รวมคะแนน203" sheetId="34" r:id="rId15"/>
    <sheet name="ใบประกาศผลการเรียน203" sheetId="73" r:id="rId16"/>
    <sheet name="คุณลักษณะ203" sheetId="35" r:id="rId17"/>
  </sheets>
  <definedNames>
    <definedName name="OLE_LINK1" localSheetId="12">ปกห้อง203!$F$21</definedName>
    <definedName name="_xlnm.Print_Area" localSheetId="6">คุณลักษณะ201!$A$1:$AI$63</definedName>
    <definedName name="_xlnm.Print_Area" localSheetId="11">คุณลักษณะ202!$A$1:$AI$57</definedName>
    <definedName name="_xlnm.Print_Area" localSheetId="16">คุณลักษณะ203!$A$1:$AH$59</definedName>
    <definedName name="_xlnm.Print_Area" localSheetId="5">ใบประกาศผลการเรียน201!$A$1:$I$44</definedName>
    <definedName name="_xlnm.Print_Area" localSheetId="10">ใบประกาศผลการเรียน202!$A$1:$I$44</definedName>
    <definedName name="_xlnm.Print_Area" localSheetId="15">ใบประกาศผลการเรียน203!$A$1:$I$44</definedName>
    <definedName name="_xlnm.Print_Area" localSheetId="1">ปกห้อง201!$A$1:$R$84</definedName>
    <definedName name="_xlnm.Print_Area" localSheetId="7">ปกห้อง202!$A$1:$AA$84</definedName>
    <definedName name="_xlnm.Print_Area" localSheetId="12">ปกห้อง203!$A$1:$R$84</definedName>
    <definedName name="_xlnm.Print_Area" localSheetId="4">รวมคะแนน201!$A$1:$AE$60</definedName>
    <definedName name="_xlnm.Print_Area" localSheetId="9">รวมคะแนน202!$A$1:$AE$60</definedName>
    <definedName name="_xlnm.Print_Area" localSheetId="14">รวมคะแนน203!$A$1:$AE$64</definedName>
    <definedName name="_xlnm.Print_Area" localSheetId="3">เวลาเรียน201!$A$1:$CW$44</definedName>
    <definedName name="_xlnm.Print_Area" localSheetId="8">เวลาเรียน202!$A$1:$CW$49</definedName>
    <definedName name="_xlnm.Print_Area" localSheetId="13">เวลาเรียน203!$A$1:$DK$49</definedName>
  </definedNames>
  <calcPr calcId="144525"/>
</workbook>
</file>

<file path=xl/calcChain.xml><?xml version="1.0" encoding="utf-8"?>
<calcChain xmlns="http://schemas.openxmlformats.org/spreadsheetml/2006/main">
  <c r="H25" i="73" l="1"/>
  <c r="H24" i="73"/>
  <c r="H23" i="73"/>
  <c r="H22" i="73"/>
  <c r="H17" i="73"/>
  <c r="H18" i="73"/>
  <c r="H19" i="73"/>
  <c r="H20" i="73"/>
  <c r="H21" i="73"/>
  <c r="H16" i="73"/>
  <c r="H15" i="73"/>
  <c r="E6" i="73"/>
  <c r="E7" i="73"/>
  <c r="E8" i="73"/>
  <c r="E10" i="73"/>
  <c r="E11" i="73"/>
  <c r="E12" i="73"/>
  <c r="E13" i="73"/>
  <c r="E14" i="73"/>
  <c r="E15" i="73"/>
  <c r="E16" i="73"/>
  <c r="E17" i="73"/>
  <c r="E18" i="73"/>
  <c r="E19" i="73"/>
  <c r="E20" i="73"/>
  <c r="E21" i="73"/>
  <c r="E22" i="73"/>
  <c r="E23" i="73"/>
  <c r="E24" i="73"/>
  <c r="E25" i="73"/>
  <c r="E26" i="73"/>
  <c r="E27" i="73"/>
  <c r="E28" i="73"/>
  <c r="E29" i="73"/>
  <c r="E30" i="73"/>
  <c r="E31" i="73"/>
  <c r="E32" i="73"/>
  <c r="E33" i="73"/>
  <c r="E34" i="73"/>
  <c r="E35" i="73"/>
  <c r="E36" i="73"/>
  <c r="E37" i="73"/>
  <c r="E38" i="73"/>
  <c r="E39" i="73"/>
  <c r="E40" i="73"/>
  <c r="E41" i="73"/>
  <c r="E42" i="73"/>
  <c r="E43" i="73"/>
  <c r="E44" i="73"/>
  <c r="E5" i="73"/>
  <c r="D6" i="73"/>
  <c r="D7" i="73"/>
  <c r="D8" i="73"/>
  <c r="D10" i="73"/>
  <c r="D11" i="73"/>
  <c r="D12" i="73"/>
  <c r="D13" i="73"/>
  <c r="D14" i="73"/>
  <c r="D15" i="73"/>
  <c r="D16" i="73"/>
  <c r="D17" i="73"/>
  <c r="D18" i="73"/>
  <c r="D19" i="73"/>
  <c r="D20" i="73"/>
  <c r="D21" i="73"/>
  <c r="D22" i="73"/>
  <c r="D23" i="73"/>
  <c r="D24" i="73"/>
  <c r="D25" i="73"/>
  <c r="D26" i="73"/>
  <c r="D27" i="73"/>
  <c r="D28" i="73"/>
  <c r="D29" i="73"/>
  <c r="D30" i="73"/>
  <c r="D31" i="73"/>
  <c r="D32" i="73"/>
  <c r="D33" i="73"/>
  <c r="D34" i="73"/>
  <c r="D35" i="73"/>
  <c r="D36" i="73"/>
  <c r="D37" i="73"/>
  <c r="D38" i="73"/>
  <c r="D39" i="73"/>
  <c r="D40" i="73"/>
  <c r="D41" i="73"/>
  <c r="D42" i="73"/>
  <c r="D43" i="73"/>
  <c r="D44" i="73"/>
  <c r="D5" i="73"/>
  <c r="C43" i="73"/>
  <c r="C44" i="73"/>
  <c r="B43" i="73"/>
  <c r="B44" i="73"/>
  <c r="C6" i="73"/>
  <c r="C7" i="73"/>
  <c r="C8" i="73"/>
  <c r="C9" i="73"/>
  <c r="C10" i="73"/>
  <c r="C11" i="73"/>
  <c r="C12" i="73"/>
  <c r="C13" i="73"/>
  <c r="C14" i="73"/>
  <c r="C15" i="73"/>
  <c r="C16" i="73"/>
  <c r="C17" i="73"/>
  <c r="C18" i="73"/>
  <c r="C19" i="73"/>
  <c r="C20" i="73"/>
  <c r="C21" i="73"/>
  <c r="C22" i="73"/>
  <c r="C23" i="73"/>
  <c r="C24" i="73"/>
  <c r="C25" i="73"/>
  <c r="C26" i="73"/>
  <c r="C27" i="73"/>
  <c r="C28" i="73"/>
  <c r="C29" i="73"/>
  <c r="C30" i="73"/>
  <c r="C31" i="73"/>
  <c r="C32" i="73"/>
  <c r="C33" i="73"/>
  <c r="C34" i="73"/>
  <c r="C35" i="73"/>
  <c r="C36" i="73"/>
  <c r="C37" i="73"/>
  <c r="C38" i="73"/>
  <c r="C39" i="73"/>
  <c r="C40" i="73"/>
  <c r="C41" i="73"/>
  <c r="C42" i="73"/>
  <c r="B6" i="73"/>
  <c r="B7" i="73"/>
  <c r="B8" i="73"/>
  <c r="B9" i="73"/>
  <c r="B10" i="73"/>
  <c r="B11" i="73"/>
  <c r="B12" i="73"/>
  <c r="B13" i="73"/>
  <c r="B14" i="73"/>
  <c r="B15" i="73"/>
  <c r="B16" i="73"/>
  <c r="B17" i="73"/>
  <c r="B18" i="73"/>
  <c r="B19" i="73"/>
  <c r="B20" i="73"/>
  <c r="B21" i="73"/>
  <c r="B22" i="73"/>
  <c r="B23" i="73"/>
  <c r="B24" i="73"/>
  <c r="B25" i="73"/>
  <c r="B26" i="73"/>
  <c r="B27" i="73"/>
  <c r="B28" i="73"/>
  <c r="B29" i="73"/>
  <c r="B30" i="73"/>
  <c r="B31" i="73"/>
  <c r="B32" i="73"/>
  <c r="B33" i="73"/>
  <c r="B34" i="73"/>
  <c r="B35" i="73"/>
  <c r="B36" i="73"/>
  <c r="B37" i="73"/>
  <c r="B38" i="73"/>
  <c r="B39" i="73"/>
  <c r="B40" i="73"/>
  <c r="B41" i="73"/>
  <c r="B42" i="73"/>
  <c r="C5" i="73"/>
  <c r="B5" i="73"/>
  <c r="H26" i="73"/>
  <c r="E35" i="72"/>
  <c r="E36" i="72"/>
  <c r="E37" i="72"/>
  <c r="E38" i="72"/>
  <c r="E39" i="72"/>
  <c r="E40" i="72"/>
  <c r="E41" i="72"/>
  <c r="E42" i="72"/>
  <c r="E6" i="72"/>
  <c r="E7" i="72"/>
  <c r="E8" i="72"/>
  <c r="E9" i="72"/>
  <c r="E10" i="72"/>
  <c r="E12" i="72"/>
  <c r="E13" i="72"/>
  <c r="E14" i="72"/>
  <c r="E16" i="72"/>
  <c r="E17" i="72"/>
  <c r="E18" i="72"/>
  <c r="E19" i="72"/>
  <c r="E20" i="72"/>
  <c r="E21" i="72"/>
  <c r="E22" i="72"/>
  <c r="E23" i="72"/>
  <c r="E24" i="72"/>
  <c r="E25" i="72"/>
  <c r="E26" i="72"/>
  <c r="E27" i="72"/>
  <c r="E28" i="72"/>
  <c r="E29" i="72"/>
  <c r="E30" i="72"/>
  <c r="E31" i="72"/>
  <c r="E32" i="72"/>
  <c r="E33" i="72"/>
  <c r="E34" i="72"/>
  <c r="E5" i="72"/>
  <c r="D35" i="72"/>
  <c r="D36" i="72"/>
  <c r="D37" i="72"/>
  <c r="D38" i="72"/>
  <c r="D39" i="72"/>
  <c r="D40" i="72"/>
  <c r="D41" i="72"/>
  <c r="D42" i="72"/>
  <c r="D6" i="72"/>
  <c r="D7" i="72"/>
  <c r="D8" i="72"/>
  <c r="D9" i="72"/>
  <c r="D10" i="72"/>
  <c r="D12" i="72"/>
  <c r="D13" i="72"/>
  <c r="D14" i="72"/>
  <c r="D16" i="72"/>
  <c r="D17" i="72"/>
  <c r="D18" i="72"/>
  <c r="D19" i="72"/>
  <c r="D20" i="72"/>
  <c r="D21" i="72"/>
  <c r="D22" i="72"/>
  <c r="D23" i="72"/>
  <c r="D24" i="72"/>
  <c r="D25" i="72"/>
  <c r="D26" i="72"/>
  <c r="D27" i="72"/>
  <c r="D28" i="72"/>
  <c r="D29" i="72"/>
  <c r="D30" i="72"/>
  <c r="D31" i="72"/>
  <c r="D32" i="72"/>
  <c r="D33" i="72"/>
  <c r="D34" i="72"/>
  <c r="D5" i="72"/>
  <c r="C35" i="72"/>
  <c r="C36" i="72"/>
  <c r="C37" i="72"/>
  <c r="C38" i="72"/>
  <c r="C39" i="72"/>
  <c r="C40" i="72"/>
  <c r="C41" i="72"/>
  <c r="C42" i="72"/>
  <c r="B35" i="72"/>
  <c r="B36" i="72"/>
  <c r="B37" i="72"/>
  <c r="B38" i="72"/>
  <c r="B39" i="72"/>
  <c r="B40" i="72"/>
  <c r="B41" i="72"/>
  <c r="B42" i="72"/>
  <c r="C6" i="72"/>
  <c r="C7" i="72"/>
  <c r="C8" i="72"/>
  <c r="C9" i="72"/>
  <c r="C10" i="72"/>
  <c r="C11" i="72"/>
  <c r="C12" i="72"/>
  <c r="C13" i="72"/>
  <c r="C14" i="72"/>
  <c r="C15" i="72"/>
  <c r="C16" i="72"/>
  <c r="C17" i="72"/>
  <c r="C18" i="72"/>
  <c r="C19" i="72"/>
  <c r="C20" i="72"/>
  <c r="C21" i="72"/>
  <c r="C22" i="72"/>
  <c r="C23" i="72"/>
  <c r="C24" i="72"/>
  <c r="C25" i="72"/>
  <c r="C26" i="72"/>
  <c r="C27" i="72"/>
  <c r="C28" i="72"/>
  <c r="C29" i="72"/>
  <c r="C30" i="72"/>
  <c r="C31" i="72"/>
  <c r="C32" i="72"/>
  <c r="C33" i="72"/>
  <c r="C34" i="72"/>
  <c r="B6" i="72"/>
  <c r="B7" i="72"/>
  <c r="B8" i="72"/>
  <c r="B9" i="72"/>
  <c r="B10" i="72"/>
  <c r="B11" i="72"/>
  <c r="B12" i="72"/>
  <c r="B13" i="72"/>
  <c r="B14" i="72"/>
  <c r="B15" i="72"/>
  <c r="B16" i="72"/>
  <c r="B17" i="72"/>
  <c r="B18" i="72"/>
  <c r="B19" i="72"/>
  <c r="B20" i="72"/>
  <c r="B21" i="72"/>
  <c r="B22" i="72"/>
  <c r="B23" i="72"/>
  <c r="B24" i="72"/>
  <c r="B25" i="72"/>
  <c r="B26" i="72"/>
  <c r="B27" i="72"/>
  <c r="B28" i="72"/>
  <c r="B29" i="72"/>
  <c r="B30" i="72"/>
  <c r="B31" i="72"/>
  <c r="B32" i="72"/>
  <c r="B33" i="72"/>
  <c r="B34" i="72"/>
  <c r="C5" i="72"/>
  <c r="B5" i="72"/>
  <c r="H26" i="71"/>
  <c r="H25" i="71"/>
  <c r="H24" i="71"/>
  <c r="H23" i="71"/>
  <c r="H22" i="71"/>
  <c r="H21" i="71"/>
  <c r="H17" i="71"/>
  <c r="H18" i="71"/>
  <c r="H19" i="71"/>
  <c r="H20" i="71"/>
  <c r="H16" i="71"/>
  <c r="H15" i="71"/>
  <c r="E7" i="71"/>
  <c r="E9" i="71"/>
  <c r="E10" i="71"/>
  <c r="E11" i="71"/>
  <c r="E12" i="71"/>
  <c r="E13" i="71"/>
  <c r="E14" i="71"/>
  <c r="E15" i="71"/>
  <c r="E16" i="71"/>
  <c r="E17" i="71"/>
  <c r="E18" i="71"/>
  <c r="E19" i="71"/>
  <c r="E20" i="71"/>
  <c r="E21" i="71"/>
  <c r="E22" i="71"/>
  <c r="E23" i="71"/>
  <c r="E24" i="71"/>
  <c r="E25" i="71"/>
  <c r="E26" i="71"/>
  <c r="E27" i="71"/>
  <c r="E28" i="71"/>
  <c r="E29" i="71"/>
  <c r="E30" i="71"/>
  <c r="E31" i="71"/>
  <c r="E32" i="71"/>
  <c r="E33" i="71"/>
  <c r="E34" i="71"/>
  <c r="D7" i="71"/>
  <c r="D9" i="71"/>
  <c r="D10" i="71"/>
  <c r="D11" i="71"/>
  <c r="D12" i="71"/>
  <c r="D13" i="71"/>
  <c r="D14" i="71"/>
  <c r="D15" i="71"/>
  <c r="D16" i="71"/>
  <c r="D17" i="71"/>
  <c r="D18" i="71"/>
  <c r="D19" i="71"/>
  <c r="D20" i="71"/>
  <c r="D21" i="71"/>
  <c r="D22" i="71"/>
  <c r="D23" i="71"/>
  <c r="D24" i="71"/>
  <c r="D25" i="71"/>
  <c r="D26" i="71"/>
  <c r="D27" i="71"/>
  <c r="D28" i="71"/>
  <c r="D29" i="71"/>
  <c r="D30" i="71"/>
  <c r="D31" i="71"/>
  <c r="D32" i="71"/>
  <c r="D33" i="71"/>
  <c r="D34" i="71"/>
  <c r="E5" i="71"/>
  <c r="AD7" i="26"/>
  <c r="D5" i="71"/>
  <c r="C6" i="71"/>
  <c r="C7" i="71"/>
  <c r="C8" i="71"/>
  <c r="C9" i="71"/>
  <c r="C10" i="71"/>
  <c r="C11" i="71"/>
  <c r="C12" i="71"/>
  <c r="C13" i="71"/>
  <c r="C14" i="71"/>
  <c r="C15" i="71"/>
  <c r="C16" i="71"/>
  <c r="C17" i="71"/>
  <c r="C18" i="71"/>
  <c r="C19" i="71"/>
  <c r="C20" i="71"/>
  <c r="C21" i="71"/>
  <c r="C22" i="71"/>
  <c r="C23" i="71"/>
  <c r="C24" i="71"/>
  <c r="C25" i="71"/>
  <c r="C26" i="71"/>
  <c r="C27" i="71"/>
  <c r="C28" i="71"/>
  <c r="C29" i="71"/>
  <c r="C30" i="71"/>
  <c r="C31" i="71"/>
  <c r="C32" i="71"/>
  <c r="C33" i="71"/>
  <c r="C34" i="71"/>
  <c r="C5" i="71"/>
  <c r="B28" i="71"/>
  <c r="B29" i="71"/>
  <c r="B30" i="71"/>
  <c r="B31" i="71"/>
  <c r="B32" i="71"/>
  <c r="B33" i="71"/>
  <c r="B34" i="71"/>
  <c r="B6" i="71"/>
  <c r="B7" i="71"/>
  <c r="B8" i="71"/>
  <c r="B9" i="71"/>
  <c r="B10" i="71"/>
  <c r="B11" i="71"/>
  <c r="B12" i="71"/>
  <c r="B13" i="71"/>
  <c r="B14" i="71"/>
  <c r="B15" i="71"/>
  <c r="B16" i="71"/>
  <c r="B17" i="71"/>
  <c r="B18" i="71"/>
  <c r="B19" i="71"/>
  <c r="B20" i="71"/>
  <c r="B21" i="71"/>
  <c r="B22" i="71"/>
  <c r="B23" i="71"/>
  <c r="B24" i="71"/>
  <c r="B25" i="71"/>
  <c r="B26" i="71"/>
  <c r="B27" i="71"/>
  <c r="B5" i="71"/>
  <c r="C42" i="30" l="1"/>
  <c r="R58" i="35"/>
  <c r="R57" i="35"/>
  <c r="R56" i="35"/>
  <c r="R55" i="35"/>
  <c r="K58" i="35"/>
  <c r="K57" i="35"/>
  <c r="K56" i="35"/>
  <c r="K55" i="35"/>
  <c r="AH44" i="35"/>
  <c r="V44" i="35"/>
  <c r="R44" i="35"/>
  <c r="Y44" i="35"/>
  <c r="K44" i="35" s="1"/>
  <c r="Z44" i="35"/>
  <c r="M44" i="35" s="1"/>
  <c r="AA44" i="35"/>
  <c r="AB44" i="35"/>
  <c r="N44" i="35"/>
  <c r="AF44" i="35"/>
  <c r="B44" i="35"/>
  <c r="AD46" i="34"/>
  <c r="AC46" i="34"/>
  <c r="Z46" i="34"/>
  <c r="Z44" i="34"/>
  <c r="Z45" i="34"/>
  <c r="C46" i="34"/>
  <c r="AC44" i="35" l="1"/>
  <c r="AD44" i="35"/>
  <c r="L44" i="35"/>
  <c r="AE44" i="35"/>
  <c r="Z6" i="34"/>
  <c r="Z7" i="26"/>
  <c r="Z8" i="26"/>
  <c r="Z9" i="26"/>
  <c r="Z10" i="26"/>
  <c r="Z11" i="26"/>
  <c r="Z12" i="26"/>
  <c r="Z13" i="26"/>
  <c r="Z14" i="26"/>
  <c r="Z15" i="26"/>
  <c r="Z16" i="26"/>
  <c r="Z17" i="26"/>
  <c r="Z18" i="26"/>
  <c r="Z19" i="26"/>
  <c r="Z20" i="26"/>
  <c r="Z21" i="26"/>
  <c r="Z22" i="26"/>
  <c r="Z23" i="26"/>
  <c r="Z24" i="26"/>
  <c r="Z25" i="26"/>
  <c r="Z26" i="26"/>
  <c r="Z27" i="26"/>
  <c r="Z28" i="26"/>
  <c r="Z29" i="26"/>
  <c r="Z30" i="26"/>
  <c r="Z31" i="26"/>
  <c r="Z32" i="26"/>
  <c r="Z33" i="26"/>
  <c r="Z34" i="26"/>
  <c r="Z35" i="26"/>
  <c r="Z36" i="26"/>
  <c r="Z6" i="26"/>
  <c r="Z7" i="30" l="1"/>
  <c r="Z8" i="30"/>
  <c r="Z9" i="30"/>
  <c r="Z10" i="30"/>
  <c r="Z11" i="30"/>
  <c r="Z12" i="30"/>
  <c r="Z13" i="30"/>
  <c r="Z14" i="30"/>
  <c r="Z15" i="30"/>
  <c r="Z16" i="30"/>
  <c r="Z17" i="30"/>
  <c r="Z18" i="30"/>
  <c r="Z19" i="30"/>
  <c r="Z20" i="30"/>
  <c r="Z21" i="30"/>
  <c r="Z22" i="30"/>
  <c r="Z23" i="30"/>
  <c r="Z24" i="30"/>
  <c r="Z25" i="30"/>
  <c r="Z26" i="30"/>
  <c r="Z27" i="30"/>
  <c r="Z28" i="30"/>
  <c r="Z29" i="30"/>
  <c r="Z30" i="30"/>
  <c r="Z31" i="30"/>
  <c r="Z32" i="30"/>
  <c r="Z33" i="30"/>
  <c r="Z34" i="30"/>
  <c r="Z35" i="30"/>
  <c r="Z36" i="30"/>
  <c r="Z37" i="30"/>
  <c r="Z38" i="30"/>
  <c r="Z39" i="30"/>
  <c r="Z40" i="30"/>
  <c r="Z41" i="30"/>
  <c r="Z42" i="30"/>
  <c r="Z43" i="30"/>
  <c r="Z44" i="30"/>
  <c r="Z6" i="30"/>
  <c r="Z7" i="34" l="1"/>
  <c r="AC7" i="34" s="1"/>
  <c r="AC6" i="34"/>
  <c r="CL44" i="29"/>
  <c r="CI44" i="29" s="1"/>
  <c r="CL45" i="29"/>
  <c r="CI45" i="29" s="1"/>
  <c r="CL46" i="29"/>
  <c r="CI46" i="29" s="1"/>
  <c r="CI47" i="29"/>
  <c r="CL47" i="29"/>
  <c r="CL48" i="29"/>
  <c r="CI48" i="29" s="1"/>
  <c r="CL43" i="29"/>
  <c r="CI43" i="29" s="1"/>
  <c r="CL49" i="29"/>
  <c r="CI49" i="29" s="1"/>
  <c r="AC7" i="30" l="1"/>
  <c r="AC6" i="30"/>
  <c r="AC7" i="26"/>
  <c r="AC6" i="26"/>
  <c r="R40" i="35" l="1"/>
  <c r="T40" i="35" s="1"/>
  <c r="Y40" i="35"/>
  <c r="Z40" i="35"/>
  <c r="AA40" i="35"/>
  <c r="AB40" i="35"/>
  <c r="AF40" i="35" s="1"/>
  <c r="AH40" i="35"/>
  <c r="R41" i="35"/>
  <c r="S41" i="35" s="1"/>
  <c r="Y41" i="35"/>
  <c r="Z41" i="35"/>
  <c r="AA41" i="35"/>
  <c r="AB41" i="35"/>
  <c r="R42" i="35"/>
  <c r="T42" i="35" s="1"/>
  <c r="Y42" i="35"/>
  <c r="Z42" i="35"/>
  <c r="AA42" i="35"/>
  <c r="AB42" i="35"/>
  <c r="AF42" i="35" s="1"/>
  <c r="R43" i="35"/>
  <c r="U43" i="35" s="1"/>
  <c r="Y43" i="35"/>
  <c r="Z43" i="35"/>
  <c r="AA43" i="35"/>
  <c r="AB43" i="35"/>
  <c r="C8" i="34"/>
  <c r="B6" i="35" s="1"/>
  <c r="C9" i="34"/>
  <c r="B7" i="35" s="1"/>
  <c r="C10" i="34"/>
  <c r="B8" i="35" s="1"/>
  <c r="C11" i="34"/>
  <c r="B9" i="35" s="1"/>
  <c r="C12" i="34"/>
  <c r="B10" i="35" s="1"/>
  <c r="C13" i="34"/>
  <c r="B11" i="35" s="1"/>
  <c r="C14" i="34"/>
  <c r="B12" i="35" s="1"/>
  <c r="C15" i="34"/>
  <c r="B13" i="35" s="1"/>
  <c r="C16" i="34"/>
  <c r="B14" i="35" s="1"/>
  <c r="C17" i="34"/>
  <c r="B15" i="35" s="1"/>
  <c r="C18" i="34"/>
  <c r="B16" i="35" s="1"/>
  <c r="C19" i="34"/>
  <c r="B17" i="35" s="1"/>
  <c r="C20" i="34"/>
  <c r="B18" i="35" s="1"/>
  <c r="C21" i="34"/>
  <c r="B19" i="35" s="1"/>
  <c r="C22" i="34"/>
  <c r="B20" i="35" s="1"/>
  <c r="C23" i="34"/>
  <c r="B21" i="35" s="1"/>
  <c r="C24" i="34"/>
  <c r="B22" i="35" s="1"/>
  <c r="C25" i="34"/>
  <c r="B23" i="35" s="1"/>
  <c r="C26" i="34"/>
  <c r="B24" i="35" s="1"/>
  <c r="C27" i="34"/>
  <c r="B25" i="35" s="1"/>
  <c r="C28" i="34"/>
  <c r="B26" i="35" s="1"/>
  <c r="C29" i="34"/>
  <c r="B27" i="35" s="1"/>
  <c r="C30" i="34"/>
  <c r="B28" i="35" s="1"/>
  <c r="C31" i="34"/>
  <c r="B29" i="35" s="1"/>
  <c r="C32" i="34"/>
  <c r="B30" i="35" s="1"/>
  <c r="C33" i="34"/>
  <c r="B31" i="35" s="1"/>
  <c r="C34" i="34"/>
  <c r="B32" i="35" s="1"/>
  <c r="C35" i="34"/>
  <c r="B33" i="35" s="1"/>
  <c r="C36" i="34"/>
  <c r="B34" i="35" s="1"/>
  <c r="C37" i="34"/>
  <c r="B35" i="35" s="1"/>
  <c r="C38" i="34"/>
  <c r="B36" i="35" s="1"/>
  <c r="C39" i="34"/>
  <c r="B37" i="35" s="1"/>
  <c r="C40" i="34"/>
  <c r="B38" i="35" s="1"/>
  <c r="C41" i="34"/>
  <c r="B39" i="35" s="1"/>
  <c r="C42" i="34"/>
  <c r="B40" i="35" s="1"/>
  <c r="C43" i="34"/>
  <c r="B41" i="35" s="1"/>
  <c r="C44" i="34"/>
  <c r="B42" i="35" s="1"/>
  <c r="C45" i="34"/>
  <c r="B43" i="35" s="1"/>
  <c r="C7" i="34"/>
  <c r="B5" i="35" s="1"/>
  <c r="C8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40" i="30"/>
  <c r="C41" i="30"/>
  <c r="C43" i="30"/>
  <c r="C44" i="30"/>
  <c r="C7" i="30"/>
  <c r="V40" i="35" l="1"/>
  <c r="AE42" i="35"/>
  <c r="AE40" i="35"/>
  <c r="L42" i="35"/>
  <c r="AD41" i="35"/>
  <c r="AC40" i="35"/>
  <c r="AH42" i="35"/>
  <c r="S42" i="35"/>
  <c r="T41" i="35"/>
  <c r="K40" i="35"/>
  <c r="N40" i="35"/>
  <c r="U40" i="35"/>
  <c r="AD43" i="35"/>
  <c r="V43" i="35"/>
  <c r="M42" i="35"/>
  <c r="V42" i="35"/>
  <c r="N42" i="35"/>
  <c r="S40" i="35"/>
  <c r="U42" i="35"/>
  <c r="K41" i="35"/>
  <c r="V41" i="35"/>
  <c r="T43" i="35"/>
  <c r="M43" i="35"/>
  <c r="AC42" i="35"/>
  <c r="AH43" i="35"/>
  <c r="AC43" i="35"/>
  <c r="S43" i="35"/>
  <c r="L43" i="35"/>
  <c r="K42" i="35"/>
  <c r="AE41" i="35"/>
  <c r="U41" i="35"/>
  <c r="N41" i="35"/>
  <c r="AD40" i="35"/>
  <c r="M40" i="35"/>
  <c r="K43" i="35"/>
  <c r="L40" i="35"/>
  <c r="AF43" i="35"/>
  <c r="M41" i="35"/>
  <c r="AE43" i="35"/>
  <c r="N43" i="35"/>
  <c r="AD42" i="35"/>
  <c r="AH41" i="35"/>
  <c r="AC41" i="35"/>
  <c r="L41" i="35"/>
  <c r="AF41" i="35"/>
  <c r="AB39" i="35"/>
  <c r="AA39" i="35"/>
  <c r="Z39" i="35"/>
  <c r="Y39" i="35"/>
  <c r="R39" i="35"/>
  <c r="T39" i="35" s="1"/>
  <c r="AB38" i="35"/>
  <c r="AF38" i="35" s="1"/>
  <c r="AA38" i="35"/>
  <c r="Z38" i="35"/>
  <c r="Y38" i="35"/>
  <c r="R38" i="35"/>
  <c r="V38" i="35" s="1"/>
  <c r="AB37" i="35"/>
  <c r="AD37" i="35" s="1"/>
  <c r="AA37" i="35"/>
  <c r="Z37" i="35"/>
  <c r="Y37" i="35"/>
  <c r="R37" i="35"/>
  <c r="T37" i="35" s="1"/>
  <c r="N37" i="35"/>
  <c r="K37" i="35"/>
  <c r="AB36" i="35"/>
  <c r="AF36" i="35" s="1"/>
  <c r="AA36" i="35"/>
  <c r="Z36" i="35"/>
  <c r="Y36" i="35"/>
  <c r="R36" i="35"/>
  <c r="V36" i="35" s="1"/>
  <c r="M36" i="35"/>
  <c r="AB35" i="35"/>
  <c r="N35" i="35" s="1"/>
  <c r="AA35" i="35"/>
  <c r="Z35" i="35"/>
  <c r="Y35" i="35"/>
  <c r="R35" i="35"/>
  <c r="T35" i="35" s="1"/>
  <c r="AB34" i="35"/>
  <c r="AF34" i="35" s="1"/>
  <c r="AA34" i="35"/>
  <c r="Z34" i="35"/>
  <c r="Y34" i="35"/>
  <c r="T34" i="35"/>
  <c r="R34" i="35"/>
  <c r="V34" i="35" s="1"/>
  <c r="N34" i="35"/>
  <c r="AB33" i="35"/>
  <c r="AA33" i="35"/>
  <c r="Z33" i="35"/>
  <c r="Y33" i="35"/>
  <c r="AD33" i="35" s="1"/>
  <c r="R33" i="35"/>
  <c r="T33" i="35" s="1"/>
  <c r="AF32" i="35"/>
  <c r="AB32" i="35"/>
  <c r="AA32" i="35"/>
  <c r="Z32" i="35"/>
  <c r="Y32" i="35"/>
  <c r="R32" i="35"/>
  <c r="T32" i="35" s="1"/>
  <c r="N32" i="35"/>
  <c r="AB31" i="35"/>
  <c r="AF31" i="35" s="1"/>
  <c r="AA31" i="35"/>
  <c r="Z31" i="35"/>
  <c r="Y31" i="35"/>
  <c r="S31" i="35"/>
  <c r="R31" i="35"/>
  <c r="V31" i="35" s="1"/>
  <c r="N31" i="35"/>
  <c r="AB30" i="35"/>
  <c r="N30" i="35" s="1"/>
  <c r="AA30" i="35"/>
  <c r="Z30" i="35"/>
  <c r="Y30" i="35"/>
  <c r="R30" i="35"/>
  <c r="T30" i="35" s="1"/>
  <c r="AB29" i="35"/>
  <c r="AF29" i="35" s="1"/>
  <c r="AA29" i="35"/>
  <c r="Z29" i="35"/>
  <c r="Y29" i="35"/>
  <c r="T29" i="35"/>
  <c r="R29" i="35"/>
  <c r="V29" i="35" s="1"/>
  <c r="AB28" i="35"/>
  <c r="AA28" i="35"/>
  <c r="Z28" i="35"/>
  <c r="Y28" i="35"/>
  <c r="R28" i="35"/>
  <c r="T28" i="35" s="1"/>
  <c r="AB27" i="35"/>
  <c r="AA27" i="35"/>
  <c r="Z27" i="35"/>
  <c r="Y27" i="35"/>
  <c r="R27" i="35"/>
  <c r="V27" i="35" s="1"/>
  <c r="AB26" i="35"/>
  <c r="AA26" i="35"/>
  <c r="Z26" i="35"/>
  <c r="Y26" i="35"/>
  <c r="K26" i="35" s="1"/>
  <c r="R26" i="35"/>
  <c r="T26" i="35" s="1"/>
  <c r="AB25" i="35"/>
  <c r="AF25" i="35" s="1"/>
  <c r="AA25" i="35"/>
  <c r="Z25" i="35"/>
  <c r="Y25" i="35"/>
  <c r="R25" i="35"/>
  <c r="V25" i="35" s="1"/>
  <c r="AB24" i="35"/>
  <c r="AF24" i="35" s="1"/>
  <c r="AA24" i="35"/>
  <c r="Z24" i="35"/>
  <c r="Y24" i="35"/>
  <c r="R24" i="35"/>
  <c r="T24" i="35" s="1"/>
  <c r="AB23" i="35"/>
  <c r="AF23" i="35" s="1"/>
  <c r="AA23" i="35"/>
  <c r="Z23" i="35"/>
  <c r="Y23" i="35"/>
  <c r="R23" i="35"/>
  <c r="V23" i="35" s="1"/>
  <c r="AB22" i="35"/>
  <c r="AD22" i="35" s="1"/>
  <c r="AA22" i="35"/>
  <c r="Z22" i="35"/>
  <c r="Y22" i="35"/>
  <c r="R22" i="35"/>
  <c r="T22" i="35" s="1"/>
  <c r="K22" i="35"/>
  <c r="AB21" i="35"/>
  <c r="AF21" i="35" s="1"/>
  <c r="AA21" i="35"/>
  <c r="Z21" i="35"/>
  <c r="Y21" i="35"/>
  <c r="R21" i="35"/>
  <c r="V21" i="35" s="1"/>
  <c r="AB20" i="35"/>
  <c r="AF20" i="35" s="1"/>
  <c r="AA20" i="35"/>
  <c r="Z20" i="35"/>
  <c r="Y20" i="35"/>
  <c r="R20" i="35"/>
  <c r="T20" i="35" s="1"/>
  <c r="AB19" i="35"/>
  <c r="AA19" i="35"/>
  <c r="Z19" i="35"/>
  <c r="Y19" i="35"/>
  <c r="K19" i="35" s="1"/>
  <c r="R19" i="35"/>
  <c r="V19" i="35" s="1"/>
  <c r="AB18" i="35"/>
  <c r="AA18" i="35"/>
  <c r="Z18" i="35"/>
  <c r="Y18" i="35"/>
  <c r="R18" i="35"/>
  <c r="V18" i="35" s="1"/>
  <c r="AB17" i="35"/>
  <c r="AA17" i="35"/>
  <c r="Z17" i="35"/>
  <c r="Y17" i="35"/>
  <c r="R17" i="35"/>
  <c r="AB16" i="35"/>
  <c r="AF16" i="35" s="1"/>
  <c r="AA16" i="35"/>
  <c r="Z16" i="35"/>
  <c r="Y16" i="35"/>
  <c r="R16" i="35"/>
  <c r="T16" i="35" s="1"/>
  <c r="AB15" i="35"/>
  <c r="AA15" i="35"/>
  <c r="Z15" i="35"/>
  <c r="Y15" i="35"/>
  <c r="R15" i="35"/>
  <c r="V15" i="35" s="1"/>
  <c r="AB14" i="35"/>
  <c r="N14" i="35" s="1"/>
  <c r="AA14" i="35"/>
  <c r="Z14" i="35"/>
  <c r="Y14" i="35"/>
  <c r="R14" i="35"/>
  <c r="V14" i="35" s="1"/>
  <c r="AB13" i="35"/>
  <c r="AA13" i="35"/>
  <c r="Z13" i="35"/>
  <c r="Y13" i="35"/>
  <c r="R13" i="35"/>
  <c r="U13" i="35" s="1"/>
  <c r="AB12" i="35"/>
  <c r="K12" i="35" s="1"/>
  <c r="AA12" i="35"/>
  <c r="Z12" i="35"/>
  <c r="Y12" i="35"/>
  <c r="R12" i="35"/>
  <c r="AH12" i="35" s="1"/>
  <c r="AB11" i="35"/>
  <c r="AA11" i="35"/>
  <c r="Z11" i="35"/>
  <c r="Y11" i="35"/>
  <c r="R11" i="35"/>
  <c r="U11" i="35" s="1"/>
  <c r="AB10" i="35"/>
  <c r="AA10" i="35"/>
  <c r="Z10" i="35"/>
  <c r="Y10" i="35"/>
  <c r="R10" i="35"/>
  <c r="AH10" i="35" s="1"/>
  <c r="AB9" i="35"/>
  <c r="AA9" i="35"/>
  <c r="Z9" i="35"/>
  <c r="Y9" i="35"/>
  <c r="R9" i="35"/>
  <c r="U9" i="35" s="1"/>
  <c r="AB8" i="35"/>
  <c r="AA8" i="35"/>
  <c r="Z8" i="35"/>
  <c r="Y8" i="35"/>
  <c r="R8" i="35"/>
  <c r="AH8" i="35" s="1"/>
  <c r="AB7" i="35"/>
  <c r="AE7" i="35" s="1"/>
  <c r="AA7" i="35"/>
  <c r="Z7" i="35"/>
  <c r="Y7" i="35"/>
  <c r="R7" i="35"/>
  <c r="U7" i="35" s="1"/>
  <c r="AD6" i="35"/>
  <c r="AB6" i="35"/>
  <c r="AC6" i="35" s="1"/>
  <c r="AA6" i="35"/>
  <c r="Z6" i="35"/>
  <c r="Y6" i="35"/>
  <c r="R6" i="35"/>
  <c r="AH6" i="35" s="1"/>
  <c r="M6" i="35"/>
  <c r="K6" i="35"/>
  <c r="AB5" i="35"/>
  <c r="AA5" i="35"/>
  <c r="Z5" i="35"/>
  <c r="Y5" i="35"/>
  <c r="T5" i="35"/>
  <c r="R5" i="35"/>
  <c r="AH5" i="35" s="1"/>
  <c r="AC45" i="34"/>
  <c r="AD45" i="34" s="1"/>
  <c r="AC44" i="34"/>
  <c r="AD44" i="34" s="1"/>
  <c r="Z43" i="34"/>
  <c r="AC43" i="34" s="1"/>
  <c r="AD43" i="34" s="1"/>
  <c r="Z42" i="34"/>
  <c r="AC42" i="34" s="1"/>
  <c r="AD42" i="34" s="1"/>
  <c r="Z41" i="34"/>
  <c r="AC41" i="34" s="1"/>
  <c r="AD41" i="34" s="1"/>
  <c r="Z40" i="34"/>
  <c r="AC40" i="34" s="1"/>
  <c r="AD40" i="34" s="1"/>
  <c r="Z39" i="34"/>
  <c r="AC39" i="34" s="1"/>
  <c r="AD39" i="34" s="1"/>
  <c r="Z38" i="34"/>
  <c r="AC38" i="34" s="1"/>
  <c r="AD38" i="34" s="1"/>
  <c r="Z37" i="34"/>
  <c r="AC37" i="34" s="1"/>
  <c r="AD37" i="34" s="1"/>
  <c r="Z36" i="34"/>
  <c r="AC36" i="34" s="1"/>
  <c r="AD36" i="34" s="1"/>
  <c r="Z35" i="34"/>
  <c r="AC35" i="34" s="1"/>
  <c r="AD35" i="34" s="1"/>
  <c r="Z34" i="34"/>
  <c r="AC34" i="34" s="1"/>
  <c r="AD34" i="34" s="1"/>
  <c r="Z33" i="34"/>
  <c r="AC33" i="34" s="1"/>
  <c r="AD33" i="34" s="1"/>
  <c r="Z32" i="34"/>
  <c r="AC32" i="34" s="1"/>
  <c r="AD32" i="34" s="1"/>
  <c r="Z31" i="34"/>
  <c r="AC31" i="34" s="1"/>
  <c r="AD31" i="34" s="1"/>
  <c r="Z30" i="34"/>
  <c r="AC30" i="34" s="1"/>
  <c r="AD30" i="34" s="1"/>
  <c r="Z29" i="34"/>
  <c r="AC29" i="34" s="1"/>
  <c r="AD29" i="34" s="1"/>
  <c r="Z28" i="34"/>
  <c r="AC28" i="34" s="1"/>
  <c r="AD28" i="34" s="1"/>
  <c r="Z27" i="34"/>
  <c r="AC27" i="34" s="1"/>
  <c r="AD27" i="34" s="1"/>
  <c r="Z26" i="34"/>
  <c r="AC26" i="34" s="1"/>
  <c r="AD26" i="34" s="1"/>
  <c r="Z25" i="34"/>
  <c r="AC25" i="34" s="1"/>
  <c r="AD25" i="34" s="1"/>
  <c r="Z24" i="34"/>
  <c r="AC24" i="34" s="1"/>
  <c r="AD24" i="34" s="1"/>
  <c r="Z23" i="34"/>
  <c r="AC23" i="34" s="1"/>
  <c r="AD23" i="34" s="1"/>
  <c r="Z22" i="34"/>
  <c r="AC22" i="34" s="1"/>
  <c r="AD22" i="34" s="1"/>
  <c r="Z21" i="34"/>
  <c r="AC21" i="34" s="1"/>
  <c r="AD21" i="34" s="1"/>
  <c r="Z20" i="34"/>
  <c r="AC20" i="34" s="1"/>
  <c r="AD20" i="34" s="1"/>
  <c r="Z19" i="34"/>
  <c r="AC19" i="34" s="1"/>
  <c r="AD19" i="34" s="1"/>
  <c r="Z18" i="34"/>
  <c r="AC18" i="34" s="1"/>
  <c r="AD18" i="34" s="1"/>
  <c r="Z17" i="34"/>
  <c r="AC17" i="34" s="1"/>
  <c r="AD17" i="34" s="1"/>
  <c r="Z16" i="34"/>
  <c r="AC16" i="34" s="1"/>
  <c r="AD16" i="34" s="1"/>
  <c r="Z15" i="34"/>
  <c r="AC15" i="34" s="1"/>
  <c r="AD15" i="34" s="1"/>
  <c r="Z14" i="34"/>
  <c r="AC14" i="34" s="1"/>
  <c r="AD14" i="34" s="1"/>
  <c r="Z13" i="34"/>
  <c r="AC13" i="34" s="1"/>
  <c r="AD13" i="34" s="1"/>
  <c r="Z12" i="34"/>
  <c r="AC12" i="34" s="1"/>
  <c r="AD12" i="34" s="1"/>
  <c r="Z11" i="34"/>
  <c r="AC11" i="34" s="1"/>
  <c r="Z10" i="34"/>
  <c r="AC10" i="34" s="1"/>
  <c r="AD10" i="34" s="1"/>
  <c r="Z9" i="34"/>
  <c r="AC9" i="34" s="1"/>
  <c r="Z8" i="34"/>
  <c r="AC8" i="34" s="1"/>
  <c r="AD8" i="34" s="1"/>
  <c r="AD7" i="34"/>
  <c r="CL49" i="33"/>
  <c r="CI49" i="33" s="1"/>
  <c r="CL48" i="33"/>
  <c r="CI48" i="33" s="1"/>
  <c r="CL47" i="33"/>
  <c r="CI47" i="33" s="1"/>
  <c r="CL46" i="33"/>
  <c r="CI46" i="33" s="1"/>
  <c r="CL45" i="33"/>
  <c r="CI45" i="33" s="1"/>
  <c r="CL44" i="33"/>
  <c r="CI44" i="33" s="1"/>
  <c r="CL43" i="33"/>
  <c r="CI43" i="33" s="1"/>
  <c r="CL42" i="33"/>
  <c r="CI42" i="33" s="1"/>
  <c r="CL41" i="33"/>
  <c r="CI41" i="33" s="1"/>
  <c r="CL40" i="33"/>
  <c r="CI40" i="33" s="1"/>
  <c r="CL39" i="33"/>
  <c r="CI39" i="33" s="1"/>
  <c r="CL38" i="33"/>
  <c r="CI38" i="33" s="1"/>
  <c r="CL37" i="33"/>
  <c r="CI37" i="33" s="1"/>
  <c r="CL36" i="33"/>
  <c r="CI36" i="33" s="1"/>
  <c r="CL35" i="33"/>
  <c r="CI35" i="33" s="1"/>
  <c r="CL34" i="33"/>
  <c r="CI34" i="33" s="1"/>
  <c r="CL33" i="33"/>
  <c r="CI33" i="33" s="1"/>
  <c r="CL32" i="33"/>
  <c r="CI32" i="33" s="1"/>
  <c r="CL31" i="33"/>
  <c r="CI31" i="33" s="1"/>
  <c r="CL30" i="33"/>
  <c r="CI30" i="33" s="1"/>
  <c r="CL29" i="33"/>
  <c r="CI29" i="33" s="1"/>
  <c r="CL28" i="33"/>
  <c r="CI28" i="33" s="1"/>
  <c r="CL27" i="33"/>
  <c r="CI27" i="33" s="1"/>
  <c r="CL26" i="33"/>
  <c r="CI26" i="33" s="1"/>
  <c r="CL25" i="33"/>
  <c r="CI25" i="33" s="1"/>
  <c r="CL24" i="33"/>
  <c r="CI24" i="33" s="1"/>
  <c r="CL23" i="33"/>
  <c r="CI23" i="33" s="1"/>
  <c r="CL22" i="33"/>
  <c r="CI22" i="33" s="1"/>
  <c r="CL21" i="33"/>
  <c r="CI21" i="33" s="1"/>
  <c r="CL20" i="33"/>
  <c r="CI20" i="33" s="1"/>
  <c r="CL19" i="33"/>
  <c r="CI19" i="33" s="1"/>
  <c r="CL18" i="33"/>
  <c r="CI18" i="33" s="1"/>
  <c r="CL17" i="33"/>
  <c r="CI17" i="33" s="1"/>
  <c r="CL16" i="33"/>
  <c r="CI16" i="33" s="1"/>
  <c r="CL15" i="33"/>
  <c r="CI15" i="33" s="1"/>
  <c r="CL14" i="33"/>
  <c r="CI14" i="33" s="1"/>
  <c r="CL13" i="33"/>
  <c r="CI13" i="33" s="1"/>
  <c r="CL12" i="33"/>
  <c r="CI12" i="33" s="1"/>
  <c r="CL11" i="33"/>
  <c r="CI11" i="33" s="1"/>
  <c r="CL10" i="33"/>
  <c r="CI10" i="33" s="1"/>
  <c r="CL9" i="33"/>
  <c r="CI9" i="33" s="1"/>
  <c r="CL8" i="33"/>
  <c r="CI8" i="33" s="1"/>
  <c r="CL7" i="33"/>
  <c r="CI7" i="33" s="1"/>
  <c r="CL6" i="33"/>
  <c r="CI6" i="33" s="1"/>
  <c r="CL5" i="33"/>
  <c r="CI5" i="33" s="1"/>
  <c r="CI4" i="33"/>
  <c r="AB42" i="31"/>
  <c r="AE42" i="31" s="1"/>
  <c r="AA42" i="31"/>
  <c r="Z42" i="31"/>
  <c r="Y42" i="31"/>
  <c r="R42" i="31"/>
  <c r="AH42" i="31" s="1"/>
  <c r="M42" i="31"/>
  <c r="K42" i="31"/>
  <c r="B42" i="31"/>
  <c r="AH41" i="31"/>
  <c r="AB41" i="31"/>
  <c r="AF41" i="31" s="1"/>
  <c r="AA41" i="31"/>
  <c r="M41" i="31" s="1"/>
  <c r="Z41" i="31"/>
  <c r="Y41" i="31"/>
  <c r="K41" i="31" s="1"/>
  <c r="U41" i="31"/>
  <c r="S41" i="31"/>
  <c r="R41" i="31"/>
  <c r="V41" i="31" s="1"/>
  <c r="N41" i="31"/>
  <c r="L41" i="31"/>
  <c r="B41" i="31"/>
  <c r="AB40" i="31"/>
  <c r="AE40" i="31" s="1"/>
  <c r="AA40" i="31"/>
  <c r="Z40" i="31"/>
  <c r="Y40" i="31"/>
  <c r="R40" i="31"/>
  <c r="AH40" i="31" s="1"/>
  <c r="M40" i="31"/>
  <c r="K40" i="31"/>
  <c r="B40" i="31"/>
  <c r="AH39" i="31"/>
  <c r="AB39" i="31"/>
  <c r="AF39" i="31" s="1"/>
  <c r="AA39" i="31"/>
  <c r="M39" i="31" s="1"/>
  <c r="Z39" i="31"/>
  <c r="Y39" i="31"/>
  <c r="K39" i="31" s="1"/>
  <c r="U39" i="31"/>
  <c r="S39" i="31"/>
  <c r="R39" i="31"/>
  <c r="V39" i="31" s="1"/>
  <c r="N39" i="31"/>
  <c r="L39" i="31"/>
  <c r="B39" i="31"/>
  <c r="AB38" i="31"/>
  <c r="AE38" i="31" s="1"/>
  <c r="AA38" i="31"/>
  <c r="Z38" i="31"/>
  <c r="Y38" i="31"/>
  <c r="R38" i="31"/>
  <c r="AH38" i="31" s="1"/>
  <c r="M38" i="31"/>
  <c r="K38" i="31"/>
  <c r="B38" i="31"/>
  <c r="AH37" i="31"/>
  <c r="AE37" i="31"/>
  <c r="AC37" i="31"/>
  <c r="AB37" i="31"/>
  <c r="AF37" i="31" s="1"/>
  <c r="AA37" i="31"/>
  <c r="Z37" i="31"/>
  <c r="Y37" i="31"/>
  <c r="U37" i="31"/>
  <c r="S37" i="31"/>
  <c r="R37" i="31"/>
  <c r="V37" i="31" s="1"/>
  <c r="N37" i="31"/>
  <c r="M37" i="31"/>
  <c r="L37" i="31"/>
  <c r="K37" i="31"/>
  <c r="B37" i="31"/>
  <c r="AB36" i="31"/>
  <c r="AE36" i="31" s="1"/>
  <c r="AA36" i="31"/>
  <c r="Z36" i="31"/>
  <c r="Y36" i="31"/>
  <c r="R36" i="31"/>
  <c r="AH36" i="31" s="1"/>
  <c r="M36" i="31"/>
  <c r="K36" i="31"/>
  <c r="B36" i="31"/>
  <c r="AH35" i="31"/>
  <c r="AB35" i="31"/>
  <c r="AF35" i="31" s="1"/>
  <c r="AA35" i="31"/>
  <c r="M35" i="31" s="1"/>
  <c r="Z35" i="31"/>
  <c r="Y35" i="31"/>
  <c r="K35" i="31" s="1"/>
  <c r="U35" i="31"/>
  <c r="S35" i="31"/>
  <c r="R35" i="31"/>
  <c r="V35" i="31" s="1"/>
  <c r="N35" i="31"/>
  <c r="L35" i="31"/>
  <c r="B35" i="31"/>
  <c r="AB34" i="31"/>
  <c r="AE34" i="31" s="1"/>
  <c r="AA34" i="31"/>
  <c r="Z34" i="31"/>
  <c r="Y34" i="31"/>
  <c r="R34" i="31"/>
  <c r="AH34" i="31" s="1"/>
  <c r="M34" i="31"/>
  <c r="K34" i="31"/>
  <c r="B34" i="31"/>
  <c r="AB33" i="31"/>
  <c r="AF33" i="31" s="1"/>
  <c r="AA33" i="31"/>
  <c r="Z33" i="31"/>
  <c r="Y33" i="31"/>
  <c r="R33" i="31"/>
  <c r="U33" i="31" s="1"/>
  <c r="M33" i="31"/>
  <c r="K33" i="31"/>
  <c r="B33" i="31"/>
  <c r="AB32" i="31"/>
  <c r="AF32" i="31" s="1"/>
  <c r="AA32" i="31"/>
  <c r="Z32" i="31"/>
  <c r="Y32" i="31"/>
  <c r="R32" i="31"/>
  <c r="U32" i="31" s="1"/>
  <c r="M32" i="31"/>
  <c r="K32" i="31"/>
  <c r="B32" i="31"/>
  <c r="AH31" i="31"/>
  <c r="AB31" i="31"/>
  <c r="AF31" i="31" s="1"/>
  <c r="AA31" i="31"/>
  <c r="M31" i="31" s="1"/>
  <c r="Z31" i="31"/>
  <c r="Y31" i="31"/>
  <c r="K31" i="31" s="1"/>
  <c r="U31" i="31"/>
  <c r="S31" i="31"/>
  <c r="R31" i="31"/>
  <c r="V31" i="31" s="1"/>
  <c r="N31" i="31"/>
  <c r="L31" i="31"/>
  <c r="B31" i="31"/>
  <c r="AB30" i="31"/>
  <c r="AE30" i="31" s="1"/>
  <c r="AA30" i="31"/>
  <c r="Z30" i="31"/>
  <c r="Y30" i="31"/>
  <c r="R30" i="31"/>
  <c r="AH30" i="31" s="1"/>
  <c r="M30" i="31"/>
  <c r="K30" i="31"/>
  <c r="B30" i="31"/>
  <c r="AH29" i="31"/>
  <c r="AB29" i="31"/>
  <c r="AF29" i="31" s="1"/>
  <c r="AA29" i="31"/>
  <c r="M29" i="31" s="1"/>
  <c r="Z29" i="31"/>
  <c r="Y29" i="31"/>
  <c r="K29" i="31" s="1"/>
  <c r="U29" i="31"/>
  <c r="S29" i="31"/>
  <c r="R29" i="31"/>
  <c r="V29" i="31" s="1"/>
  <c r="N29" i="31"/>
  <c r="L29" i="31"/>
  <c r="B29" i="31"/>
  <c r="AF28" i="31"/>
  <c r="AB28" i="31"/>
  <c r="AE28" i="31" s="1"/>
  <c r="AA28" i="31"/>
  <c r="M28" i="31" s="1"/>
  <c r="Z28" i="31"/>
  <c r="Y28" i="31"/>
  <c r="K28" i="31" s="1"/>
  <c r="U28" i="31"/>
  <c r="S28" i="31"/>
  <c r="R28" i="31"/>
  <c r="AH28" i="31" s="1"/>
  <c r="N28" i="31"/>
  <c r="L28" i="31"/>
  <c r="B28" i="31"/>
  <c r="AB27" i="31"/>
  <c r="AF27" i="31" s="1"/>
  <c r="AA27" i="31"/>
  <c r="M27" i="31" s="1"/>
  <c r="Z27" i="31"/>
  <c r="Y27" i="31"/>
  <c r="K27" i="31" s="1"/>
  <c r="R27" i="31"/>
  <c r="V27" i="31" s="1"/>
  <c r="N27" i="31"/>
  <c r="L27" i="31"/>
  <c r="B27" i="31"/>
  <c r="AB26" i="31"/>
  <c r="AE26" i="31" s="1"/>
  <c r="AA26" i="31"/>
  <c r="Z26" i="31"/>
  <c r="Y26" i="31"/>
  <c r="R26" i="31"/>
  <c r="AH26" i="31" s="1"/>
  <c r="M26" i="31"/>
  <c r="K26" i="31"/>
  <c r="B26" i="31"/>
  <c r="AH25" i="31"/>
  <c r="AB25" i="31"/>
  <c r="AF25" i="31" s="1"/>
  <c r="AA25" i="31"/>
  <c r="M25" i="31" s="1"/>
  <c r="Z25" i="31"/>
  <c r="Y25" i="31"/>
  <c r="K25" i="31" s="1"/>
  <c r="U25" i="31"/>
  <c r="S25" i="31"/>
  <c r="R25" i="31"/>
  <c r="V25" i="31" s="1"/>
  <c r="N25" i="31"/>
  <c r="L25" i="31"/>
  <c r="B25" i="31"/>
  <c r="AB24" i="31"/>
  <c r="AE24" i="31" s="1"/>
  <c r="AA24" i="31"/>
  <c r="Z24" i="31"/>
  <c r="Y24" i="31"/>
  <c r="R24" i="31"/>
  <c r="AH24" i="31" s="1"/>
  <c r="M24" i="31"/>
  <c r="K24" i="31"/>
  <c r="B24" i="31"/>
  <c r="AH23" i="31"/>
  <c r="AB23" i="31"/>
  <c r="AF23" i="31" s="1"/>
  <c r="AA23" i="31"/>
  <c r="M23" i="31" s="1"/>
  <c r="Z23" i="31"/>
  <c r="Y23" i="31"/>
  <c r="K23" i="31" s="1"/>
  <c r="U23" i="31"/>
  <c r="S23" i="31"/>
  <c r="R23" i="31"/>
  <c r="V23" i="31" s="1"/>
  <c r="N23" i="31"/>
  <c r="L23" i="31"/>
  <c r="B23" i="31"/>
  <c r="AB22" i="31"/>
  <c r="AE22" i="31" s="1"/>
  <c r="AA22" i="31"/>
  <c r="Z22" i="31"/>
  <c r="Y22" i="31"/>
  <c r="R22" i="31"/>
  <c r="AH22" i="31" s="1"/>
  <c r="M22" i="31"/>
  <c r="K22" i="31"/>
  <c r="B22" i="31"/>
  <c r="AH21" i="31"/>
  <c r="AE21" i="31"/>
  <c r="AC21" i="31"/>
  <c r="AB21" i="31"/>
  <c r="AF21" i="31" s="1"/>
  <c r="AA21" i="31"/>
  <c r="Z21" i="31"/>
  <c r="Y21" i="31"/>
  <c r="U21" i="31"/>
  <c r="S21" i="31"/>
  <c r="R21" i="31"/>
  <c r="V21" i="31" s="1"/>
  <c r="N21" i="31"/>
  <c r="M21" i="31"/>
  <c r="L21" i="31"/>
  <c r="K21" i="31"/>
  <c r="B21" i="31"/>
  <c r="AB20" i="31"/>
  <c r="AE20" i="31" s="1"/>
  <c r="AA20" i="31"/>
  <c r="Z20" i="31"/>
  <c r="Y20" i="31"/>
  <c r="R20" i="31"/>
  <c r="AH20" i="31" s="1"/>
  <c r="M20" i="31"/>
  <c r="K20" i="31"/>
  <c r="B20" i="31"/>
  <c r="AH19" i="31"/>
  <c r="AB19" i="31"/>
  <c r="AF19" i="31" s="1"/>
  <c r="AA19" i="31"/>
  <c r="M19" i="31" s="1"/>
  <c r="Z19" i="31"/>
  <c r="Y19" i="31"/>
  <c r="K19" i="31" s="1"/>
  <c r="U19" i="31"/>
  <c r="S19" i="31"/>
  <c r="R19" i="31"/>
  <c r="V19" i="31" s="1"/>
  <c r="N19" i="31"/>
  <c r="L19" i="31"/>
  <c r="B19" i="31"/>
  <c r="AB18" i="31"/>
  <c r="AE18" i="31" s="1"/>
  <c r="AA18" i="31"/>
  <c r="Z18" i="31"/>
  <c r="Y18" i="31"/>
  <c r="R18" i="31"/>
  <c r="AH18" i="31" s="1"/>
  <c r="M18" i="31"/>
  <c r="K18" i="31"/>
  <c r="B18" i="31"/>
  <c r="AH17" i="31"/>
  <c r="AB17" i="31"/>
  <c r="AF17" i="31" s="1"/>
  <c r="AA17" i="31"/>
  <c r="M17" i="31" s="1"/>
  <c r="Z17" i="31"/>
  <c r="Y17" i="31"/>
  <c r="K17" i="31" s="1"/>
  <c r="U17" i="31"/>
  <c r="S17" i="31"/>
  <c r="R17" i="31"/>
  <c r="V17" i="31" s="1"/>
  <c r="N17" i="31"/>
  <c r="L17" i="31"/>
  <c r="B17" i="31"/>
  <c r="AB16" i="31"/>
  <c r="AE16" i="31" s="1"/>
  <c r="AA16" i="31"/>
  <c r="Z16" i="31"/>
  <c r="Y16" i="31"/>
  <c r="R16" i="31"/>
  <c r="AH16" i="31" s="1"/>
  <c r="M16" i="31"/>
  <c r="K16" i="31"/>
  <c r="B16" i="31"/>
  <c r="AH15" i="31"/>
  <c r="AB15" i="31"/>
  <c r="AF15" i="31" s="1"/>
  <c r="AA15" i="31"/>
  <c r="M15" i="31" s="1"/>
  <c r="Z15" i="31"/>
  <c r="Y15" i="31"/>
  <c r="K15" i="31" s="1"/>
  <c r="U15" i="31"/>
  <c r="S15" i="31"/>
  <c r="R15" i="31"/>
  <c r="V15" i="31" s="1"/>
  <c r="N15" i="31"/>
  <c r="L15" i="31"/>
  <c r="B15" i="31"/>
  <c r="AB14" i="31"/>
  <c r="N14" i="31" s="1"/>
  <c r="AA14" i="31"/>
  <c r="Z14" i="31"/>
  <c r="Y14" i="31"/>
  <c r="R14" i="31"/>
  <c r="AH14" i="31" s="1"/>
  <c r="B14" i="31"/>
  <c r="AB13" i="31"/>
  <c r="AE13" i="31" s="1"/>
  <c r="AA13" i="31"/>
  <c r="Z13" i="31"/>
  <c r="Y13" i="31"/>
  <c r="R13" i="31"/>
  <c r="AH13" i="31" s="1"/>
  <c r="M13" i="31"/>
  <c r="K13" i="31"/>
  <c r="B13" i="31"/>
  <c r="AH12" i="31"/>
  <c r="AB12" i="31"/>
  <c r="AF12" i="31" s="1"/>
  <c r="AA12" i="31"/>
  <c r="M12" i="31" s="1"/>
  <c r="Z12" i="31"/>
  <c r="Y12" i="31"/>
  <c r="K12" i="31" s="1"/>
  <c r="U12" i="31"/>
  <c r="S12" i="31"/>
  <c r="R12" i="31"/>
  <c r="V12" i="31" s="1"/>
  <c r="N12" i="31"/>
  <c r="L12" i="31"/>
  <c r="B12" i="31"/>
  <c r="AB11" i="31"/>
  <c r="AE11" i="31" s="1"/>
  <c r="AA11" i="31"/>
  <c r="Z11" i="31"/>
  <c r="Y11" i="31"/>
  <c r="R11" i="31"/>
  <c r="AH11" i="31" s="1"/>
  <c r="M11" i="31"/>
  <c r="K11" i="31"/>
  <c r="B11" i="31"/>
  <c r="AH10" i="31"/>
  <c r="AB10" i="31"/>
  <c r="AF10" i="31" s="1"/>
  <c r="AA10" i="31"/>
  <c r="M10" i="31" s="1"/>
  <c r="Z10" i="31"/>
  <c r="Y10" i="31"/>
  <c r="K10" i="31" s="1"/>
  <c r="U10" i="31"/>
  <c r="S10" i="31"/>
  <c r="R10" i="31"/>
  <c r="V10" i="31" s="1"/>
  <c r="N10" i="31"/>
  <c r="L10" i="31"/>
  <c r="B10" i="31"/>
  <c r="AB9" i="31"/>
  <c r="AE9" i="31" s="1"/>
  <c r="AA9" i="31"/>
  <c r="Z9" i="31"/>
  <c r="Y9" i="31"/>
  <c r="R9" i="31"/>
  <c r="AH9" i="31" s="1"/>
  <c r="M9" i="31"/>
  <c r="K9" i="31"/>
  <c r="B9" i="31"/>
  <c r="AH8" i="31"/>
  <c r="AB8" i="31"/>
  <c r="AF8" i="31" s="1"/>
  <c r="AA8" i="31"/>
  <c r="M8" i="31" s="1"/>
  <c r="Z8" i="31"/>
  <c r="Y8" i="31"/>
  <c r="K8" i="31" s="1"/>
  <c r="U8" i="31"/>
  <c r="S8" i="31"/>
  <c r="R8" i="31"/>
  <c r="V8" i="31" s="1"/>
  <c r="N8" i="31"/>
  <c r="L8" i="31"/>
  <c r="B8" i="31"/>
  <c r="AB7" i="31"/>
  <c r="AE7" i="31" s="1"/>
  <c r="AA7" i="31"/>
  <c r="Z7" i="31"/>
  <c r="Y7" i="31"/>
  <c r="R7" i="31"/>
  <c r="AH7" i="31" s="1"/>
  <c r="M7" i="31"/>
  <c r="K7" i="31"/>
  <c r="B7" i="31"/>
  <c r="AH6" i="31"/>
  <c r="AE6" i="31"/>
  <c r="AC6" i="31"/>
  <c r="AB6" i="31"/>
  <c r="AF6" i="31" s="1"/>
  <c r="AA6" i="31"/>
  <c r="Z6" i="31"/>
  <c r="Y6" i="31"/>
  <c r="U6" i="31"/>
  <c r="S6" i="31"/>
  <c r="R6" i="31"/>
  <c r="V6" i="31" s="1"/>
  <c r="N6" i="31"/>
  <c r="M6" i="31"/>
  <c r="L6" i="31"/>
  <c r="K6" i="31"/>
  <c r="B6" i="31"/>
  <c r="AB5" i="31"/>
  <c r="AE5" i="31" s="1"/>
  <c r="AA5" i="31"/>
  <c r="Z5" i="31"/>
  <c r="Y5" i="31"/>
  <c r="R5" i="31"/>
  <c r="AH5" i="31" s="1"/>
  <c r="M5" i="31"/>
  <c r="K5" i="31"/>
  <c r="B5" i="31"/>
  <c r="AC44" i="30"/>
  <c r="AD44" i="30" s="1"/>
  <c r="AC43" i="30"/>
  <c r="AD43" i="30" s="1"/>
  <c r="AC42" i="30"/>
  <c r="AD42" i="30" s="1"/>
  <c r="AC41" i="30"/>
  <c r="AD41" i="30" s="1"/>
  <c r="AC40" i="30"/>
  <c r="AD40" i="30" s="1"/>
  <c r="AC39" i="30"/>
  <c r="AD39" i="30" s="1"/>
  <c r="AC38" i="30"/>
  <c r="AD38" i="30" s="1"/>
  <c r="AC37" i="30"/>
  <c r="AD37" i="30" s="1"/>
  <c r="AC36" i="30"/>
  <c r="AD36" i="30" s="1"/>
  <c r="AC35" i="30"/>
  <c r="AD35" i="30" s="1"/>
  <c r="AC34" i="30"/>
  <c r="AD34" i="30" s="1"/>
  <c r="AC33" i="30"/>
  <c r="AD33" i="30" s="1"/>
  <c r="AC32" i="30"/>
  <c r="AD32" i="30" s="1"/>
  <c r="AC31" i="30"/>
  <c r="AD31" i="30" s="1"/>
  <c r="AC30" i="30"/>
  <c r="AD30" i="30" s="1"/>
  <c r="AC29" i="30"/>
  <c r="AD29" i="30" s="1"/>
  <c r="AC28" i="30"/>
  <c r="AD28" i="30" s="1"/>
  <c r="AC27" i="30"/>
  <c r="AD27" i="30" s="1"/>
  <c r="AC26" i="30"/>
  <c r="AD26" i="30" s="1"/>
  <c r="AC25" i="30"/>
  <c r="AD25" i="30" s="1"/>
  <c r="AC24" i="30"/>
  <c r="AD24" i="30" s="1"/>
  <c r="AC23" i="30"/>
  <c r="AD23" i="30" s="1"/>
  <c r="AC22" i="30"/>
  <c r="AD22" i="30" s="1"/>
  <c r="AC21" i="30"/>
  <c r="AD21" i="30" s="1"/>
  <c r="AC20" i="30"/>
  <c r="AD20" i="30" s="1"/>
  <c r="AC19" i="30"/>
  <c r="AD19" i="30" s="1"/>
  <c r="AC18" i="30"/>
  <c r="AD18" i="30" s="1"/>
  <c r="AC17" i="30"/>
  <c r="AC16" i="30"/>
  <c r="AD16" i="30" s="1"/>
  <c r="AC15" i="30"/>
  <c r="AD15" i="30" s="1"/>
  <c r="AC14" i="30"/>
  <c r="AD14" i="30" s="1"/>
  <c r="AC13" i="30"/>
  <c r="AC12" i="30"/>
  <c r="AD12" i="30" s="1"/>
  <c r="AC11" i="30"/>
  <c r="AD11" i="30" s="1"/>
  <c r="AC10" i="30"/>
  <c r="AD10" i="30" s="1"/>
  <c r="AC9" i="30"/>
  <c r="AD9" i="30" s="1"/>
  <c r="AC8" i="30"/>
  <c r="AD8" i="30" s="1"/>
  <c r="AD7" i="30"/>
  <c r="CL42" i="29"/>
  <c r="CI42" i="29" s="1"/>
  <c r="CL41" i="29"/>
  <c r="CI41" i="29" s="1"/>
  <c r="CL40" i="29"/>
  <c r="CI40" i="29" s="1"/>
  <c r="CL39" i="29"/>
  <c r="CI39" i="29" s="1"/>
  <c r="CL38" i="29"/>
  <c r="CI38" i="29" s="1"/>
  <c r="CL37" i="29"/>
  <c r="CI37" i="29" s="1"/>
  <c r="CL36" i="29"/>
  <c r="CI36" i="29" s="1"/>
  <c r="CL35" i="29"/>
  <c r="CI35" i="29" s="1"/>
  <c r="CL34" i="29"/>
  <c r="CI34" i="29" s="1"/>
  <c r="CL33" i="29"/>
  <c r="CI33" i="29" s="1"/>
  <c r="CL32" i="29"/>
  <c r="CI32" i="29" s="1"/>
  <c r="CL31" i="29"/>
  <c r="CI31" i="29" s="1"/>
  <c r="CL30" i="29"/>
  <c r="CI30" i="29" s="1"/>
  <c r="CL29" i="29"/>
  <c r="CI29" i="29" s="1"/>
  <c r="CL28" i="29"/>
  <c r="CI28" i="29" s="1"/>
  <c r="CL27" i="29"/>
  <c r="CI27" i="29" s="1"/>
  <c r="CL26" i="29"/>
  <c r="CI26" i="29" s="1"/>
  <c r="CL25" i="29"/>
  <c r="CI25" i="29" s="1"/>
  <c r="CL24" i="29"/>
  <c r="CI24" i="29" s="1"/>
  <c r="CL23" i="29"/>
  <c r="CI23" i="29" s="1"/>
  <c r="CL22" i="29"/>
  <c r="CI22" i="29" s="1"/>
  <c r="CL21" i="29"/>
  <c r="CI21" i="29" s="1"/>
  <c r="CL20" i="29"/>
  <c r="CI20" i="29" s="1"/>
  <c r="CL19" i="29"/>
  <c r="CI19" i="29" s="1"/>
  <c r="CL18" i="29"/>
  <c r="CI18" i="29" s="1"/>
  <c r="CL17" i="29"/>
  <c r="CI17" i="29" s="1"/>
  <c r="CL16" i="29"/>
  <c r="CI16" i="29" s="1"/>
  <c r="CL15" i="29"/>
  <c r="CI15" i="29" s="1"/>
  <c r="CL14" i="29"/>
  <c r="CI14" i="29" s="1"/>
  <c r="CL13" i="29"/>
  <c r="CI13" i="29" s="1"/>
  <c r="CL12" i="29"/>
  <c r="CI12" i="29" s="1"/>
  <c r="CL11" i="29"/>
  <c r="CI11" i="29" s="1"/>
  <c r="CL10" i="29"/>
  <c r="CI10" i="29" s="1"/>
  <c r="CL9" i="29"/>
  <c r="CI9" i="29" s="1"/>
  <c r="CL8" i="29"/>
  <c r="CI8" i="29" s="1"/>
  <c r="CL7" i="29"/>
  <c r="CI7" i="29" s="1"/>
  <c r="CL6" i="29"/>
  <c r="CI6" i="29" s="1"/>
  <c r="CL5" i="29"/>
  <c r="CI5" i="29" s="1"/>
  <c r="CI4" i="29"/>
  <c r="AB34" i="27"/>
  <c r="AF34" i="27" s="1"/>
  <c r="AA34" i="27"/>
  <c r="AE34" i="27" s="1"/>
  <c r="Z34" i="27"/>
  <c r="Y34" i="27"/>
  <c r="L34" i="27" s="1"/>
  <c r="V34" i="27"/>
  <c r="R34" i="27"/>
  <c r="AH34" i="27" s="1"/>
  <c r="N34" i="27"/>
  <c r="M34" i="27"/>
  <c r="AF33" i="27"/>
  <c r="AB33" i="27"/>
  <c r="AD33" i="27" s="1"/>
  <c r="AA33" i="27"/>
  <c r="Z33" i="27"/>
  <c r="Y33" i="27"/>
  <c r="L33" i="27" s="1"/>
  <c r="V33" i="27"/>
  <c r="R33" i="27"/>
  <c r="AH33" i="27" s="1"/>
  <c r="N33" i="27"/>
  <c r="M33" i="27"/>
  <c r="K33" i="27"/>
  <c r="AF32" i="27"/>
  <c r="AB32" i="27"/>
  <c r="AA32" i="27"/>
  <c r="Z32" i="27"/>
  <c r="Y32" i="27"/>
  <c r="L32" i="27" s="1"/>
  <c r="V32" i="27"/>
  <c r="R32" i="27"/>
  <c r="AH32" i="27" s="1"/>
  <c r="N32" i="27"/>
  <c r="M32" i="27"/>
  <c r="AB31" i="27"/>
  <c r="AA31" i="27"/>
  <c r="Z31" i="27"/>
  <c r="Y31" i="27"/>
  <c r="V31" i="27"/>
  <c r="R31" i="27"/>
  <c r="AH31" i="27" s="1"/>
  <c r="N31" i="27"/>
  <c r="AB30" i="27"/>
  <c r="AF30" i="27" s="1"/>
  <c r="AA30" i="27"/>
  <c r="AE30" i="27" s="1"/>
  <c r="Z30" i="27"/>
  <c r="Y30" i="27"/>
  <c r="L30" i="27" s="1"/>
  <c r="V30" i="27"/>
  <c r="R30" i="27"/>
  <c r="AH30" i="27" s="1"/>
  <c r="N30" i="27"/>
  <c r="M30" i="27"/>
  <c r="AB29" i="27"/>
  <c r="AA29" i="27"/>
  <c r="Z29" i="27"/>
  <c r="Y29" i="27"/>
  <c r="V29" i="27"/>
  <c r="R29" i="27"/>
  <c r="AH29" i="27" s="1"/>
  <c r="N29" i="27"/>
  <c r="AH28" i="27"/>
  <c r="AB28" i="27"/>
  <c r="AA28" i="27"/>
  <c r="Z28" i="27"/>
  <c r="Y28" i="27"/>
  <c r="V28" i="27"/>
  <c r="R28" i="27"/>
  <c r="N28" i="27"/>
  <c r="AB27" i="27"/>
  <c r="AF27" i="27" s="1"/>
  <c r="AA27" i="27"/>
  <c r="AE27" i="27" s="1"/>
  <c r="Z27" i="27"/>
  <c r="Y27" i="27"/>
  <c r="L27" i="27" s="1"/>
  <c r="V27" i="27"/>
  <c r="R27" i="27"/>
  <c r="AH27" i="27" s="1"/>
  <c r="N27" i="27"/>
  <c r="M27" i="27"/>
  <c r="AB26" i="27"/>
  <c r="AA26" i="27"/>
  <c r="Z26" i="27"/>
  <c r="Y26" i="27"/>
  <c r="V26" i="27"/>
  <c r="R26" i="27"/>
  <c r="AH26" i="27" s="1"/>
  <c r="N26" i="27"/>
  <c r="AB25" i="27"/>
  <c r="AF25" i="27" s="1"/>
  <c r="AA25" i="27"/>
  <c r="AE25" i="27" s="1"/>
  <c r="Z25" i="27"/>
  <c r="Y25" i="27"/>
  <c r="L25" i="27" s="1"/>
  <c r="V25" i="27"/>
  <c r="R25" i="27"/>
  <c r="AH25" i="27" s="1"/>
  <c r="N25" i="27"/>
  <c r="M25" i="27"/>
  <c r="AB24" i="27"/>
  <c r="AA24" i="27"/>
  <c r="Z24" i="27"/>
  <c r="Y24" i="27"/>
  <c r="V24" i="27"/>
  <c r="R24" i="27"/>
  <c r="AH24" i="27" s="1"/>
  <c r="N24" i="27"/>
  <c r="AB23" i="27"/>
  <c r="AF23" i="27" s="1"/>
  <c r="AA23" i="27"/>
  <c r="AE23" i="27" s="1"/>
  <c r="Z23" i="27"/>
  <c r="Y23" i="27"/>
  <c r="L23" i="27" s="1"/>
  <c r="V23" i="27"/>
  <c r="R23" i="27"/>
  <c r="AH23" i="27" s="1"/>
  <c r="N23" i="27"/>
  <c r="M23" i="27"/>
  <c r="AB22" i="27"/>
  <c r="AA22" i="27"/>
  <c r="Z22" i="27"/>
  <c r="Y22" i="27"/>
  <c r="V22" i="27"/>
  <c r="R22" i="27"/>
  <c r="AH22" i="27" s="1"/>
  <c r="N22" i="27"/>
  <c r="AH21" i="27"/>
  <c r="AE21" i="27"/>
  <c r="AC21" i="27"/>
  <c r="AB21" i="27"/>
  <c r="AF21" i="27" s="1"/>
  <c r="AA21" i="27"/>
  <c r="Z21" i="27"/>
  <c r="Y21" i="27"/>
  <c r="U21" i="27"/>
  <c r="S21" i="27"/>
  <c r="R21" i="27"/>
  <c r="V21" i="27" s="1"/>
  <c r="N21" i="27"/>
  <c r="M21" i="27"/>
  <c r="L21" i="27"/>
  <c r="K21" i="27"/>
  <c r="AH20" i="27"/>
  <c r="AB20" i="27"/>
  <c r="AF20" i="27" s="1"/>
  <c r="AA20" i="27"/>
  <c r="M20" i="27" s="1"/>
  <c r="Z20" i="27"/>
  <c r="Y20" i="27"/>
  <c r="K20" i="27" s="1"/>
  <c r="U20" i="27"/>
  <c r="S20" i="27"/>
  <c r="R20" i="27"/>
  <c r="V20" i="27" s="1"/>
  <c r="N20" i="27"/>
  <c r="AH19" i="27"/>
  <c r="AB19" i="27"/>
  <c r="AF19" i="27" s="1"/>
  <c r="AA19" i="27"/>
  <c r="Z19" i="27"/>
  <c r="Y19" i="27"/>
  <c r="K19" i="27" s="1"/>
  <c r="U19" i="27"/>
  <c r="S19" i="27"/>
  <c r="R19" i="27"/>
  <c r="V19" i="27" s="1"/>
  <c r="N19" i="27"/>
  <c r="AH18" i="27"/>
  <c r="AB18" i="27"/>
  <c r="AF18" i="27" s="1"/>
  <c r="AA18" i="27"/>
  <c r="M18" i="27" s="1"/>
  <c r="Z18" i="27"/>
  <c r="Y18" i="27"/>
  <c r="K18" i="27" s="1"/>
  <c r="U18" i="27"/>
  <c r="S18" i="27"/>
  <c r="R18" i="27"/>
  <c r="V18" i="27" s="1"/>
  <c r="N18" i="27"/>
  <c r="AH17" i="27"/>
  <c r="AB17" i="27"/>
  <c r="AF17" i="27" s="1"/>
  <c r="AA17" i="27"/>
  <c r="Z17" i="27"/>
  <c r="Y17" i="27"/>
  <c r="K17" i="27" s="1"/>
  <c r="U17" i="27"/>
  <c r="S17" i="27"/>
  <c r="R17" i="27"/>
  <c r="V17" i="27" s="1"/>
  <c r="N17" i="27"/>
  <c r="AH16" i="27"/>
  <c r="AB16" i="27"/>
  <c r="AF16" i="27" s="1"/>
  <c r="AA16" i="27"/>
  <c r="Z16" i="27"/>
  <c r="Y16" i="27"/>
  <c r="K16" i="27" s="1"/>
  <c r="U16" i="27"/>
  <c r="S16" i="27"/>
  <c r="R16" i="27"/>
  <c r="V16" i="27" s="1"/>
  <c r="N16" i="27"/>
  <c r="AB15" i="27"/>
  <c r="AF15" i="27" s="1"/>
  <c r="AA15" i="27"/>
  <c r="Z15" i="27"/>
  <c r="Y15" i="27"/>
  <c r="R15" i="27"/>
  <c r="U15" i="27" s="1"/>
  <c r="M15" i="27"/>
  <c r="K15" i="27"/>
  <c r="AB14" i="27"/>
  <c r="AE14" i="27" s="1"/>
  <c r="AA14" i="27"/>
  <c r="Z14" i="27"/>
  <c r="Y14" i="27"/>
  <c r="R14" i="27"/>
  <c r="AH14" i="27" s="1"/>
  <c r="M14" i="27"/>
  <c r="K14" i="27"/>
  <c r="AB13" i="27"/>
  <c r="AE13" i="27" s="1"/>
  <c r="AA13" i="27"/>
  <c r="Z13" i="27"/>
  <c r="Y13" i="27"/>
  <c r="R13" i="27"/>
  <c r="AH13" i="27" s="1"/>
  <c r="M13" i="27"/>
  <c r="K13" i="27"/>
  <c r="AB12" i="27"/>
  <c r="AE12" i="27" s="1"/>
  <c r="AA12" i="27"/>
  <c r="Z12" i="27"/>
  <c r="Y12" i="27"/>
  <c r="R12" i="27"/>
  <c r="AH12" i="27" s="1"/>
  <c r="M12" i="27"/>
  <c r="K12" i="27"/>
  <c r="AB11" i="27"/>
  <c r="AE11" i="27" s="1"/>
  <c r="AA11" i="27"/>
  <c r="Z11" i="27"/>
  <c r="Y11" i="27"/>
  <c r="R11" i="27"/>
  <c r="AH11" i="27" s="1"/>
  <c r="M11" i="27"/>
  <c r="K11" i="27"/>
  <c r="AB10" i="27"/>
  <c r="AE10" i="27" s="1"/>
  <c r="AA10" i="27"/>
  <c r="Z10" i="27"/>
  <c r="Y10" i="27"/>
  <c r="R10" i="27"/>
  <c r="AH10" i="27" s="1"/>
  <c r="M10" i="27"/>
  <c r="K10" i="27"/>
  <c r="AB9" i="27"/>
  <c r="AE9" i="27" s="1"/>
  <c r="AA9" i="27"/>
  <c r="Z9" i="27"/>
  <c r="Y9" i="27"/>
  <c r="R9" i="27"/>
  <c r="AH9" i="27" s="1"/>
  <c r="M9" i="27"/>
  <c r="K9" i="27"/>
  <c r="AB8" i="27"/>
  <c r="AE8" i="27" s="1"/>
  <c r="AA8" i="27"/>
  <c r="Z8" i="27"/>
  <c r="Y8" i="27"/>
  <c r="R8" i="27"/>
  <c r="AH8" i="27" s="1"/>
  <c r="M8" i="27"/>
  <c r="K8" i="27"/>
  <c r="AB7" i="27"/>
  <c r="AE7" i="27" s="1"/>
  <c r="AA7" i="27"/>
  <c r="Z7" i="27"/>
  <c r="Y7" i="27"/>
  <c r="R7" i="27"/>
  <c r="AH7" i="27" s="1"/>
  <c r="M7" i="27"/>
  <c r="K7" i="27"/>
  <c r="AB6" i="27"/>
  <c r="AE6" i="27" s="1"/>
  <c r="AA6" i="27"/>
  <c r="Z6" i="27"/>
  <c r="Y6" i="27"/>
  <c r="R6" i="27"/>
  <c r="AH6" i="27" s="1"/>
  <c r="M6" i="27"/>
  <c r="K6" i="27"/>
  <c r="AB5" i="27"/>
  <c r="AE5" i="27" s="1"/>
  <c r="AA5" i="27"/>
  <c r="Z5" i="27"/>
  <c r="Y5" i="27"/>
  <c r="R5" i="27"/>
  <c r="AH5" i="27" s="1"/>
  <c r="M5" i="27"/>
  <c r="K5" i="27"/>
  <c r="AC36" i="26"/>
  <c r="AD36" i="26" s="1"/>
  <c r="C36" i="26"/>
  <c r="B34" i="27" s="1"/>
  <c r="AC35" i="26"/>
  <c r="AD35" i="26" s="1"/>
  <c r="C35" i="26"/>
  <c r="B33" i="27" s="1"/>
  <c r="AC34" i="26"/>
  <c r="AD34" i="26" s="1"/>
  <c r="C34" i="26"/>
  <c r="B32" i="27" s="1"/>
  <c r="AC33" i="26"/>
  <c r="AD33" i="26" s="1"/>
  <c r="C33" i="26"/>
  <c r="B31" i="27" s="1"/>
  <c r="AC32" i="26"/>
  <c r="AD32" i="26" s="1"/>
  <c r="C32" i="26"/>
  <c r="B30" i="27" s="1"/>
  <c r="AC31" i="26"/>
  <c r="AD31" i="26" s="1"/>
  <c r="C31" i="26"/>
  <c r="B29" i="27" s="1"/>
  <c r="AC30" i="26"/>
  <c r="AD30" i="26" s="1"/>
  <c r="C30" i="26"/>
  <c r="B28" i="27" s="1"/>
  <c r="AC29" i="26"/>
  <c r="AD29" i="26" s="1"/>
  <c r="C29" i="26"/>
  <c r="B27" i="27" s="1"/>
  <c r="AC28" i="26"/>
  <c r="AD28" i="26" s="1"/>
  <c r="C28" i="26"/>
  <c r="B26" i="27" s="1"/>
  <c r="AC27" i="26"/>
  <c r="AD27" i="26" s="1"/>
  <c r="C27" i="26"/>
  <c r="B25" i="27" s="1"/>
  <c r="AC26" i="26"/>
  <c r="AD26" i="26" s="1"/>
  <c r="C26" i="26"/>
  <c r="B24" i="27" s="1"/>
  <c r="AC25" i="26"/>
  <c r="AD25" i="26" s="1"/>
  <c r="C25" i="26"/>
  <c r="B23" i="27" s="1"/>
  <c r="AC24" i="26"/>
  <c r="AD24" i="26" s="1"/>
  <c r="C24" i="26"/>
  <c r="B22" i="27" s="1"/>
  <c r="AC23" i="26"/>
  <c r="AD23" i="26" s="1"/>
  <c r="C23" i="26"/>
  <c r="B21" i="27" s="1"/>
  <c r="AC22" i="26"/>
  <c r="AD22" i="26" s="1"/>
  <c r="C22" i="26"/>
  <c r="B20" i="27" s="1"/>
  <c r="AC21" i="26"/>
  <c r="AD21" i="26" s="1"/>
  <c r="C21" i="26"/>
  <c r="B19" i="27" s="1"/>
  <c r="AC20" i="26"/>
  <c r="AD20" i="26" s="1"/>
  <c r="C20" i="26"/>
  <c r="B18" i="27" s="1"/>
  <c r="AC19" i="26"/>
  <c r="AD19" i="26" s="1"/>
  <c r="C19" i="26"/>
  <c r="B17" i="27" s="1"/>
  <c r="AC18" i="26"/>
  <c r="AD18" i="26" s="1"/>
  <c r="C18" i="26"/>
  <c r="B16" i="27" s="1"/>
  <c r="AC17" i="26"/>
  <c r="AD17" i="26" s="1"/>
  <c r="C17" i="26"/>
  <c r="B15" i="27" s="1"/>
  <c r="AC16" i="26"/>
  <c r="AD16" i="26" s="1"/>
  <c r="C16" i="26"/>
  <c r="B14" i="27" s="1"/>
  <c r="AC15" i="26"/>
  <c r="AD15" i="26" s="1"/>
  <c r="C15" i="26"/>
  <c r="B13" i="27" s="1"/>
  <c r="AC14" i="26"/>
  <c r="AD14" i="26" s="1"/>
  <c r="C14" i="26"/>
  <c r="B12" i="27" s="1"/>
  <c r="AC13" i="26"/>
  <c r="AD13" i="26" s="1"/>
  <c r="C13" i="26"/>
  <c r="B11" i="27" s="1"/>
  <c r="AC12" i="26"/>
  <c r="AD12" i="26" s="1"/>
  <c r="C12" i="26"/>
  <c r="B10" i="27" s="1"/>
  <c r="AC11" i="26"/>
  <c r="AD11" i="26" s="1"/>
  <c r="C11" i="26"/>
  <c r="B9" i="27" s="1"/>
  <c r="AC10" i="26"/>
  <c r="C10" i="26"/>
  <c r="B8" i="27" s="1"/>
  <c r="AC9" i="26"/>
  <c r="AD9" i="26" s="1"/>
  <c r="C9" i="26"/>
  <c r="B7" i="27" s="1"/>
  <c r="AC8" i="26"/>
  <c r="C8" i="26"/>
  <c r="B6" i="27" s="1"/>
  <c r="C7" i="26"/>
  <c r="B5" i="27" s="1"/>
  <c r="CL34" i="25"/>
  <c r="CI34" i="25" s="1"/>
  <c r="CL33" i="25"/>
  <c r="CI33" i="25" s="1"/>
  <c r="CL32" i="25"/>
  <c r="CI32" i="25" s="1"/>
  <c r="CL31" i="25"/>
  <c r="CI31" i="25" s="1"/>
  <c r="CL30" i="25"/>
  <c r="CI30" i="25" s="1"/>
  <c r="CL29" i="25"/>
  <c r="CI29" i="25" s="1"/>
  <c r="CL28" i="25"/>
  <c r="CI28" i="25" s="1"/>
  <c r="CL27" i="25"/>
  <c r="CI27" i="25" s="1"/>
  <c r="CL26" i="25"/>
  <c r="CI26" i="25" s="1"/>
  <c r="CL25" i="25"/>
  <c r="CI25" i="25" s="1"/>
  <c r="CL24" i="25"/>
  <c r="CI24" i="25" s="1"/>
  <c r="CL23" i="25"/>
  <c r="CI23" i="25" s="1"/>
  <c r="CL22" i="25"/>
  <c r="CI22" i="25" s="1"/>
  <c r="CL21" i="25"/>
  <c r="CI21" i="25" s="1"/>
  <c r="CL20" i="25"/>
  <c r="CI20" i="25" s="1"/>
  <c r="CL19" i="25"/>
  <c r="CI19" i="25" s="1"/>
  <c r="CL18" i="25"/>
  <c r="CI18" i="25" s="1"/>
  <c r="CL17" i="25"/>
  <c r="CI17" i="25" s="1"/>
  <c r="CL16" i="25"/>
  <c r="CI16" i="25" s="1"/>
  <c r="CL15" i="25"/>
  <c r="CI15" i="25" s="1"/>
  <c r="CL14" i="25"/>
  <c r="CI14" i="25" s="1"/>
  <c r="CL13" i="25"/>
  <c r="CI13" i="25" s="1"/>
  <c r="CL12" i="25"/>
  <c r="CI12" i="25" s="1"/>
  <c r="CL11" i="25"/>
  <c r="CI11" i="25" s="1"/>
  <c r="CL10" i="25"/>
  <c r="CI10" i="25" s="1"/>
  <c r="CL9" i="25"/>
  <c r="CI9" i="25" s="1"/>
  <c r="CL8" i="25"/>
  <c r="CI8" i="25" s="1"/>
  <c r="CL7" i="25"/>
  <c r="CI7" i="25" s="1"/>
  <c r="CL6" i="25"/>
  <c r="CI6" i="25" s="1"/>
  <c r="CL5" i="25"/>
  <c r="CI5" i="25" s="1"/>
  <c r="CI4" i="25"/>
  <c r="AD11" i="34" l="1"/>
  <c r="E9" i="73" s="1"/>
  <c r="D9" i="73"/>
  <c r="AD17" i="30"/>
  <c r="E15" i="72" s="1"/>
  <c r="D15" i="72"/>
  <c r="AD13" i="30"/>
  <c r="E11" i="72" s="1"/>
  <c r="D11" i="72"/>
  <c r="AD10" i="26"/>
  <c r="E8" i="71" s="1"/>
  <c r="D8" i="71"/>
  <c r="AD8" i="26"/>
  <c r="E6" i="71" s="1"/>
  <c r="D6" i="71"/>
  <c r="AD5" i="27"/>
  <c r="AD6" i="27"/>
  <c r="AD8" i="27"/>
  <c r="AD9" i="27"/>
  <c r="T10" i="27"/>
  <c r="V10" i="27"/>
  <c r="AD11" i="27"/>
  <c r="AF11" i="27"/>
  <c r="T12" i="27"/>
  <c r="AD12" i="27"/>
  <c r="AF12" i="27"/>
  <c r="T13" i="27"/>
  <c r="V13" i="27"/>
  <c r="AD13" i="27"/>
  <c r="AF13" i="27"/>
  <c r="T14" i="27"/>
  <c r="V14" i="27"/>
  <c r="AD14" i="27"/>
  <c r="AF14" i="27"/>
  <c r="T15" i="27"/>
  <c r="V15" i="27"/>
  <c r="AD15" i="27"/>
  <c r="AH15" i="27"/>
  <c r="R53" i="27" s="1"/>
  <c r="J21" i="24" s="1"/>
  <c r="M16" i="27"/>
  <c r="AC16" i="27"/>
  <c r="M17" i="27"/>
  <c r="AC17" i="27"/>
  <c r="AC18" i="27"/>
  <c r="M19" i="27"/>
  <c r="AC19" i="27"/>
  <c r="AC20" i="27"/>
  <c r="AE22" i="27"/>
  <c r="AC22" i="27"/>
  <c r="M22" i="27"/>
  <c r="K22" i="27"/>
  <c r="AF22" i="27"/>
  <c r="AC23" i="27"/>
  <c r="AE24" i="27"/>
  <c r="AC24" i="27"/>
  <c r="M24" i="27"/>
  <c r="K24" i="27"/>
  <c r="AF24" i="27"/>
  <c r="AC25" i="27"/>
  <c r="AE26" i="27"/>
  <c r="AC26" i="27"/>
  <c r="M26" i="27"/>
  <c r="K26" i="27"/>
  <c r="AF26" i="27"/>
  <c r="AC27" i="27"/>
  <c r="AF28" i="27"/>
  <c r="AD28" i="27"/>
  <c r="M28" i="27"/>
  <c r="K28" i="27"/>
  <c r="AE29" i="27"/>
  <c r="AC29" i="27"/>
  <c r="M29" i="27"/>
  <c r="K29" i="27"/>
  <c r="AF29" i="27"/>
  <c r="AC30" i="27"/>
  <c r="AE31" i="27"/>
  <c r="AC31" i="27"/>
  <c r="M31" i="27"/>
  <c r="K31" i="27"/>
  <c r="AF31" i="27"/>
  <c r="AC32" i="27"/>
  <c r="AC34" i="27"/>
  <c r="T5" i="27"/>
  <c r="V5" i="27"/>
  <c r="AF5" i="27"/>
  <c r="T6" i="27"/>
  <c r="V6" i="27"/>
  <c r="AF6" i="27"/>
  <c r="T7" i="27"/>
  <c r="V7" i="27"/>
  <c r="AD7" i="27"/>
  <c r="AF7" i="27"/>
  <c r="T8" i="27"/>
  <c r="V8" i="27"/>
  <c r="AF8" i="27"/>
  <c r="T9" i="27"/>
  <c r="V9" i="27"/>
  <c r="AF9" i="27"/>
  <c r="AD10" i="27"/>
  <c r="AF10" i="27"/>
  <c r="T11" i="27"/>
  <c r="V11" i="27"/>
  <c r="V12" i="27"/>
  <c r="L5" i="27"/>
  <c r="N5" i="27"/>
  <c r="S5" i="27"/>
  <c r="U5" i="27"/>
  <c r="AC5" i="27"/>
  <c r="L6" i="27"/>
  <c r="N6" i="27"/>
  <c r="S6" i="27"/>
  <c r="U6" i="27"/>
  <c r="AC6" i="27"/>
  <c r="L7" i="27"/>
  <c r="N7" i="27"/>
  <c r="S7" i="27"/>
  <c r="U7" i="27"/>
  <c r="AC7" i="27"/>
  <c r="L8" i="27"/>
  <c r="N8" i="27"/>
  <c r="S8" i="27"/>
  <c r="U8" i="27"/>
  <c r="AC8" i="27"/>
  <c r="L9" i="27"/>
  <c r="N9" i="27"/>
  <c r="S9" i="27"/>
  <c r="U9" i="27"/>
  <c r="AC9" i="27"/>
  <c r="L10" i="27"/>
  <c r="N10" i="27"/>
  <c r="S10" i="27"/>
  <c r="U10" i="27"/>
  <c r="AC10" i="27"/>
  <c r="L11" i="27"/>
  <c r="N11" i="27"/>
  <c r="S11" i="27"/>
  <c r="U11" i="27"/>
  <c r="AC11" i="27"/>
  <c r="L12" i="27"/>
  <c r="N12" i="27"/>
  <c r="S12" i="27"/>
  <c r="U12" i="27"/>
  <c r="AC12" i="27"/>
  <c r="L13" i="27"/>
  <c r="N13" i="27"/>
  <c r="S13" i="27"/>
  <c r="U13" i="27"/>
  <c r="AC13" i="27"/>
  <c r="L14" i="27"/>
  <c r="N14" i="27"/>
  <c r="S14" i="27"/>
  <c r="U14" i="27"/>
  <c r="AC14" i="27"/>
  <c r="L15" i="27"/>
  <c r="N15" i="27"/>
  <c r="S15" i="27"/>
  <c r="AC15" i="27"/>
  <c r="AE15" i="27"/>
  <c r="K52" i="27" s="1"/>
  <c r="D21" i="24" s="1"/>
  <c r="L16" i="27"/>
  <c r="AE16" i="27"/>
  <c r="L17" i="27"/>
  <c r="AE17" i="27"/>
  <c r="L18" i="27"/>
  <c r="AE18" i="27"/>
  <c r="L19" i="27"/>
  <c r="AE19" i="27"/>
  <c r="L20" i="27"/>
  <c r="AE20" i="27"/>
  <c r="L22" i="27"/>
  <c r="AD22" i="27"/>
  <c r="K23" i="27"/>
  <c r="L24" i="27"/>
  <c r="AD24" i="27"/>
  <c r="K25" i="27"/>
  <c r="L26" i="27"/>
  <c r="AD26" i="27"/>
  <c r="K27" i="27"/>
  <c r="L28" i="27"/>
  <c r="AE28" i="27"/>
  <c r="L29" i="27"/>
  <c r="AD29" i="27"/>
  <c r="K30" i="27"/>
  <c r="L31" i="27"/>
  <c r="AD31" i="27"/>
  <c r="K32" i="27"/>
  <c r="AE32" i="27"/>
  <c r="AC33" i="27"/>
  <c r="K34" i="27"/>
  <c r="T5" i="31"/>
  <c r="V5" i="31"/>
  <c r="AD5" i="31"/>
  <c r="AF5" i="31"/>
  <c r="T7" i="31"/>
  <c r="V7" i="31"/>
  <c r="AD7" i="31"/>
  <c r="AF7" i="31"/>
  <c r="AC8" i="31"/>
  <c r="AE8" i="31"/>
  <c r="T9" i="31"/>
  <c r="V9" i="31"/>
  <c r="AD9" i="31"/>
  <c r="AF9" i="31"/>
  <c r="AC10" i="31"/>
  <c r="AE10" i="31"/>
  <c r="T11" i="31"/>
  <c r="V11" i="31"/>
  <c r="AD11" i="31"/>
  <c r="AF11" i="31"/>
  <c r="AC12" i="31"/>
  <c r="AE12" i="31"/>
  <c r="T13" i="31"/>
  <c r="V13" i="31"/>
  <c r="AD13" i="31"/>
  <c r="AF13" i="31"/>
  <c r="T14" i="31"/>
  <c r="V14" i="31"/>
  <c r="AC15" i="31"/>
  <c r="AE15" i="31"/>
  <c r="T16" i="31"/>
  <c r="V16" i="31"/>
  <c r="AD16" i="31"/>
  <c r="AF16" i="31"/>
  <c r="AC17" i="31"/>
  <c r="AE17" i="31"/>
  <c r="T18" i="31"/>
  <c r="V18" i="31"/>
  <c r="AD18" i="31"/>
  <c r="AF18" i="31"/>
  <c r="AC19" i="31"/>
  <c r="AE19" i="31"/>
  <c r="T20" i="31"/>
  <c r="V20" i="31"/>
  <c r="AD20" i="31"/>
  <c r="AF20" i="31"/>
  <c r="T22" i="31"/>
  <c r="V22" i="31"/>
  <c r="AD22" i="31"/>
  <c r="AF22" i="31"/>
  <c r="AC23" i="31"/>
  <c r="AE23" i="31"/>
  <c r="T24" i="31"/>
  <c r="V24" i="31"/>
  <c r="AD24" i="31"/>
  <c r="AF24" i="31"/>
  <c r="AC25" i="31"/>
  <c r="AE25" i="31"/>
  <c r="T26" i="31"/>
  <c r="V26" i="31"/>
  <c r="AD26" i="31"/>
  <c r="AF26" i="31"/>
  <c r="AC27" i="31"/>
  <c r="AE27" i="31"/>
  <c r="AD28" i="31"/>
  <c r="AC29" i="31"/>
  <c r="AE29" i="31"/>
  <c r="T30" i="31"/>
  <c r="V30" i="31"/>
  <c r="AD30" i="31"/>
  <c r="AF30" i="31"/>
  <c r="AC31" i="31"/>
  <c r="AE31" i="31"/>
  <c r="T32" i="31"/>
  <c r="V32" i="31"/>
  <c r="AE32" i="31"/>
  <c r="AH32" i="31"/>
  <c r="T33" i="31"/>
  <c r="V33" i="31"/>
  <c r="AD33" i="31"/>
  <c r="AH33" i="31"/>
  <c r="T34" i="31"/>
  <c r="V34" i="31"/>
  <c r="AD34" i="31"/>
  <c r="AF34" i="31"/>
  <c r="AC35" i="31"/>
  <c r="AE35" i="31"/>
  <c r="T36" i="31"/>
  <c r="V36" i="31"/>
  <c r="AD36" i="31"/>
  <c r="AF36" i="31"/>
  <c r="T38" i="31"/>
  <c r="V38" i="31"/>
  <c r="AD38" i="31"/>
  <c r="AF38" i="31"/>
  <c r="AC39" i="31"/>
  <c r="AE39" i="31"/>
  <c r="T40" i="31"/>
  <c r="V40" i="31"/>
  <c r="AD40" i="31"/>
  <c r="AF40" i="31"/>
  <c r="AC41" i="31"/>
  <c r="AE41" i="31"/>
  <c r="T42" i="31"/>
  <c r="V42" i="31"/>
  <c r="AD42" i="31"/>
  <c r="AF42" i="31"/>
  <c r="K5" i="35"/>
  <c r="AH37" i="35"/>
  <c r="T16" i="27"/>
  <c r="AD16" i="27"/>
  <c r="T17" i="27"/>
  <c r="AD17" i="27"/>
  <c r="T18" i="27"/>
  <c r="AD18" i="27"/>
  <c r="T19" i="27"/>
  <c r="AD19" i="27"/>
  <c r="T20" i="27"/>
  <c r="AD20" i="27"/>
  <c r="T21" i="27"/>
  <c r="AD21" i="27"/>
  <c r="AD23" i="27"/>
  <c r="AD25" i="27"/>
  <c r="AD27" i="27"/>
  <c r="AD30" i="27"/>
  <c r="AD34" i="27"/>
  <c r="L5" i="31"/>
  <c r="N5" i="31"/>
  <c r="S5" i="31"/>
  <c r="U5" i="31"/>
  <c r="AC5" i="31"/>
  <c r="T6" i="31"/>
  <c r="AD6" i="31"/>
  <c r="L7" i="31"/>
  <c r="N7" i="31"/>
  <c r="S7" i="31"/>
  <c r="U7" i="31"/>
  <c r="AC7" i="31"/>
  <c r="T8" i="31"/>
  <c r="AD8" i="31"/>
  <c r="L9" i="31"/>
  <c r="N9" i="31"/>
  <c r="S9" i="31"/>
  <c r="U9" i="31"/>
  <c r="AC9" i="31"/>
  <c r="T10" i="31"/>
  <c r="AD10" i="31"/>
  <c r="L11" i="31"/>
  <c r="N11" i="31"/>
  <c r="S11" i="31"/>
  <c r="U11" i="31"/>
  <c r="AC11" i="31"/>
  <c r="T12" i="31"/>
  <c r="AD12" i="31"/>
  <c r="L13" i="31"/>
  <c r="N13" i="31"/>
  <c r="S13" i="31"/>
  <c r="U13" i="31"/>
  <c r="AC13" i="31"/>
  <c r="S14" i="31"/>
  <c r="U14" i="31"/>
  <c r="M14" i="31"/>
  <c r="T15" i="31"/>
  <c r="AD15" i="31"/>
  <c r="L16" i="31"/>
  <c r="N16" i="31"/>
  <c r="S16" i="31"/>
  <c r="U16" i="31"/>
  <c r="AC16" i="31"/>
  <c r="T17" i="31"/>
  <c r="AD17" i="31"/>
  <c r="L18" i="31"/>
  <c r="N18" i="31"/>
  <c r="S18" i="31"/>
  <c r="U18" i="31"/>
  <c r="AC18" i="31"/>
  <c r="T19" i="31"/>
  <c r="AD19" i="31"/>
  <c r="L20" i="31"/>
  <c r="N20" i="31"/>
  <c r="S20" i="31"/>
  <c r="U20" i="31"/>
  <c r="AC20" i="31"/>
  <c r="T21" i="31"/>
  <c r="AD21" i="31"/>
  <c r="L22" i="31"/>
  <c r="N22" i="31"/>
  <c r="S22" i="31"/>
  <c r="U22" i="31"/>
  <c r="AC22" i="31"/>
  <c r="T23" i="31"/>
  <c r="AD23" i="31"/>
  <c r="L24" i="31"/>
  <c r="N24" i="31"/>
  <c r="S24" i="31"/>
  <c r="U24" i="31"/>
  <c r="AC24" i="31"/>
  <c r="T25" i="31"/>
  <c r="AD25" i="31"/>
  <c r="L26" i="31"/>
  <c r="N26" i="31"/>
  <c r="S26" i="31"/>
  <c r="U26" i="31"/>
  <c r="AC26" i="31"/>
  <c r="AD27" i="31"/>
  <c r="T28" i="31"/>
  <c r="V28" i="31"/>
  <c r="T29" i="31"/>
  <c r="AD29" i="31"/>
  <c r="L30" i="31"/>
  <c r="N30" i="31"/>
  <c r="S30" i="31"/>
  <c r="U30" i="31"/>
  <c r="AC30" i="31"/>
  <c r="T31" i="31"/>
  <c r="AD31" i="31"/>
  <c r="L32" i="31"/>
  <c r="N32" i="31"/>
  <c r="S32" i="31"/>
  <c r="AD32" i="31"/>
  <c r="L33" i="31"/>
  <c r="N33" i="31"/>
  <c r="S33" i="31"/>
  <c r="AC33" i="31"/>
  <c r="L34" i="31"/>
  <c r="N34" i="31"/>
  <c r="S34" i="31"/>
  <c r="U34" i="31"/>
  <c r="AC34" i="31"/>
  <c r="T35" i="31"/>
  <c r="AD35" i="31"/>
  <c r="L36" i="31"/>
  <c r="N36" i="31"/>
  <c r="S36" i="31"/>
  <c r="U36" i="31"/>
  <c r="AC36" i="31"/>
  <c r="T37" i="31"/>
  <c r="AD37" i="31"/>
  <c r="L38" i="31"/>
  <c r="N38" i="31"/>
  <c r="S38" i="31"/>
  <c r="U38" i="31"/>
  <c r="AC38" i="31"/>
  <c r="T39" i="31"/>
  <c r="AD39" i="31"/>
  <c r="L40" i="31"/>
  <c r="N40" i="31"/>
  <c r="S40" i="31"/>
  <c r="U40" i="31"/>
  <c r="AC40" i="31"/>
  <c r="T41" i="31"/>
  <c r="AD41" i="31"/>
  <c r="L42" i="31"/>
  <c r="N42" i="31"/>
  <c r="S42" i="31"/>
  <c r="U42" i="31"/>
  <c r="AC42" i="31"/>
  <c r="T8" i="35"/>
  <c r="AC8" i="35"/>
  <c r="K11" i="35"/>
  <c r="M12" i="35"/>
  <c r="AD14" i="35"/>
  <c r="K15" i="35"/>
  <c r="K16" i="35"/>
  <c r="K17" i="35"/>
  <c r="M20" i="35"/>
  <c r="V22" i="35"/>
  <c r="AD24" i="35"/>
  <c r="M24" i="35"/>
  <c r="V26" i="35"/>
  <c r="K27" i="35"/>
  <c r="M28" i="35"/>
  <c r="AH31" i="35"/>
  <c r="AE35" i="35"/>
  <c r="K36" i="35"/>
  <c r="N36" i="35"/>
  <c r="AC36" i="35"/>
  <c r="S37" i="35"/>
  <c r="U39" i="35"/>
  <c r="AD39" i="35"/>
  <c r="AD14" i="31"/>
  <c r="K55" i="31" s="1"/>
  <c r="C21" i="28" s="1"/>
  <c r="K14" i="31"/>
  <c r="AF14" i="31"/>
  <c r="K53" i="31" s="1"/>
  <c r="AE14" i="31"/>
  <c r="K54" i="31" s="1"/>
  <c r="D21" i="28" s="1"/>
  <c r="L14" i="31"/>
  <c r="AC14" i="31"/>
  <c r="K56" i="31" s="1"/>
  <c r="B21" i="28" s="1"/>
  <c r="AA58" i="30"/>
  <c r="N17" i="28" s="1"/>
  <c r="AA51" i="30"/>
  <c r="AA55" i="30"/>
  <c r="AA59" i="30"/>
  <c r="O17" i="28" s="1"/>
  <c r="AA48" i="30"/>
  <c r="H23" i="72" s="1"/>
  <c r="AA52" i="30"/>
  <c r="AA56" i="30"/>
  <c r="AA49" i="30"/>
  <c r="AA53" i="30"/>
  <c r="AA57" i="30"/>
  <c r="AA50" i="30"/>
  <c r="AA54" i="30"/>
  <c r="AA59" i="26"/>
  <c r="O17" i="24" s="1"/>
  <c r="AA56" i="26"/>
  <c r="L17" i="24" s="1"/>
  <c r="AA53" i="26"/>
  <c r="F17" i="24" s="1"/>
  <c r="AA57" i="26"/>
  <c r="M17" i="24" s="1"/>
  <c r="AA50" i="26"/>
  <c r="I17" i="24" s="1"/>
  <c r="AA58" i="26"/>
  <c r="N17" i="24" s="1"/>
  <c r="AA51" i="26"/>
  <c r="H17" i="24" s="1"/>
  <c r="AA55" i="26"/>
  <c r="K18" i="35"/>
  <c r="AD20" i="35"/>
  <c r="K25" i="35"/>
  <c r="U31" i="35"/>
  <c r="S32" i="35"/>
  <c r="AE34" i="35"/>
  <c r="S35" i="35"/>
  <c r="AE36" i="35"/>
  <c r="N38" i="35"/>
  <c r="AE13" i="35"/>
  <c r="M14" i="35"/>
  <c r="AD16" i="35"/>
  <c r="AD26" i="35"/>
  <c r="AE28" i="35"/>
  <c r="N29" i="35"/>
  <c r="K32" i="35"/>
  <c r="M33" i="35"/>
  <c r="AC35" i="35"/>
  <c r="M8" i="35"/>
  <c r="AD8" i="35"/>
  <c r="AD18" i="35"/>
  <c r="M29" i="35"/>
  <c r="L32" i="35"/>
  <c r="L35" i="35"/>
  <c r="T36" i="35"/>
  <c r="L37" i="35"/>
  <c r="AC37" i="35"/>
  <c r="K38" i="35"/>
  <c r="AH38" i="35"/>
  <c r="U5" i="35"/>
  <c r="K7" i="35"/>
  <c r="T10" i="35"/>
  <c r="AC10" i="35"/>
  <c r="AD12" i="35"/>
  <c r="K14" i="35"/>
  <c r="U14" i="35"/>
  <c r="AF17" i="35"/>
  <c r="T18" i="35"/>
  <c r="K21" i="35"/>
  <c r="M22" i="35"/>
  <c r="K24" i="35"/>
  <c r="M26" i="35"/>
  <c r="K28" i="35"/>
  <c r="U29" i="35"/>
  <c r="S30" i="35"/>
  <c r="AE30" i="35"/>
  <c r="K31" i="35"/>
  <c r="AE31" i="35"/>
  <c r="K33" i="35"/>
  <c r="U34" i="35"/>
  <c r="AH35" i="35"/>
  <c r="U36" i="35"/>
  <c r="AH36" i="35"/>
  <c r="AE37" i="35"/>
  <c r="S38" i="35"/>
  <c r="N39" i="35"/>
  <c r="AH39" i="35"/>
  <c r="V5" i="35"/>
  <c r="AE5" i="35"/>
  <c r="K23" i="35"/>
  <c r="K29" i="35"/>
  <c r="AH29" i="35"/>
  <c r="U30" i="35"/>
  <c r="AD31" i="35"/>
  <c r="K34" i="35"/>
  <c r="AH34" i="35"/>
  <c r="T38" i="35"/>
  <c r="S5" i="35"/>
  <c r="T6" i="35"/>
  <c r="K8" i="35"/>
  <c r="AE9" i="35"/>
  <c r="AD10" i="35"/>
  <c r="AE11" i="35"/>
  <c r="T12" i="35"/>
  <c r="AC12" i="35"/>
  <c r="M16" i="35"/>
  <c r="M18" i="35"/>
  <c r="K20" i="35"/>
  <c r="S29" i="35"/>
  <c r="K30" i="35"/>
  <c r="AH30" i="35"/>
  <c r="T31" i="35"/>
  <c r="U32" i="35"/>
  <c r="AE32" i="35"/>
  <c r="S34" i="35"/>
  <c r="U35" i="35"/>
  <c r="AD35" i="35"/>
  <c r="L36" i="35"/>
  <c r="S36" i="35"/>
  <c r="AD36" i="35"/>
  <c r="U37" i="35"/>
  <c r="U38" i="35"/>
  <c r="S39" i="35"/>
  <c r="AF5" i="35"/>
  <c r="AF9" i="35"/>
  <c r="M10" i="35"/>
  <c r="AF11" i="35"/>
  <c r="AE15" i="35"/>
  <c r="N15" i="35"/>
  <c r="AC15" i="35"/>
  <c r="L15" i="35"/>
  <c r="U17" i="35"/>
  <c r="AH17" i="35"/>
  <c r="S17" i="35"/>
  <c r="AE19" i="35"/>
  <c r="N19" i="35"/>
  <c r="AC19" i="35"/>
  <c r="L19" i="35"/>
  <c r="AE27" i="35"/>
  <c r="N27" i="35"/>
  <c r="AC27" i="35"/>
  <c r="L27" i="35"/>
  <c r="AC29" i="35"/>
  <c r="AC30" i="35"/>
  <c r="AC34" i="35"/>
  <c r="L5" i="35"/>
  <c r="AC5" i="35"/>
  <c r="N6" i="35"/>
  <c r="U6" i="35"/>
  <c r="AE6" i="35"/>
  <c r="L7" i="35"/>
  <c r="S7" i="35"/>
  <c r="AC7" i="35"/>
  <c r="AH7" i="35"/>
  <c r="N8" i="35"/>
  <c r="U8" i="35"/>
  <c r="AE8" i="35"/>
  <c r="L9" i="35"/>
  <c r="S9" i="35"/>
  <c r="AC9" i="35"/>
  <c r="AH9" i="35"/>
  <c r="N10" i="35"/>
  <c r="U10" i="35"/>
  <c r="AE10" i="35"/>
  <c r="L11" i="35"/>
  <c r="S11" i="35"/>
  <c r="AC11" i="35"/>
  <c r="AH11" i="35"/>
  <c r="N12" i="35"/>
  <c r="U12" i="35"/>
  <c r="AE12" i="35"/>
  <c r="L13" i="35"/>
  <c r="S13" i="35"/>
  <c r="AC13" i="35"/>
  <c r="AH13" i="35"/>
  <c r="AC14" i="35"/>
  <c r="AE14" i="35"/>
  <c r="M15" i="35"/>
  <c r="AD15" i="35"/>
  <c r="AH16" i="35"/>
  <c r="S16" i="35"/>
  <c r="U16" i="35"/>
  <c r="T17" i="35"/>
  <c r="AC18" i="35"/>
  <c r="L18" i="35"/>
  <c r="AE18" i="35"/>
  <c r="N18" i="35"/>
  <c r="M19" i="35"/>
  <c r="AD19" i="35"/>
  <c r="AH20" i="35"/>
  <c r="S20" i="35"/>
  <c r="U20" i="35"/>
  <c r="T21" i="35"/>
  <c r="AC22" i="35"/>
  <c r="L22" i="35"/>
  <c r="AE22" i="35"/>
  <c r="N22" i="35"/>
  <c r="M23" i="35"/>
  <c r="AD23" i="35"/>
  <c r="AH24" i="35"/>
  <c r="S24" i="35"/>
  <c r="U24" i="35"/>
  <c r="T25" i="35"/>
  <c r="AC26" i="35"/>
  <c r="L26" i="35"/>
  <c r="AE26" i="35"/>
  <c r="N26" i="35"/>
  <c r="M27" i="35"/>
  <c r="AD27" i="35"/>
  <c r="S28" i="35"/>
  <c r="U28" i="35"/>
  <c r="AH28" i="35"/>
  <c r="AD29" i="35"/>
  <c r="AE29" i="35"/>
  <c r="AC31" i="35"/>
  <c r="AD32" i="35"/>
  <c r="S33" i="35"/>
  <c r="U33" i="35"/>
  <c r="AH33" i="35"/>
  <c r="AD34" i="35"/>
  <c r="AC38" i="35"/>
  <c r="M39" i="35"/>
  <c r="L39" i="35"/>
  <c r="V7" i="35"/>
  <c r="AF7" i="35"/>
  <c r="M5" i="35"/>
  <c r="AD5" i="35"/>
  <c r="AD7" i="35"/>
  <c r="V8" i="35"/>
  <c r="M9" i="35"/>
  <c r="AD13" i="35"/>
  <c r="AH14" i="35"/>
  <c r="S14" i="35"/>
  <c r="U15" i="35"/>
  <c r="AH15" i="35"/>
  <c r="S15" i="35"/>
  <c r="AF15" i="35"/>
  <c r="V17" i="35"/>
  <c r="U19" i="35"/>
  <c r="AH19" i="35"/>
  <c r="S19" i="35"/>
  <c r="AF19" i="35"/>
  <c r="AE21" i="35"/>
  <c r="N21" i="35"/>
  <c r="AC21" i="35"/>
  <c r="L21" i="35"/>
  <c r="U23" i="35"/>
  <c r="AH23" i="35"/>
  <c r="S23" i="35"/>
  <c r="AE25" i="35"/>
  <c r="N25" i="35"/>
  <c r="AC25" i="35"/>
  <c r="L25" i="35"/>
  <c r="U27" i="35"/>
  <c r="AH27" i="35"/>
  <c r="S27" i="35"/>
  <c r="AF27" i="35"/>
  <c r="L29" i="35"/>
  <c r="L34" i="35"/>
  <c r="M34" i="35"/>
  <c r="K9" i="35"/>
  <c r="V9" i="35"/>
  <c r="V11" i="35"/>
  <c r="K13" i="35"/>
  <c r="V13" i="35"/>
  <c r="AF13" i="35"/>
  <c r="U21" i="35"/>
  <c r="AH21" i="35"/>
  <c r="S21" i="35"/>
  <c r="AE23" i="35"/>
  <c r="N23" i="35"/>
  <c r="AC23" i="35"/>
  <c r="L23" i="35"/>
  <c r="U25" i="35"/>
  <c r="AH25" i="35"/>
  <c r="S25" i="35"/>
  <c r="V6" i="35"/>
  <c r="AF6" i="35"/>
  <c r="M7" i="35"/>
  <c r="T7" i="35"/>
  <c r="AF8" i="35"/>
  <c r="T9" i="35"/>
  <c r="AD9" i="35"/>
  <c r="K10" i="35"/>
  <c r="V10" i="35"/>
  <c r="AF10" i="35"/>
  <c r="M11" i="35"/>
  <c r="T11" i="35"/>
  <c r="AD11" i="35"/>
  <c r="V12" i="35"/>
  <c r="AF12" i="35"/>
  <c r="M13" i="35"/>
  <c r="T13" i="35"/>
  <c r="AE17" i="35"/>
  <c r="N17" i="35"/>
  <c r="AC17" i="35"/>
  <c r="L17" i="35"/>
  <c r="N5" i="35"/>
  <c r="L6" i="35"/>
  <c r="S6" i="35"/>
  <c r="N7" i="35"/>
  <c r="L8" i="35"/>
  <c r="S8" i="35"/>
  <c r="N9" i="35"/>
  <c r="L10" i="35"/>
  <c r="S10" i="35"/>
  <c r="N11" i="35"/>
  <c r="L12" i="35"/>
  <c r="S12" i="35"/>
  <c r="N13" i="35"/>
  <c r="L14" i="35"/>
  <c r="T14" i="35"/>
  <c r="AF14" i="35"/>
  <c r="T15" i="35"/>
  <c r="V16" i="35"/>
  <c r="AC16" i="35"/>
  <c r="L16" i="35"/>
  <c r="AE16" i="35"/>
  <c r="N16" i="35"/>
  <c r="M17" i="35"/>
  <c r="AD17" i="35"/>
  <c r="AH18" i="35"/>
  <c r="S18" i="35"/>
  <c r="U18" i="35"/>
  <c r="AF18" i="35"/>
  <c r="T19" i="35"/>
  <c r="V20" i="35"/>
  <c r="AC20" i="35"/>
  <c r="L20" i="35"/>
  <c r="AE20" i="35"/>
  <c r="N20" i="35"/>
  <c r="M21" i="35"/>
  <c r="AD21" i="35"/>
  <c r="AH22" i="35"/>
  <c r="S22" i="35"/>
  <c r="U22" i="35"/>
  <c r="AF22" i="35"/>
  <c r="T23" i="35"/>
  <c r="V24" i="35"/>
  <c r="AC24" i="35"/>
  <c r="L24" i="35"/>
  <c r="AE24" i="35"/>
  <c r="N24" i="35"/>
  <c r="M25" i="35"/>
  <c r="AD25" i="35"/>
  <c r="AH26" i="35"/>
  <c r="S26" i="35"/>
  <c r="U26" i="35"/>
  <c r="AF26" i="35"/>
  <c r="T27" i="35"/>
  <c r="V28" i="35"/>
  <c r="AD28" i="35"/>
  <c r="L28" i="35"/>
  <c r="AF28" i="35"/>
  <c r="N28" i="35"/>
  <c r="L30" i="35"/>
  <c r="AD30" i="35"/>
  <c r="L31" i="35"/>
  <c r="M31" i="35"/>
  <c r="V33" i="35"/>
  <c r="AC33" i="35"/>
  <c r="L33" i="35"/>
  <c r="AF33" i="35"/>
  <c r="N33" i="35"/>
  <c r="L38" i="35"/>
  <c r="AE38" i="35"/>
  <c r="AC39" i="35"/>
  <c r="AE39" i="35"/>
  <c r="V30" i="35"/>
  <c r="AF30" i="35"/>
  <c r="V32" i="35"/>
  <c r="AH32" i="35"/>
  <c r="K35" i="35"/>
  <c r="V35" i="35"/>
  <c r="AF35" i="35"/>
  <c r="V37" i="35"/>
  <c r="AF37" i="35"/>
  <c r="M38" i="35"/>
  <c r="AD38" i="35"/>
  <c r="K39" i="35"/>
  <c r="V39" i="35"/>
  <c r="AF39" i="35"/>
  <c r="M30" i="35"/>
  <c r="M32" i="35"/>
  <c r="M35" i="35"/>
  <c r="M37" i="35"/>
  <c r="AA60" i="34"/>
  <c r="L17" i="32" s="1"/>
  <c r="AA56" i="34"/>
  <c r="G17" i="32" s="1"/>
  <c r="AA52" i="34"/>
  <c r="AA63" i="34"/>
  <c r="O17" i="32" s="1"/>
  <c r="AA59" i="34"/>
  <c r="D17" i="32" s="1"/>
  <c r="AA55" i="34"/>
  <c r="H17" i="32" s="1"/>
  <c r="AA62" i="34"/>
  <c r="N17" i="32" s="1"/>
  <c r="AA58" i="34"/>
  <c r="E17" i="32" s="1"/>
  <c r="AA54" i="34"/>
  <c r="I17" i="32" s="1"/>
  <c r="AA61" i="34"/>
  <c r="M17" i="32" s="1"/>
  <c r="AA57" i="34"/>
  <c r="F17" i="32" s="1"/>
  <c r="AA53" i="34"/>
  <c r="J17" i="32" s="1"/>
  <c r="S27" i="31"/>
  <c r="U27" i="31"/>
  <c r="AH27" i="31"/>
  <c r="R55" i="31" s="1"/>
  <c r="J21" i="28" s="1"/>
  <c r="T27" i="31"/>
  <c r="F21" i="28"/>
  <c r="H17" i="28" l="1"/>
  <c r="H17" i="72"/>
  <c r="F17" i="28"/>
  <c r="H19" i="72"/>
  <c r="M17" i="28"/>
  <c r="H25" i="72"/>
  <c r="E17" i="28"/>
  <c r="H20" i="72"/>
  <c r="J17" i="28"/>
  <c r="H15" i="72"/>
  <c r="G17" i="28"/>
  <c r="H18" i="72"/>
  <c r="I17" i="28"/>
  <c r="H16" i="72"/>
  <c r="L17" i="28"/>
  <c r="H24" i="72"/>
  <c r="H26" i="72" s="1"/>
  <c r="D17" i="28"/>
  <c r="H21" i="72"/>
  <c r="D17" i="24"/>
  <c r="AA54" i="26"/>
  <c r="E17" i="24" s="1"/>
  <c r="AA49" i="26"/>
  <c r="J17" i="24" s="1"/>
  <c r="AA52" i="26"/>
  <c r="G17" i="24" s="1"/>
  <c r="AA48" i="26"/>
  <c r="R56" i="31"/>
  <c r="H21" i="28" s="1"/>
  <c r="K51" i="27"/>
  <c r="K53" i="27"/>
  <c r="C21" i="24" s="1"/>
  <c r="R52" i="27"/>
  <c r="L21" i="24" s="1"/>
  <c r="R51" i="27"/>
  <c r="K54" i="27"/>
  <c r="B21" i="24" s="1"/>
  <c r="R54" i="27"/>
  <c r="H21" i="24" s="1"/>
  <c r="K57" i="31"/>
  <c r="AA60" i="30"/>
  <c r="K17" i="28"/>
  <c r="N21" i="32"/>
  <c r="D21" i="32"/>
  <c r="J21" i="32"/>
  <c r="L21" i="32"/>
  <c r="H21" i="32"/>
  <c r="C21" i="32"/>
  <c r="B21" i="32"/>
  <c r="AA64" i="34"/>
  <c r="K17" i="32"/>
  <c r="B17" i="32" s="1"/>
  <c r="R54" i="31"/>
  <c r="L21" i="28" s="1"/>
  <c r="R53" i="31"/>
  <c r="N21" i="28" s="1"/>
  <c r="B17" i="28" l="1"/>
  <c r="H22" i="72"/>
  <c r="AA60" i="26"/>
  <c r="K17" i="24"/>
  <c r="B17" i="24" s="1"/>
  <c r="O18" i="24" s="1"/>
  <c r="K55" i="27"/>
  <c r="F21" i="24"/>
  <c r="R55" i="27"/>
  <c r="N21" i="24"/>
  <c r="O18" i="28"/>
  <c r="L18" i="28"/>
  <c r="F18" i="28"/>
  <c r="K18" i="28"/>
  <c r="I18" i="28"/>
  <c r="N18" i="28"/>
  <c r="D18" i="28"/>
  <c r="H18" i="28"/>
  <c r="M18" i="28"/>
  <c r="G18" i="28"/>
  <c r="E18" i="28"/>
  <c r="J18" i="28"/>
  <c r="R59" i="35"/>
  <c r="K59" i="35"/>
  <c r="F21" i="32"/>
  <c r="J18" i="32"/>
  <c r="L18" i="32"/>
  <c r="K18" i="32"/>
  <c r="F18" i="32"/>
  <c r="H18" i="32"/>
  <c r="G18" i="32"/>
  <c r="M18" i="32"/>
  <c r="O18" i="32"/>
  <c r="E18" i="32"/>
  <c r="D18" i="32"/>
  <c r="N18" i="32"/>
  <c r="I18" i="32"/>
  <c r="R57" i="31"/>
  <c r="K18" i="24" l="1"/>
  <c r="I18" i="24"/>
  <c r="F18" i="24"/>
  <c r="M18" i="24"/>
  <c r="H18" i="24"/>
  <c r="N18" i="24"/>
  <c r="G18" i="24"/>
  <c r="J18" i="24"/>
  <c r="L18" i="24"/>
  <c r="E18" i="24"/>
  <c r="D18" i="24"/>
</calcChain>
</file>

<file path=xl/comments1.xml><?xml version="1.0" encoding="utf-8"?>
<comments xmlns="http://schemas.openxmlformats.org/spreadsheetml/2006/main">
  <authors>
    <author>Corporate Edition</author>
  </authors>
  <commentList>
    <comment ref="H1" authorId="0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Corporate Edition</author>
  </authors>
  <commentList>
    <comment ref="H1" authorId="0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Corporate Edition</author>
  </authors>
  <commentList>
    <comment ref="H1" authorId="0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<sst xmlns="http://schemas.openxmlformats.org/spreadsheetml/2006/main" count="760" uniqueCount="230">
  <si>
    <t>เลข</t>
  </si>
  <si>
    <t>รวม</t>
  </si>
  <si>
    <t>ที่</t>
  </si>
  <si>
    <t>ชื่อ  -  ชื่อสกุล</t>
  </si>
  <si>
    <t>รวมคะแนน</t>
  </si>
  <si>
    <t>ผล</t>
  </si>
  <si>
    <t>ระ</t>
  </si>
  <si>
    <t>การ</t>
  </si>
  <si>
    <t>หว่าง</t>
  </si>
  <si>
    <t>ประ</t>
  </si>
  <si>
    <t>แก้ตัว</t>
  </si>
  <si>
    <t>ภาค</t>
  </si>
  <si>
    <t>เมิน</t>
  </si>
  <si>
    <t>การประเมินคุณลักษณะอันพึงประสงค์</t>
  </si>
  <si>
    <t>ประเมินการอ่านคิดวิเคราะห์และเขียน</t>
  </si>
  <si>
    <t>ผลการประเมิน</t>
  </si>
  <si>
    <t xml:space="preserve"> </t>
  </si>
  <si>
    <t>แบบบันทึกผลการพัฒนาคุณภาพผู้เรียน</t>
  </si>
  <si>
    <t>สรุปผลการประเมิน</t>
  </si>
  <si>
    <t>จำนวนนักเรียน</t>
  </si>
  <si>
    <t>ร</t>
  </si>
  <si>
    <t>มส</t>
  </si>
  <si>
    <t>ผ</t>
  </si>
  <si>
    <t>มผ</t>
  </si>
  <si>
    <t>ผลการประเมินคุณลักษณะอันพึงประสงค์</t>
  </si>
  <si>
    <t>2=ดี</t>
  </si>
  <si>
    <t>1=ผ่าน</t>
  </si>
  <si>
    <t>0=ไม่ผ่าน</t>
  </si>
  <si>
    <t>ผลการประเมินการอ่านคิดวิเคราะห์และเขียน</t>
  </si>
  <si>
    <t>ได้เกรด</t>
  </si>
  <si>
    <t>จำนวน</t>
  </si>
  <si>
    <t>คน</t>
  </si>
  <si>
    <t>ได้ระดับ</t>
  </si>
  <si>
    <t>ได้</t>
  </si>
  <si>
    <t xml:space="preserve">ชื่อ </t>
  </si>
  <si>
    <t>เดือน</t>
  </si>
  <si>
    <t>วันที่</t>
  </si>
  <si>
    <t>เลขที่</t>
  </si>
  <si>
    <t>เลขประจำตัว</t>
  </si>
  <si>
    <t>สมุทรปราการ</t>
  </si>
  <si>
    <t xml:space="preserve">     จังหวัด  </t>
  </si>
  <si>
    <t>ชม.</t>
  </si>
  <si>
    <t>เด็กชาย ธนภาค  บุญอินทร์</t>
  </si>
  <si>
    <t>เด็กชาย เชษฐา  คำพานิช</t>
  </si>
  <si>
    <t>คะแนนตัวชี้วัด/ผลการเรียนรู้ที่คาดหวัง</t>
  </si>
  <si>
    <t>กลางภาค</t>
  </si>
  <si>
    <t>ปลายภาค</t>
  </si>
  <si>
    <t>เด็กชาย ชัชวาลย์  แสงทอง</t>
  </si>
  <si>
    <t>เด็กชาย ธนภัทร  สาสงเคราะห์</t>
  </si>
  <si>
    <t>เด็กชาย สุมนัส  แม้นประดิษฐ์</t>
  </si>
  <si>
    <t>เด็กชาย จิรศักดิ์  แสงสว่าง</t>
  </si>
  <si>
    <t>เด็กชาย จิรวุฒิ  แสงสว่าง</t>
  </si>
  <si>
    <t>เด็กชาย ณัฐพงษ์  มะลิรัมย์</t>
  </si>
  <si>
    <t>เด็กชาย กวินทร์  แสงอรุณ</t>
  </si>
  <si>
    <t>เด็กหญิง ศรัณย์รัตช์  สุขประเสริฐ</t>
  </si>
  <si>
    <t>เด็กหญิง ธนวรรณ  บรรจงฤทธิ์</t>
  </si>
  <si>
    <t>เด็กหญิง ดุจสิตา  บุญราษฎร์</t>
  </si>
  <si>
    <t>เด็กหญิง พรรณราย  รัตนะ</t>
  </si>
  <si>
    <t>เด็กหญิง อัยดา  นัยพัฒน์</t>
  </si>
  <si>
    <t>เด็กชาย ณัฐวุฒิ  สุภีแดน</t>
  </si>
  <si>
    <t>เด็กหญิง ภารดา  รุ่งเจริญ</t>
  </si>
  <si>
    <t>เด็กหญิง ใจรัก  จันทมูล</t>
  </si>
  <si>
    <t>เด็กหญิง มินตรา  บางพระ</t>
  </si>
  <si>
    <t>เด็กชาย รณยุทธ  พลมนตรี</t>
  </si>
  <si>
    <t>เด็กชาย ปิยะเรศ  อบเชย</t>
  </si>
  <si>
    <t>เด็กชาย พงศกร  บางพระ</t>
  </si>
  <si>
    <t>เด็กชาย ปฎิภาณ  พันธุ์สะอาด</t>
  </si>
  <si>
    <t>เด็กชาย สิทธิภาคย์  พิณทอง</t>
  </si>
  <si>
    <t>เด็กชาย รณกฤต  อินประเสริฐ</t>
  </si>
  <si>
    <t>เด็กหญิง ไพลิน  จิรกุลฐิติ</t>
  </si>
  <si>
    <t>เด็กชาย ณุติพงษ์  ยุติธรรม</t>
  </si>
  <si>
    <t>เด็กหญิง สุพัตรา  แสนจันทร์แดง</t>
  </si>
  <si>
    <t>เด็กหญิง มะลิ  อาภรณ์ศรี</t>
  </si>
  <si>
    <t>เด็กหญิง วรินทิพย์  ภู่เจริญ</t>
  </si>
  <si>
    <t>เด็กชาย รัตนะปัญญา  พรหมเกตุ</t>
  </si>
  <si>
    <t>เด็กชาย อธิภัตภูมิ  จิตคง</t>
  </si>
  <si>
    <t>เด็กชาย ภัควเทพ  ฉายฉลาด</t>
  </si>
  <si>
    <t>เด็กชาย ปิยพงษ์  คงวิจิตร</t>
  </si>
  <si>
    <t>เด็กชาย ธนภัทร  สัมฤทธิ์</t>
  </si>
  <si>
    <t>เด็กชาย ธนพล  พุ่มบัว</t>
  </si>
  <si>
    <t>เด็กชาย สุชาติ  งามขำ</t>
  </si>
  <si>
    <t>เด็กหญิง หัสนา  นราพงษ์</t>
  </si>
  <si>
    <t>เด็กหญิง วราพร  แสงรี</t>
  </si>
  <si>
    <t>เด็กชาย สัณห์พิชญ์  ไชยลาด</t>
  </si>
  <si>
    <t>เด็กชาย ณัฐชนน  อันฤทธิ์</t>
  </si>
  <si>
    <t>เด็กชาย เรือสมุทร  นพพันธ์</t>
  </si>
  <si>
    <t>เด็กหญิง สิรินดา  ถาวรชีพ</t>
  </si>
  <si>
    <t>เด็กหญิง มัตชา  อ้นอำพร</t>
  </si>
  <si>
    <t>เด็กชาย ไพรัตน์  แขกอัน</t>
  </si>
  <si>
    <t>เด็กชาย สุพจน์  ชาลีกุล</t>
  </si>
  <si>
    <t>เด็กชาย ฐิติศักดิ์  อ่วมกระทุ่ม</t>
  </si>
  <si>
    <t>เด็กหญิง กมลฉัตร  อุ่นหลาบ</t>
  </si>
  <si>
    <t>เด็กชาย ปฏิภาณ  มอญใต้</t>
  </si>
  <si>
    <t>เด็กชาย พงศพล  จันทีนอก</t>
  </si>
  <si>
    <t>เด็กชาย ปัณณวิชญ์  หมากทอง</t>
  </si>
  <si>
    <t>เด็กหญิง รุ่งนภา  คำลา</t>
  </si>
  <si>
    <t>เด็กหญิง พิชญ์สินี  ผิวเกลี้ยง</t>
  </si>
  <si>
    <t>เด็กหญิง วรรณวิสา  ตุวินันท์</t>
  </si>
  <si>
    <t>เด็กหญิง วริศา  พานา</t>
  </si>
  <si>
    <t>เด็กชาย ทักษิณ  แจ้งสว่าง</t>
  </si>
  <si>
    <t>เด็กหญิง กิติมา  ตะวะนะ</t>
  </si>
  <si>
    <t>เด็กชาย วีรวุฒิ  เขียวบุญปลูก</t>
  </si>
  <si>
    <t>เด็กชาย ธนพล  ตำหนิงาม</t>
  </si>
  <si>
    <t>เด็กหญิง ณัฐนริน  คำหล้าชาย</t>
  </si>
  <si>
    <t>เด็กหญิง พัทธินันท์  สรรพสอน</t>
  </si>
  <si>
    <t>เด็กหญิง พัทธิชา  สรรพสอน</t>
  </si>
  <si>
    <t>เด็กชาย วุฒิชัย  อยู่รักษา</t>
  </si>
  <si>
    <t>เด็กชาย รชต  วิเศษศรี</t>
  </si>
  <si>
    <t>เด็กหญิง เกศินี   แซ่อั้ง</t>
  </si>
  <si>
    <t>จำนวนนักเรียนที่ได้ระดับผลการเรียน</t>
  </si>
  <si>
    <t>จำนวนนักเรียนที่มีผลการเรียน</t>
  </si>
  <si>
    <t>หมายเหตุ</t>
  </si>
  <si>
    <t xml:space="preserve">       ลงชื่อ  ...........................................................  หัวหน้างานกลุ่มบริหารงานวิชาการ</t>
  </si>
  <si>
    <t xml:space="preserve">       ลงชื่อ  ...........................................................  หัวหน้างานทะเบียนวัดผล</t>
  </si>
  <si>
    <t xml:space="preserve">       ลงชื่อ  ............................................................  ครูผู้สอน</t>
  </si>
  <si>
    <t xml:space="preserve">       ลงชื่อ  ...........................................................  หัวหน้ากลุ่มสาระการเรียนรู้</t>
  </si>
  <si>
    <t xml:space="preserve">  การอนุมัติผลการเรียน</t>
  </si>
  <si>
    <t xml:space="preserve">  เรียนเสนอเพื่อโปรดพิจารณา</t>
  </si>
  <si>
    <t xml:space="preserve">       ลงชื่อ ............................................................. รอง/ผช.ผอ.กลุ่มบริหารงานวิชาการ</t>
  </si>
  <si>
    <t>กลุ่มสาระการเรียนรู้.................................................................................................................................</t>
  </si>
  <si>
    <t>ครูผู้สอน  ..................................................................................................................................................</t>
  </si>
  <si>
    <t>จำนวนน้ำหนัก / หน่วยกิต ...................  เวลาเรียน .................... ชั่วโมง / สัปดาห์</t>
  </si>
  <si>
    <t xml:space="preserve">       ลงชื่อ ............................................................................ ผู้อำนวยการโรงเรียน</t>
  </si>
  <si>
    <t xml:space="preserve">               ( นายอิทธิพัทธ์   ธีระวรรณสาร )</t>
  </si>
  <si>
    <t xml:space="preserve">              วันที่ ............... เดือน........................... พ.ศ...................</t>
  </si>
  <si>
    <t>รายวิชา .......................................................................... รหัสวิชา .......................................…………….….</t>
  </si>
  <si>
    <t>ชื่อ - สกุล</t>
  </si>
  <si>
    <t>คุณลักษณะ</t>
  </si>
  <si>
    <t>ดีเยี่ยม</t>
  </si>
  <si>
    <t>ดี</t>
  </si>
  <si>
    <t>ผ่าน</t>
  </si>
  <si>
    <t>ไม่ผ่าน</t>
  </si>
  <si>
    <t xml:space="preserve">ปพ.5 </t>
  </si>
  <si>
    <t>คิดเป็นร้อยละ</t>
  </si>
  <si>
    <t>ผลการประเมินอ่านคิดวิเคราะห์</t>
  </si>
  <si>
    <t>คิดวิเคราะห์</t>
  </si>
  <si>
    <t>3=ดีเยี่ยม</t>
  </si>
  <si>
    <t>ครูที่ปรึกษา 1......................................................................2.............................................................................</t>
  </si>
  <si>
    <t xml:space="preserve">                                                 (   )  อนุมัติ              (   ) ไม่อนุมัติ                                             </t>
  </si>
  <si>
    <t>ตัวชี้วัด/ผลการเรียนรู้ที่คาดหวัง</t>
  </si>
  <si>
    <t xml:space="preserve">                                                     (   )  อนุมัติ              (   ) ไม่อนุมัติ                                             </t>
  </si>
  <si>
    <t xml:space="preserve">คะแนนตัวชี้วัด/ผลการเรียนรู้ที่คาดหวัง รายวิชา.................................................................... รหัสวิชา..............................   </t>
  </si>
  <si>
    <t xml:space="preserve">1.5 หน่วย เปลี่ยนเป็น 60 , 2 หน่วย เป็น 80 ตามเดิม </t>
  </si>
  <si>
    <t>ครูที่ปรึกษา 1......................................................................2...................................................................</t>
  </si>
  <si>
    <t>หน่วยการเรียนรู้รายวิชา...................................................รหัสวิชา.....................................</t>
  </si>
  <si>
    <t>ชั้นมัธยมศึกษาปีที่...............ภาคเรียนที่................</t>
  </si>
  <si>
    <t>รายวิชา...................................................รหัสวิชา................................ชั้นมัธยมศึกษาปีที่.........ภาคเรียนที่...........</t>
  </si>
  <si>
    <t>เด็กหญิง สุธีรัตน์  แย้มผะอบ</t>
  </si>
  <si>
    <t>เด็กชาย ภัทรพล  อาจศิริ</t>
  </si>
  <si>
    <t>เด็กชาย ศุภกิตติ์  ประกิ่ง</t>
  </si>
  <si>
    <t>เด็กชาย พนินธรณ์  ภู่แสง</t>
  </si>
  <si>
    <t>เด็กชาย พุฒินันท์  วีฟอง</t>
  </si>
  <si>
    <t>เด็กหญิง ปานดาว  พุ่มโรจน์</t>
  </si>
  <si>
    <t>เด็กชาย ปริภัทร  ธรรมสาโรช</t>
  </si>
  <si>
    <t>เด็กชาย ธนากร  อิ่มสมัย</t>
  </si>
  <si>
    <t>เด็กหญิง สุธิดา  แก้วน้อย</t>
  </si>
  <si>
    <t>เด็กหญิง สุธิดา  เกตุมณี</t>
  </si>
  <si>
    <t>เด็กชาย ศุภวิชญ์  จงจอหอ</t>
  </si>
  <si>
    <t>เด็กชาย พงศ์ฐกาญจน์  นะทะศิริ</t>
  </si>
  <si>
    <t>เด็กชาย ภัทรศักดิ์  เกตุเฟื่อง</t>
  </si>
  <si>
    <t>เด็กหญิง อภัสรา  สาระคำ</t>
  </si>
  <si>
    <t>เด็กหญิง ศศิภา  กลำเงิน</t>
  </si>
  <si>
    <t>เด็กหญิง ชลธิชา  สาธรกิจ</t>
  </si>
  <si>
    <t>เด็กชาย ศุภณัฐ  สว่างอารมณ์</t>
  </si>
  <si>
    <t>เด็กชาย กิตติศักดิ์  ดีบุรี</t>
  </si>
  <si>
    <t>เด็กชาย ชินภัทร  ศิลา</t>
  </si>
  <si>
    <t>เด็กหญิง วนิดา  วีรชาติไกรเกริก</t>
  </si>
  <si>
    <t>เด็กชาย เรืองศักดิ์  พุ่มเจริญ</t>
  </si>
  <si>
    <t>เด็กหญิง ศศิวิมล  สังขรักษ์</t>
  </si>
  <si>
    <t>เด็กชาย ดิเรก  ศรีพรรณารักษ์</t>
  </si>
  <si>
    <t>เด็กหญิง นันทิพัฒน์  บุญเลี้ยง</t>
  </si>
  <si>
    <t>เด็กหญิง สุวรรณา  คิดเห็น</t>
  </si>
  <si>
    <t>เด็กชาย ปัณณทัต  โชติกชพัฒน</t>
  </si>
  <si>
    <t>เด็กหญิง สุภาพร  ทรัพย์มงคล</t>
  </si>
  <si>
    <t>เด็กหญิง นุสรา  มาตผุย</t>
  </si>
  <si>
    <t>เด็กชาย จิรายุทธ  อรุณนิติธรรม</t>
  </si>
  <si>
    <t>เด็กหญิง ณิชกุล  นันทะเสน</t>
  </si>
  <si>
    <t>เด็กชาย โชคชัย  ชูธรรม</t>
  </si>
  <si>
    <t>เด็กชาย สุเมธ  ไตรเสวีวงศ์</t>
  </si>
  <si>
    <t>เด็กหญิง นันทนา  โพธิ์สวัสดิ์</t>
  </si>
  <si>
    <t>เด็กชาย นัฐกร  คีมทอง</t>
  </si>
  <si>
    <t>เด็กหญิง โยสิตา  จิตต์งามขำ</t>
  </si>
  <si>
    <t>เด็กชาย พลสิทธิ์  พุกอิน</t>
  </si>
  <si>
    <t>เด็กชาย ภคพงษ์  อินทร์โพธ์</t>
  </si>
  <si>
    <t>เด็กหญิง ชลลดา  สอนประเสริฐ</t>
  </si>
  <si>
    <t>เด็กหญิง ณัฐฐา  สมิตวงศ์</t>
  </si>
  <si>
    <t>เด็กหญิง กนกกร  ชื่นอารมย์</t>
  </si>
  <si>
    <t>เด็กหญิง กิติมา  แดงเจริญ</t>
  </si>
  <si>
    <t>เด็กหญิง ตวงพร  สุขสิริรุ่ง</t>
  </si>
  <si>
    <r>
      <t xml:space="preserve">โรงเรียน  </t>
    </r>
    <r>
      <rPr>
        <sz val="18"/>
        <rFont val="TH Sarabun New"/>
        <family val="2"/>
      </rPr>
      <t>มหาภาพกระจาดทองอุปถัมภ์    สำนักงานเขตพื้นที่การศึกษาประถมศึกษาสมุทรปราการ เขต 1</t>
    </r>
  </si>
  <si>
    <r>
      <t xml:space="preserve">อำเภอ/เขต   </t>
    </r>
    <r>
      <rPr>
        <sz val="18"/>
        <rFont val="TH Sarabun New"/>
        <family val="2"/>
      </rPr>
      <t>เมืองสมุทรปราการ</t>
    </r>
  </si>
  <si>
    <r>
      <rPr>
        <b/>
        <sz val="18"/>
        <rFont val="TH Sarabun New"/>
        <family val="2"/>
      </rPr>
      <t>หมายเหตุ</t>
    </r>
    <r>
      <rPr>
        <b/>
        <sz val="18"/>
        <color indexed="10"/>
        <rFont val="TH Sarabun New"/>
        <family val="2"/>
      </rPr>
      <t xml:space="preserve"> </t>
    </r>
    <r>
      <rPr>
        <sz val="18"/>
        <rFont val="TH Sarabun New"/>
        <family val="2"/>
      </rPr>
      <t xml:space="preserve"> รายวิชา 0.5 หน่วย ให้เปลี่ยน </t>
    </r>
    <r>
      <rPr>
        <sz val="18"/>
        <color indexed="10"/>
        <rFont val="TH Sarabun New"/>
        <family val="2"/>
      </rPr>
      <t>80</t>
    </r>
    <r>
      <rPr>
        <sz val="18"/>
        <rFont val="TH Sarabun New"/>
        <family val="2"/>
      </rPr>
      <t xml:space="preserve"> เป็น  20 ,  1 หน่วย เปลี่ยนเป็น 40 , </t>
    </r>
  </si>
  <si>
    <r>
      <t xml:space="preserve">(เปลี่ยนเฉพาะตัวเลข </t>
    </r>
    <r>
      <rPr>
        <b/>
        <sz val="18"/>
        <color indexed="10"/>
        <rFont val="TH Sarabun New"/>
        <family val="2"/>
      </rPr>
      <t xml:space="preserve">80 </t>
    </r>
    <r>
      <rPr>
        <b/>
        <sz val="18"/>
        <rFont val="TH Sarabun New"/>
        <family val="2"/>
      </rPr>
      <t>เท่านั้น ส่วนอื่นๆจะเปลี่ยนไปตามเงื่อนไขที่กำหนดไว้)</t>
    </r>
  </si>
  <si>
    <r>
      <t xml:space="preserve">          คะแนนคุณลักษณะอันพึงประสงค์และคะแนนอ่านคิดวิเคราะห์และเขียน  รายวิชา </t>
    </r>
    <r>
      <rPr>
        <sz val="16"/>
        <rFont val="TH Sarabun New"/>
        <family val="2"/>
      </rPr>
      <t>.......................................................................</t>
    </r>
  </si>
  <si>
    <t>ลงชื่อ..........................................................ครูผู้สอน</t>
  </si>
  <si>
    <t>(...............................................................................)</t>
  </si>
  <si>
    <t>เวลาเรียน  รายวิชา  ............................................  รหัสวิชา .............................   จำนวนชั่วโมงที่เรียน.......... ชั่วโมง/สัปดาห์</t>
  </si>
  <si>
    <t>เวลาเรียน  รายวิชา  ...........................................     รหัสวิชา ...........................   จำนวนชั่วโมงที่เรียน.......... ชั่วโมง/สัปดาห์</t>
  </si>
  <si>
    <r>
      <t>ชั้นมัธยมศึกษาปีที่……...</t>
    </r>
    <r>
      <rPr>
        <sz val="18"/>
        <rFont val="TH Sarabun New"/>
        <family val="2"/>
      </rPr>
      <t>.......... ห้อง ....</t>
    </r>
    <r>
      <rPr>
        <sz val="18"/>
        <rFont val="TH Sarabun New"/>
        <family val="2"/>
      </rPr>
      <t xml:space="preserve">........     ภาคเรียนที่        </t>
    </r>
    <r>
      <rPr>
        <b/>
        <sz val="18"/>
        <rFont val="TH Sarabun New"/>
        <family val="2"/>
      </rPr>
      <t>1</t>
    </r>
    <r>
      <rPr>
        <sz val="18"/>
        <rFont val="TH Sarabun New"/>
        <family val="2"/>
      </rPr>
      <t xml:space="preserve">         ปีการศึกษา  </t>
    </r>
    <r>
      <rPr>
        <b/>
        <sz val="18"/>
        <rFont val="TH Sarabun New"/>
        <family val="2"/>
      </rPr>
      <t>2562</t>
    </r>
  </si>
  <si>
    <t>เด็กหญิง ศศิกาญจน์  สังข์เพ็ชร</t>
  </si>
  <si>
    <t>เด็กหญิง ขนิษฐา  นาคพันธ์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</si>
  <si>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</si>
  <si>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</si>
  <si>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</si>
  <si>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</si>
  <si>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</si>
  <si>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</si>
  <si>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โรงเรียนมหาภาพกระจาดทองอุปถัมภ์  อำเภอเมืองสมุทรปราการ   จังหวัดสมุทรปราการ</t>
  </si>
  <si>
    <t>ผลการ</t>
  </si>
  <si>
    <t>ประเมิน</t>
  </si>
  <si>
    <t xml:space="preserve">เกรด 4 </t>
  </si>
  <si>
    <t>เกรด 3.5</t>
  </si>
  <si>
    <t>เกรด 3</t>
  </si>
  <si>
    <t xml:space="preserve">เกรด 2.5 </t>
  </si>
  <si>
    <t xml:space="preserve">เกรด 2 </t>
  </si>
  <si>
    <t xml:space="preserve">เกรด 1.5 </t>
  </si>
  <si>
    <t xml:space="preserve">เกรด 1 </t>
  </si>
  <si>
    <t>เกรด 0</t>
  </si>
  <si>
    <t>รวมไม่ผ่าน</t>
  </si>
  <si>
    <t>รวมผ่าน</t>
  </si>
  <si>
    <t>ลงชื่อ....................................ครูผู้สอน</t>
  </si>
  <si>
    <t>( นางสุกัญญา   สุดแสงพันธ์ )</t>
  </si>
  <si>
    <t>ลงชื่อ....................................วัดผล</t>
  </si>
  <si>
    <t>ลงชื่อ....................................วิชาการ</t>
  </si>
  <si>
    <t>( นางสาวณีรนุช   กุมผัน )</t>
  </si>
  <si>
    <t>ลงชื่อ....................................ผู้อำนวยการ</t>
  </si>
  <si>
    <t>( นายอิทธิพัทธ์   ธีระวรรณสาร )</t>
  </si>
  <si>
    <t>แบบแจ้งผลการเรียน รายวิชาภาษาอังกฤษ รหัสวิชา อ21101  ชั้นมัธยมศึกษาปีที่ 2/2 ภาคเรียนที่ 1/2562</t>
  </si>
  <si>
    <t>แบบแจ้งผลการเรียน รายวิชาภาษาอังกฤษ รหัสวิชา อ21101  ชั้นมัธยมศึกษาปีที่ 2/1 ภาคเรียนที่ 1/2562</t>
  </si>
  <si>
    <t>แบบแจ้งผลการเรียน รายวิชาภาษาอังกฤษ รหัสวิชา อ21101 ชั้นมัธยมศึกษาปีที่ 2/3  ภาคเรียนที่ 1/2562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</si>
</sst>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34" x14ac:knownFonts="1">
    <font>
      <sz val="14"/>
      <name val="Cordia New"/>
      <charset val="222"/>
    </font>
    <font>
      <sz val="16"/>
      <name val="Angsana New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1"/>
      <name val="TH Sarabun New"/>
      <family val="2"/>
    </font>
    <font>
      <sz val="14"/>
      <color theme="1"/>
      <name val="TH Sarabun New"/>
      <family val="2"/>
    </font>
    <font>
      <sz val="14"/>
      <color rgb="FF000000"/>
      <name val="TH Sarabun New"/>
      <family val="2"/>
    </font>
    <font>
      <b/>
      <sz val="16"/>
      <name val="TH Sarabun New"/>
      <family val="2"/>
    </font>
    <font>
      <b/>
      <sz val="15"/>
      <name val="TH Sarabun New"/>
      <family val="2"/>
    </font>
    <font>
      <sz val="18"/>
      <name val="TH Sarabun New"/>
      <family val="2"/>
    </font>
    <font>
      <b/>
      <sz val="18"/>
      <name val="TH Sarabun New"/>
      <family val="2"/>
    </font>
    <font>
      <sz val="16"/>
      <name val="TH Sarabun New"/>
      <family val="2"/>
    </font>
    <font>
      <b/>
      <sz val="20"/>
      <name val="TH Sarabun New"/>
      <family val="2"/>
    </font>
    <font>
      <sz val="20"/>
      <name val="TH Sarabun New"/>
      <family val="2"/>
    </font>
    <font>
      <sz val="12"/>
      <name val="TH Sarabun New"/>
      <family val="2"/>
    </font>
    <font>
      <sz val="13"/>
      <name val="TH Sarabun New"/>
      <family val="2"/>
    </font>
    <font>
      <b/>
      <sz val="13"/>
      <name val="TH Sarabun New"/>
      <family val="2"/>
    </font>
    <font>
      <b/>
      <sz val="18"/>
      <color indexed="10"/>
      <name val="TH Sarabun New"/>
      <family val="2"/>
    </font>
    <font>
      <sz val="18"/>
      <color indexed="10"/>
      <name val="TH Sarabun New"/>
      <family val="2"/>
    </font>
    <font>
      <b/>
      <sz val="12"/>
      <name val="TH Sarabun New"/>
      <family val="2"/>
    </font>
    <font>
      <b/>
      <sz val="14"/>
      <color indexed="12"/>
      <name val="TH Sarabun New"/>
      <family val="2"/>
    </font>
    <font>
      <sz val="16"/>
      <color rgb="FFFF0000"/>
      <name val="TH Sarabun New"/>
      <family val="2"/>
    </font>
    <font>
      <sz val="10"/>
      <name val="TH Sarabun New"/>
      <family val="2"/>
    </font>
    <font>
      <sz val="12"/>
      <color rgb="FF000000"/>
      <name val="TH Sarabun New"/>
      <family val="2"/>
    </font>
    <font>
      <sz val="14"/>
      <color theme="1"/>
      <name val="TH SarabunPSK"/>
      <family val="2"/>
    </font>
    <font>
      <sz val="12"/>
      <color theme="1"/>
      <name val="TH Sarabun New"/>
      <family val="2"/>
    </font>
    <font>
      <sz val="14"/>
      <color rgb="FFFF0000"/>
      <name val="TH Sarabun New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2" fillId="0" borderId="0"/>
  </cellStyleXfs>
  <cellXfs count="754">
    <xf numFmtId="0" fontId="0" fillId="0" borderId="0" xfId="0"/>
    <xf numFmtId="0" fontId="6" fillId="0" borderId="0" xfId="0" applyFont="1" applyProtection="1">
      <protection locked="0"/>
    </xf>
    <xf numFmtId="0" fontId="6" fillId="0" borderId="0" xfId="0" applyFont="1"/>
    <xf numFmtId="0" fontId="6" fillId="0" borderId="0" xfId="0" applyFont="1" applyAlignment="1"/>
    <xf numFmtId="0" fontId="6" fillId="3" borderId="83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6" xfId="2" applyFont="1" applyBorder="1" applyAlignment="1">
      <alignment horizontal="left" wrapText="1"/>
    </xf>
    <xf numFmtId="0" fontId="6" fillId="0" borderId="2" xfId="0" applyFont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55" xfId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9" xfId="1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>
      <alignment horizontal="left" vertical="center" wrapText="1"/>
    </xf>
    <xf numFmtId="0" fontId="10" fillId="0" borderId="33" xfId="2" applyFont="1" applyBorder="1" applyAlignment="1">
      <alignment horizontal="left" wrapText="1"/>
    </xf>
    <xf numFmtId="0" fontId="6" fillId="0" borderId="3" xfId="0" applyFont="1" applyBorder="1" applyAlignment="1" applyProtection="1">
      <alignment horizontal="center" vertical="center"/>
      <protection locked="0"/>
    </xf>
    <xf numFmtId="1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10" fillId="0" borderId="33" xfId="2" applyFont="1" applyBorder="1" applyAlignment="1">
      <alignment horizontal="left"/>
    </xf>
    <xf numFmtId="0" fontId="6" fillId="0" borderId="33" xfId="2" applyFont="1" applyBorder="1" applyAlignment="1">
      <alignment horizontal="left" wrapText="1"/>
    </xf>
    <xf numFmtId="0" fontId="6" fillId="0" borderId="33" xfId="2" applyFont="1" applyFill="1" applyBorder="1" applyAlignment="1">
      <alignment horizontal="left" wrapText="1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9" fillId="0" borderId="37" xfId="0" applyFont="1" applyBorder="1" applyAlignment="1">
      <alignment horizontal="left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6" fillId="0" borderId="57" xfId="1" applyFont="1" applyBorder="1" applyAlignment="1" applyProtection="1">
      <alignment horizontal="center" vertical="center"/>
      <protection locked="0"/>
    </xf>
    <xf numFmtId="0" fontId="6" fillId="0" borderId="66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9" fillId="0" borderId="56" xfId="0" applyFont="1" applyBorder="1" applyAlignment="1">
      <alignment horizontal="left" vertical="center" wrapText="1"/>
    </xf>
    <xf numFmtId="0" fontId="6" fillId="0" borderId="36" xfId="1" applyFont="1" applyBorder="1" applyAlignment="1" applyProtection="1">
      <alignment horizontal="center" vertical="center"/>
      <protection locked="0"/>
    </xf>
    <xf numFmtId="0" fontId="10" fillId="0" borderId="50" xfId="2" applyFont="1" applyBorder="1" applyAlignment="1">
      <alignment horizontal="left" wrapText="1"/>
    </xf>
    <xf numFmtId="0" fontId="10" fillId="0" borderId="33" xfId="0" applyFont="1" applyBorder="1"/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5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72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4" fillId="0" borderId="70" xfId="0" applyFont="1" applyBorder="1"/>
    <xf numFmtId="0" fontId="13" fillId="0" borderId="71" xfId="0" applyFont="1" applyBorder="1"/>
    <xf numFmtId="0" fontId="13" fillId="0" borderId="71" xfId="0" applyFont="1" applyBorder="1" applyAlignment="1"/>
    <xf numFmtId="0" fontId="6" fillId="0" borderId="13" xfId="0" applyFont="1" applyBorder="1"/>
    <xf numFmtId="0" fontId="6" fillId="0" borderId="35" xfId="0" applyFont="1" applyBorder="1"/>
    <xf numFmtId="0" fontId="6" fillId="0" borderId="0" xfId="0" applyFont="1" applyBorder="1"/>
    <xf numFmtId="0" fontId="13" fillId="0" borderId="0" xfId="0" applyFont="1" applyBorder="1"/>
    <xf numFmtId="0" fontId="13" fillId="0" borderId="0" xfId="0" applyFont="1" applyBorder="1" applyAlignment="1"/>
    <xf numFmtId="0" fontId="6" fillId="0" borderId="14" xfId="0" applyFont="1" applyBorder="1"/>
    <xf numFmtId="0" fontId="14" fillId="0" borderId="35" xfId="0" applyFont="1" applyBorder="1"/>
    <xf numFmtId="0" fontId="14" fillId="0" borderId="0" xfId="0" applyFont="1" applyBorder="1"/>
    <xf numFmtId="0" fontId="13" fillId="0" borderId="61" xfId="0" applyFont="1" applyBorder="1"/>
    <xf numFmtId="0" fontId="6" fillId="0" borderId="72" xfId="0" applyFont="1" applyBorder="1"/>
    <xf numFmtId="0" fontId="13" fillId="0" borderId="72" xfId="0" applyFont="1" applyBorder="1"/>
    <xf numFmtId="0" fontId="13" fillId="0" borderId="72" xfId="0" applyFont="1" applyBorder="1" applyAlignment="1"/>
    <xf numFmtId="0" fontId="6" fillId="0" borderId="15" xfId="0" applyFont="1" applyBorder="1"/>
    <xf numFmtId="0" fontId="6" fillId="0" borderId="0" xfId="0" applyFont="1" applyBorder="1" applyAlignment="1"/>
    <xf numFmtId="0" fontId="15" fillId="0" borderId="0" xfId="0" applyFont="1" applyBorder="1" applyAlignment="1"/>
    <xf numFmtId="0" fontId="14" fillId="0" borderId="0" xfId="0" applyFont="1" applyBorder="1" applyAlignment="1"/>
    <xf numFmtId="0" fontId="13" fillId="0" borderId="35" xfId="0" applyFont="1" applyBorder="1"/>
    <xf numFmtId="0" fontId="6" fillId="0" borderId="61" xfId="0" applyFont="1" applyBorder="1"/>
    <xf numFmtId="0" fontId="16" fillId="0" borderId="0" xfId="0" applyFont="1" applyBorder="1" applyAlignment="1">
      <alignment vertical="center"/>
    </xf>
    <xf numFmtId="0" fontId="16" fillId="0" borderId="0" xfId="0" applyFont="1" applyAlignment="1"/>
    <xf numFmtId="0" fontId="17" fillId="0" borderId="0" xfId="0" applyFont="1" applyAlignment="1"/>
    <xf numFmtId="0" fontId="17" fillId="0" borderId="0" xfId="0" applyFont="1"/>
    <xf numFmtId="0" fontId="17" fillId="0" borderId="0" xfId="0" applyFont="1" applyBorder="1"/>
    <xf numFmtId="0" fontId="15" fillId="0" borderId="0" xfId="0" applyFont="1"/>
    <xf numFmtId="0" fontId="15" fillId="0" borderId="0" xfId="0" applyFont="1" applyAlignment="1"/>
    <xf numFmtId="0" fontId="17" fillId="0" borderId="0" xfId="0" applyFont="1" applyBorder="1" applyAlignment="1"/>
    <xf numFmtId="0" fontId="15" fillId="0" borderId="0" xfId="0" applyFont="1" applyAlignment="1">
      <alignment vertical="center"/>
    </xf>
    <xf numFmtId="0" fontId="6" fillId="0" borderId="44" xfId="0" applyFont="1" applyBorder="1" applyAlignment="1"/>
    <xf numFmtId="0" fontId="13" fillId="3" borderId="67" xfId="0" applyFont="1" applyFill="1" applyBorder="1" applyAlignment="1">
      <alignment vertical="center"/>
    </xf>
    <xf numFmtId="0" fontId="13" fillId="3" borderId="83" xfId="0" applyFont="1" applyFill="1" applyBorder="1" applyAlignment="1">
      <alignment vertical="center"/>
    </xf>
    <xf numFmtId="0" fontId="13" fillId="3" borderId="65" xfId="0" applyFont="1" applyFill="1" applyBorder="1"/>
    <xf numFmtId="0" fontId="13" fillId="3" borderId="25" xfId="0" applyFont="1" applyFill="1" applyBorder="1" applyAlignment="1" applyProtection="1">
      <alignment vertical="center"/>
      <protection locked="0"/>
    </xf>
    <xf numFmtId="0" fontId="13" fillId="3" borderId="0" xfId="0" applyFont="1" applyFill="1" applyBorder="1" applyAlignment="1" applyProtection="1">
      <alignment vertical="center"/>
      <protection locked="0"/>
    </xf>
    <xf numFmtId="0" fontId="13" fillId="3" borderId="23" xfId="0" applyFont="1" applyFill="1" applyBorder="1"/>
    <xf numFmtId="0" fontId="23" fillId="0" borderId="40" xfId="0" applyFont="1" applyBorder="1" applyAlignment="1">
      <alignment horizontal="center"/>
    </xf>
    <xf numFmtId="0" fontId="11" fillId="0" borderId="0" xfId="0" applyFont="1" applyProtection="1">
      <protection locked="0"/>
    </xf>
    <xf numFmtId="0" fontId="14" fillId="3" borderId="21" xfId="0" applyFont="1" applyFill="1" applyBorder="1" applyAlignment="1" applyProtection="1">
      <alignment vertical="center"/>
      <protection locked="0"/>
    </xf>
    <xf numFmtId="0" fontId="14" fillId="3" borderId="75" xfId="0" applyFont="1" applyFill="1" applyBorder="1" applyAlignment="1" applyProtection="1">
      <alignment vertical="center"/>
      <protection locked="0"/>
    </xf>
    <xf numFmtId="0" fontId="14" fillId="3" borderId="59" xfId="0" applyFont="1" applyFill="1" applyBorder="1" applyAlignment="1" applyProtection="1">
      <alignment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1" fontId="6" fillId="0" borderId="43" xfId="0" applyNumberFormat="1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20" xfId="1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6" fillId="0" borderId="18" xfId="0" applyFont="1" applyBorder="1" applyProtection="1">
      <protection locked="0"/>
    </xf>
    <xf numFmtId="0" fontId="18" fillId="0" borderId="70" xfId="0" applyFont="1" applyBorder="1" applyAlignment="1" applyProtection="1">
      <alignment horizontal="center"/>
      <protection locked="0"/>
    </xf>
    <xf numFmtId="0" fontId="18" fillId="0" borderId="63" xfId="0" applyFont="1" applyBorder="1" applyAlignment="1" applyProtection="1">
      <alignment horizontal="center" vertical="center" wrapText="1"/>
      <protection locked="0"/>
    </xf>
    <xf numFmtId="0" fontId="18" fillId="0" borderId="35" xfId="0" applyFont="1" applyBorder="1" applyAlignment="1" applyProtection="1">
      <alignment horizontal="center"/>
      <protection locked="0"/>
    </xf>
    <xf numFmtId="0" fontId="18" fillId="0" borderId="5" xfId="0" applyFont="1" applyBorder="1" applyProtection="1"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15" fillId="0" borderId="5" xfId="0" applyFont="1" applyBorder="1" applyAlignment="1" applyProtection="1">
      <alignment horizontal="center"/>
      <protection locked="0"/>
    </xf>
    <xf numFmtId="0" fontId="18" fillId="0" borderId="23" xfId="0" applyFont="1" applyBorder="1" applyProtection="1">
      <protection locked="0"/>
    </xf>
    <xf numFmtId="0" fontId="18" fillId="0" borderId="24" xfId="0" applyFont="1" applyBorder="1" applyProtection="1">
      <protection locked="0"/>
    </xf>
    <xf numFmtId="0" fontId="18" fillId="0" borderId="25" xfId="0" applyFont="1" applyBorder="1" applyProtection="1">
      <protection locked="0"/>
    </xf>
    <xf numFmtId="0" fontId="18" fillId="0" borderId="68" xfId="0" applyFont="1" applyBorder="1" applyAlignment="1">
      <alignment horizontal="center" vertical="center" wrapText="1"/>
    </xf>
    <xf numFmtId="0" fontId="6" fillId="0" borderId="5" xfId="0" applyFont="1" applyBorder="1" applyProtection="1">
      <protection locked="0"/>
    </xf>
    <xf numFmtId="0" fontId="6" fillId="0" borderId="23" xfId="0" applyFont="1" applyBorder="1" applyProtection="1">
      <protection locked="0"/>
    </xf>
    <xf numFmtId="0" fontId="6" fillId="0" borderId="24" xfId="0" applyFont="1" applyBorder="1" applyProtection="1">
      <protection locked="0"/>
    </xf>
    <xf numFmtId="0" fontId="6" fillId="0" borderId="25" xfId="0" applyFont="1" applyBorder="1" applyProtection="1">
      <protection locked="0"/>
    </xf>
    <xf numFmtId="0" fontId="18" fillId="0" borderId="69" xfId="0" applyFont="1" applyBorder="1" applyAlignment="1">
      <alignment horizontal="center" vertical="center" wrapText="1"/>
    </xf>
    <xf numFmtId="0" fontId="6" fillId="0" borderId="1" xfId="0" applyFont="1" applyBorder="1" applyProtection="1"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15" fillId="0" borderId="61" xfId="0" applyFont="1" applyBorder="1" applyProtection="1">
      <protection locked="0"/>
    </xf>
    <xf numFmtId="0" fontId="6" fillId="0" borderId="55" xfId="0" applyFont="1" applyBorder="1" applyAlignment="1" applyProtection="1">
      <alignment horizontal="left" vertical="center"/>
      <protection locked="0"/>
    </xf>
    <xf numFmtId="0" fontId="6" fillId="0" borderId="54" xfId="0" applyFont="1" applyBorder="1" applyAlignment="1" applyProtection="1">
      <alignment horizontal="center" vertical="center"/>
      <protection locked="0"/>
    </xf>
    <xf numFmtId="0" fontId="18" fillId="0" borderId="43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24" fillId="0" borderId="36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35" xfId="1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6" fillId="0" borderId="35" xfId="1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37" xfId="1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1" fontId="6" fillId="0" borderId="7" xfId="0" applyNumberFormat="1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</xf>
    <xf numFmtId="0" fontId="6" fillId="0" borderId="73" xfId="0" applyFont="1" applyBorder="1" applyAlignment="1" applyProtection="1">
      <alignment horizontal="center" vertical="center"/>
    </xf>
    <xf numFmtId="0" fontId="24" fillId="0" borderId="12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6" fillId="0" borderId="4" xfId="0" applyFont="1" applyBorder="1" applyAlignment="1">
      <alignment horizontal="center" vertical="center" textRotation="90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/>
    <xf numFmtId="0" fontId="6" fillId="0" borderId="3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6" xfId="3" applyNumberFormat="1" applyFont="1" applyFill="1" applyBorder="1" applyAlignment="1">
      <alignment horizontal="left" vertical="center"/>
    </xf>
    <xf numFmtId="0" fontId="25" fillId="0" borderId="1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55" xfId="0" applyFont="1" applyBorder="1"/>
    <xf numFmtId="0" fontId="15" fillId="5" borderId="55" xfId="0" applyFont="1" applyFill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9" xfId="0" applyFont="1" applyBorder="1"/>
    <xf numFmtId="0" fontId="15" fillId="5" borderId="1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19" xfId="0" applyFont="1" applyFill="1" applyBorder="1"/>
    <xf numFmtId="0" fontId="25" fillId="0" borderId="3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3" xfId="3" applyNumberFormat="1" applyFont="1" applyFill="1" applyBorder="1" applyAlignment="1">
      <alignment horizontal="left" vertical="center"/>
    </xf>
    <xf numFmtId="0" fontId="6" fillId="0" borderId="20" xfId="1" applyFont="1" applyBorder="1" applyAlignment="1">
      <alignment horizontal="center" vertical="center"/>
    </xf>
    <xf numFmtId="0" fontId="6" fillId="0" borderId="17" xfId="3" applyNumberFormat="1" applyFont="1" applyFill="1" applyBorder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/>
    <xf numFmtId="0" fontId="6" fillId="0" borderId="0" xfId="1" applyFont="1" applyBorder="1" applyAlignment="1">
      <alignment horizontal="center" vertical="center"/>
    </xf>
    <xf numFmtId="0" fontId="6" fillId="0" borderId="0" xfId="3" applyNumberFormat="1" applyFont="1" applyFill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" borderId="0" xfId="0" applyFont="1" applyFill="1" applyBorder="1"/>
    <xf numFmtId="0" fontId="6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4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5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 applyBorder="1" applyAlignment="1">
      <alignment vertical="center"/>
    </xf>
    <xf numFmtId="0" fontId="6" fillId="0" borderId="77" xfId="0" applyFont="1" applyBorder="1" applyAlignment="1"/>
    <xf numFmtId="1" fontId="8" fillId="0" borderId="0" xfId="0" applyNumberFormat="1" applyFont="1" applyBorder="1" applyAlignment="1"/>
    <xf numFmtId="0" fontId="6" fillId="0" borderId="54" xfId="0" applyFont="1" applyBorder="1" applyAlignment="1"/>
    <xf numFmtId="0" fontId="8" fillId="0" borderId="39" xfId="0" applyFont="1" applyBorder="1" applyAlignment="1">
      <alignment horizontal="center"/>
    </xf>
    <xf numFmtId="0" fontId="8" fillId="0" borderId="0" xfId="0" applyFont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Border="1" applyAlignment="1">
      <alignment horizontal="left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31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protection locked="0"/>
    </xf>
    <xf numFmtId="0" fontId="6" fillId="0" borderId="42" xfId="0" applyFont="1" applyBorder="1" applyAlignment="1" applyProtection="1">
      <alignment horizontal="center" vertical="center"/>
    </xf>
    <xf numFmtId="0" fontId="6" fillId="0" borderId="55" xfId="0" applyFont="1" applyBorder="1" applyAlignment="1" applyProtection="1">
      <alignment horizontal="center" vertical="center"/>
      <protection locked="0"/>
    </xf>
    <xf numFmtId="0" fontId="24" fillId="0" borderId="6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19" xfId="0" applyFont="1" applyBorder="1" applyProtection="1">
      <protection locked="0"/>
    </xf>
    <xf numFmtId="0" fontId="6" fillId="0" borderId="70" xfId="0" applyFont="1" applyBorder="1" applyProtection="1">
      <protection locked="0"/>
    </xf>
    <xf numFmtId="0" fontId="6" fillId="0" borderId="35" xfId="0" applyFont="1" applyBorder="1" applyAlignment="1" applyProtection="1">
      <alignment horizontal="center"/>
      <protection locked="0"/>
    </xf>
    <xf numFmtId="0" fontId="6" fillId="0" borderId="68" xfId="0" applyFont="1" applyBorder="1" applyProtection="1">
      <protection locked="0"/>
    </xf>
    <xf numFmtId="0" fontId="15" fillId="0" borderId="35" xfId="0" applyFont="1" applyBorder="1" applyAlignment="1" applyProtection="1">
      <alignment horizontal="center"/>
      <protection locked="0"/>
    </xf>
    <xf numFmtId="0" fontId="18" fillId="0" borderId="68" xfId="0" applyFont="1" applyBorder="1" applyProtection="1">
      <protection locked="0"/>
    </xf>
    <xf numFmtId="0" fontId="9" fillId="0" borderId="55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6" fillId="5" borderId="0" xfId="0" applyFont="1" applyFill="1" applyAlignment="1">
      <alignment horizontal="center"/>
    </xf>
    <xf numFmtId="0" fontId="6" fillId="0" borderId="30" xfId="0" applyFont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textRotation="90"/>
    </xf>
    <xf numFmtId="0" fontId="18" fillId="0" borderId="3" xfId="0" applyFont="1" applyBorder="1" applyAlignment="1">
      <alignment horizontal="center" vertical="center" textRotation="90"/>
    </xf>
    <xf numFmtId="0" fontId="18" fillId="0" borderId="4" xfId="0" applyFont="1" applyBorder="1" applyAlignment="1">
      <alignment horizontal="center" vertical="center" textRotation="90"/>
    </xf>
    <xf numFmtId="0" fontId="6" fillId="0" borderId="11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5" fillId="0" borderId="3" xfId="0" applyFont="1" applyBorder="1"/>
    <xf numFmtId="0" fontId="14" fillId="0" borderId="4" xfId="0" applyFont="1" applyBorder="1" applyAlignment="1">
      <alignment horizontal="center"/>
    </xf>
    <xf numFmtId="0" fontId="14" fillId="0" borderId="14" xfId="0" applyFont="1" applyBorder="1" applyAlignment="1"/>
    <xf numFmtId="0" fontId="6" fillId="0" borderId="0" xfId="0" applyFont="1" applyBorder="1" applyAlignment="1">
      <alignment horizontal="center"/>
    </xf>
    <xf numFmtId="0" fontId="20" fillId="0" borderId="38" xfId="0" applyFont="1" applyBorder="1" applyAlignment="1">
      <alignment horizontal="center" vertical="center"/>
    </xf>
    <xf numFmtId="1" fontId="15" fillId="0" borderId="60" xfId="0" applyNumberFormat="1" applyFont="1" applyBorder="1" applyAlignment="1">
      <alignment horizontal="center" vertical="center"/>
    </xf>
    <xf numFmtId="1" fontId="6" fillId="0" borderId="55" xfId="0" applyNumberFormat="1" applyFont="1" applyBorder="1" applyAlignment="1" applyProtection="1">
      <alignment horizontal="center" vertical="center"/>
      <protection locked="0"/>
    </xf>
    <xf numFmtId="1" fontId="6" fillId="0" borderId="19" xfId="0" applyNumberFormat="1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>
      <alignment horizontal="center" vertical="center" wrapText="1"/>
    </xf>
    <xf numFmtId="1" fontId="6" fillId="0" borderId="20" xfId="0" applyNumberFormat="1" applyFont="1" applyBorder="1" applyAlignment="1" applyProtection="1">
      <alignment horizontal="center" vertical="center"/>
      <protection locked="0"/>
    </xf>
    <xf numFmtId="0" fontId="6" fillId="4" borderId="0" xfId="0" applyFont="1" applyFill="1" applyAlignment="1">
      <alignment horizontal="center"/>
    </xf>
    <xf numFmtId="0" fontId="6" fillId="5" borderId="42" xfId="0" applyFont="1" applyFill="1" applyBorder="1" applyAlignment="1">
      <alignment horizontal="center" vertical="center" textRotation="90"/>
    </xf>
    <xf numFmtId="0" fontId="6" fillId="5" borderId="43" xfId="0" applyFont="1" applyFill="1" applyBorder="1" applyAlignment="1">
      <alignment horizontal="center" vertical="center" textRotation="90"/>
    </xf>
    <xf numFmtId="0" fontId="6" fillId="5" borderId="49" xfId="0" applyFont="1" applyFill="1" applyBorder="1" applyAlignment="1">
      <alignment horizontal="center" vertical="center" textRotation="90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15" fillId="5" borderId="4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/>
    </xf>
    <xf numFmtId="0" fontId="15" fillId="5" borderId="49" xfId="0" applyFont="1" applyFill="1" applyBorder="1" applyAlignment="1">
      <alignment horizontal="center" vertical="center"/>
    </xf>
    <xf numFmtId="0" fontId="15" fillId="4" borderId="55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30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6" fillId="5" borderId="6" xfId="0" applyFont="1" applyFill="1" applyBorder="1"/>
    <xf numFmtId="0" fontId="6" fillId="5" borderId="7" xfId="0" applyFont="1" applyFill="1" applyBorder="1"/>
    <xf numFmtId="0" fontId="6" fillId="5" borderId="31" xfId="0" applyFont="1" applyFill="1" applyBorder="1"/>
    <xf numFmtId="0" fontId="14" fillId="0" borderId="35" xfId="0" applyFont="1" applyBorder="1" applyAlignment="1"/>
    <xf numFmtId="0" fontId="23" fillId="0" borderId="40" xfId="0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1" fontId="8" fillId="0" borderId="31" xfId="0" applyNumberFormat="1" applyFont="1" applyBorder="1" applyAlignment="1">
      <alignment horizontal="center" vertical="center"/>
    </xf>
    <xf numFmtId="1" fontId="8" fillId="0" borderId="12" xfId="0" applyNumberFormat="1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1" fillId="0" borderId="0" xfId="0" applyFont="1" applyAlignment="1" applyProtection="1">
      <alignment vertical="center"/>
      <protection locked="0"/>
    </xf>
    <xf numFmtId="0" fontId="27" fillId="0" borderId="50" xfId="2" applyFont="1" applyBorder="1" applyAlignment="1">
      <alignment horizontal="left" wrapText="1"/>
    </xf>
    <xf numFmtId="0" fontId="27" fillId="0" borderId="33" xfId="2" applyFont="1" applyBorder="1" applyAlignment="1">
      <alignment horizontal="left" wrapText="1"/>
    </xf>
    <xf numFmtId="0" fontId="27" fillId="0" borderId="33" xfId="2" applyFont="1" applyBorder="1" applyAlignment="1">
      <alignment horizontal="left"/>
    </xf>
    <xf numFmtId="0" fontId="18" fillId="0" borderId="33" xfId="2" applyFont="1" applyBorder="1" applyAlignment="1">
      <alignment horizontal="left" wrapText="1"/>
    </xf>
    <xf numFmtId="0" fontId="18" fillId="0" borderId="33" xfId="2" applyFont="1" applyFill="1" applyBorder="1" applyAlignment="1">
      <alignment horizontal="left" wrapText="1"/>
    </xf>
    <xf numFmtId="0" fontId="27" fillId="0" borderId="16" xfId="2" applyFont="1" applyBorder="1" applyAlignment="1">
      <alignment horizontal="left" wrapText="1"/>
    </xf>
    <xf numFmtId="0" fontId="27" fillId="0" borderId="33" xfId="0" applyFont="1" applyBorder="1"/>
    <xf numFmtId="0" fontId="6" fillId="0" borderId="30" xfId="0" applyFont="1" applyBorder="1" applyAlignment="1" applyProtection="1">
      <alignment vertical="center"/>
      <protection locked="0"/>
    </xf>
    <xf numFmtId="0" fontId="6" fillId="0" borderId="2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18" fillId="0" borderId="33" xfId="1" applyFont="1" applyBorder="1" applyAlignment="1" applyProtection="1">
      <alignment horizontal="center" vertical="center"/>
      <protection locked="0"/>
    </xf>
    <xf numFmtId="0" fontId="18" fillId="0" borderId="33" xfId="0" applyFont="1" applyBorder="1" applyProtection="1">
      <protection locked="0"/>
    </xf>
    <xf numFmtId="0" fontId="6" fillId="0" borderId="34" xfId="1" applyFont="1" applyBorder="1" applyAlignment="1" applyProtection="1">
      <alignment horizontal="center" vertical="center"/>
      <protection locked="0"/>
    </xf>
    <xf numFmtId="0" fontId="18" fillId="0" borderId="62" xfId="0" applyFont="1" applyBorder="1" applyProtection="1">
      <protection locked="0"/>
    </xf>
    <xf numFmtId="0" fontId="18" fillId="0" borderId="72" xfId="0" applyFont="1" applyBorder="1" applyProtection="1">
      <protection locked="0"/>
    </xf>
    <xf numFmtId="0" fontId="18" fillId="0" borderId="17" xfId="1" applyFont="1" applyBorder="1" applyAlignment="1" applyProtection="1">
      <alignment horizontal="center" vertical="center"/>
      <protection locked="0"/>
    </xf>
    <xf numFmtId="0" fontId="18" fillId="0" borderId="0" xfId="0" applyFont="1" applyProtection="1">
      <protection locked="0"/>
    </xf>
    <xf numFmtId="1" fontId="8" fillId="0" borderId="3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0" fontId="6" fillId="0" borderId="8" xfId="0" applyFont="1" applyBorder="1" applyAlignment="1" applyProtection="1">
      <alignment vertical="center"/>
      <protection locked="0"/>
    </xf>
    <xf numFmtId="0" fontId="10" fillId="0" borderId="2" xfId="2" applyFont="1" applyBorder="1" applyAlignment="1">
      <alignment horizontal="left" vertical="center" wrapText="1"/>
    </xf>
    <xf numFmtId="0" fontId="18" fillId="0" borderId="5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 textRotation="90"/>
    </xf>
    <xf numFmtId="0" fontId="6" fillId="4" borderId="43" xfId="0" applyFont="1" applyFill="1" applyBorder="1" applyAlignment="1">
      <alignment horizontal="center" vertical="center" textRotation="90"/>
    </xf>
    <xf numFmtId="0" fontId="6" fillId="4" borderId="49" xfId="0" applyFont="1" applyFill="1" applyBorder="1" applyAlignment="1">
      <alignment horizontal="center" vertical="center" textRotation="90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/>
    </xf>
    <xf numFmtId="0" fontId="15" fillId="4" borderId="43" xfId="0" applyFont="1" applyFill="1" applyBorder="1" applyAlignment="1">
      <alignment horizontal="center" vertical="center"/>
    </xf>
    <xf numFmtId="0" fontId="15" fillId="4" borderId="49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3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6" fillId="0" borderId="57" xfId="0" applyFont="1" applyBorder="1"/>
    <xf numFmtId="0" fontId="6" fillId="0" borderId="4" xfId="0" applyFont="1" applyBorder="1" applyAlignment="1">
      <alignment horizontal="center" vertical="center"/>
    </xf>
    <xf numFmtId="0" fontId="6" fillId="0" borderId="3" xfId="0" applyFont="1" applyBorder="1"/>
    <xf numFmtId="0" fontId="9" fillId="0" borderId="61" xfId="0" applyFont="1" applyBorder="1" applyAlignment="1">
      <alignment horizontal="left" vertical="center" wrapText="1"/>
    </xf>
    <xf numFmtId="0" fontId="18" fillId="0" borderId="41" xfId="0" applyFont="1" applyBorder="1" applyAlignment="1">
      <alignment horizontal="center"/>
    </xf>
    <xf numFmtId="0" fontId="19" fillId="0" borderId="45" xfId="0" applyFont="1" applyBorder="1" applyAlignment="1"/>
    <xf numFmtId="0" fontId="20" fillId="0" borderId="46" xfId="0" applyFont="1" applyBorder="1" applyAlignment="1">
      <alignment horizontal="center" vertical="center"/>
    </xf>
    <xf numFmtId="1" fontId="8" fillId="0" borderId="45" xfId="0" applyNumberFormat="1" applyFont="1" applyBorder="1" applyAlignment="1">
      <alignment horizontal="center"/>
    </xf>
    <xf numFmtId="1" fontId="8" fillId="0" borderId="46" xfId="0" applyNumberFormat="1" applyFont="1" applyBorder="1" applyAlignment="1">
      <alignment horizontal="left"/>
    </xf>
    <xf numFmtId="0" fontId="14" fillId="3" borderId="75" xfId="0" applyFont="1" applyFill="1" applyBorder="1" applyAlignment="1" applyProtection="1">
      <protection locked="0"/>
    </xf>
    <xf numFmtId="0" fontId="14" fillId="3" borderId="59" xfId="0" applyFont="1" applyFill="1" applyBorder="1" applyAlignment="1" applyProtection="1">
      <protection locked="0"/>
    </xf>
    <xf numFmtId="1" fontId="26" fillId="0" borderId="45" xfId="0" applyNumberFormat="1" applyFont="1" applyBorder="1" applyAlignment="1">
      <alignment horizontal="center"/>
    </xf>
    <xf numFmtId="0" fontId="26" fillId="0" borderId="46" xfId="0" applyFont="1" applyBorder="1" applyAlignment="1">
      <alignment horizontal="left"/>
    </xf>
    <xf numFmtId="0" fontId="10" fillId="0" borderId="45" xfId="2" applyFont="1" applyBorder="1" applyAlignment="1">
      <alignment horizontal="left" wrapText="1"/>
    </xf>
    <xf numFmtId="0" fontId="6" fillId="0" borderId="45" xfId="0" applyFont="1" applyBorder="1" applyAlignment="1" applyProtection="1">
      <alignment horizontal="center" vertical="center"/>
      <protection locked="0"/>
    </xf>
    <xf numFmtId="1" fontId="6" fillId="0" borderId="45" xfId="0" applyNumberFormat="1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left" vertical="center"/>
      <protection locked="0"/>
    </xf>
    <xf numFmtId="0" fontId="26" fillId="0" borderId="0" xfId="0" applyFont="1" applyBorder="1" applyAlignment="1"/>
    <xf numFmtId="0" fontId="10" fillId="0" borderId="46" xfId="2" applyFont="1" applyBorder="1" applyAlignment="1">
      <alignment horizontal="left" wrapText="1"/>
    </xf>
    <xf numFmtId="0" fontId="10" fillId="0" borderId="53" xfId="2" applyFont="1" applyBorder="1" applyAlignment="1">
      <alignment horizontal="left" wrapText="1"/>
    </xf>
    <xf numFmtId="0" fontId="10" fillId="0" borderId="46" xfId="2" applyFont="1" applyBorder="1" applyAlignment="1">
      <alignment horizontal="left"/>
    </xf>
    <xf numFmtId="0" fontId="10" fillId="0" borderId="53" xfId="2" applyFont="1" applyBorder="1" applyAlignment="1">
      <alignment horizontal="left"/>
    </xf>
    <xf numFmtId="0" fontId="10" fillId="0" borderId="45" xfId="2" applyFont="1" applyBorder="1" applyAlignment="1">
      <alignment horizontal="left"/>
    </xf>
    <xf numFmtId="0" fontId="6" fillId="0" borderId="45" xfId="2" applyFont="1" applyBorder="1" applyAlignment="1">
      <alignment horizontal="left" wrapText="1"/>
    </xf>
    <xf numFmtId="0" fontId="6" fillId="0" borderId="51" xfId="2" applyFont="1" applyBorder="1" applyAlignment="1">
      <alignment horizontal="left" wrapText="1"/>
    </xf>
    <xf numFmtId="0" fontId="6" fillId="0" borderId="45" xfId="2" applyFont="1" applyFill="1" applyBorder="1" applyAlignment="1">
      <alignment horizontal="left" wrapText="1"/>
    </xf>
    <xf numFmtId="0" fontId="6" fillId="0" borderId="45" xfId="0" applyFont="1" applyFill="1" applyBorder="1" applyAlignment="1" applyProtection="1">
      <alignment horizontal="center" vertical="center"/>
      <protection locked="0"/>
    </xf>
    <xf numFmtId="0" fontId="10" fillId="0" borderId="45" xfId="0" applyFont="1" applyBorder="1"/>
    <xf numFmtId="0" fontId="10" fillId="0" borderId="53" xfId="0" applyFont="1" applyBorder="1"/>
    <xf numFmtId="0" fontId="6" fillId="0" borderId="46" xfId="0" applyFont="1" applyBorder="1" applyAlignment="1" applyProtection="1">
      <alignment vertical="center"/>
      <protection locked="0"/>
    </xf>
    <xf numFmtId="0" fontId="6" fillId="0" borderId="33" xfId="0" applyFont="1" applyBorder="1" applyProtection="1">
      <protection locked="0"/>
    </xf>
    <xf numFmtId="0" fontId="6" fillId="0" borderId="52" xfId="0" applyFont="1" applyBorder="1" applyProtection="1">
      <protection locked="0"/>
    </xf>
    <xf numFmtId="0" fontId="6" fillId="0" borderId="47" xfId="0" applyFont="1" applyBorder="1" applyProtection="1">
      <protection locked="0"/>
    </xf>
    <xf numFmtId="0" fontId="6" fillId="0" borderId="48" xfId="0" applyFont="1" applyBorder="1" applyProtection="1"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9" fillId="0" borderId="54" xfId="0" applyFont="1" applyBorder="1" applyAlignment="1">
      <alignment vertical="center"/>
    </xf>
    <xf numFmtId="0" fontId="19" fillId="0" borderId="43" xfId="0" applyFont="1" applyBorder="1" applyAlignment="1">
      <alignment vertical="center"/>
    </xf>
    <xf numFmtId="0" fontId="19" fillId="0" borderId="44" xfId="0" applyFont="1" applyBorder="1" applyAlignment="1">
      <alignment vertical="center"/>
    </xf>
    <xf numFmtId="1" fontId="8" fillId="0" borderId="8" xfId="0" applyNumberFormat="1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1" fontId="8" fillId="0" borderId="22" xfId="0" applyNumberFormat="1" applyFont="1" applyBorder="1" applyAlignment="1">
      <alignment horizontal="center" vertical="center"/>
    </xf>
    <xf numFmtId="0" fontId="10" fillId="0" borderId="54" xfId="2" applyFont="1" applyBorder="1" applyAlignment="1">
      <alignment horizontal="left" vertical="center" wrapText="1"/>
    </xf>
    <xf numFmtId="0" fontId="10" fillId="0" borderId="43" xfId="2" applyFont="1" applyBorder="1" applyAlignment="1">
      <alignment horizontal="left" vertical="center" wrapText="1"/>
    </xf>
    <xf numFmtId="0" fontId="10" fillId="0" borderId="44" xfId="2" applyFont="1" applyBorder="1" applyAlignment="1">
      <alignment horizontal="left" vertical="center" wrapText="1"/>
    </xf>
    <xf numFmtId="0" fontId="10" fillId="0" borderId="5" xfId="2" applyFont="1" applyBorder="1" applyAlignment="1">
      <alignment horizontal="left" vertical="center" wrapText="1"/>
    </xf>
    <xf numFmtId="0" fontId="10" fillId="0" borderId="22" xfId="2" applyFont="1" applyBorder="1" applyAlignment="1">
      <alignment horizontal="left" vertical="center" wrapText="1"/>
    </xf>
    <xf numFmtId="0" fontId="10" fillId="0" borderId="3" xfId="2" applyFont="1" applyBorder="1" applyAlignment="1">
      <alignment horizontal="left" vertical="center" wrapText="1"/>
    </xf>
    <xf numFmtId="0" fontId="10" fillId="0" borderId="4" xfId="2" applyFont="1" applyBorder="1" applyAlignment="1">
      <alignment horizontal="left" vertical="center" wrapTex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1" fontId="6" fillId="0" borderId="3" xfId="0" applyNumberFormat="1" applyFont="1" applyBorder="1" applyAlignment="1">
      <alignment vertical="center"/>
    </xf>
    <xf numFmtId="1" fontId="6" fillId="0" borderId="4" xfId="0" applyNumberFormat="1" applyFont="1" applyBorder="1" applyAlignment="1">
      <alignment vertical="center"/>
    </xf>
    <xf numFmtId="1" fontId="6" fillId="0" borderId="5" xfId="0" applyNumberFormat="1" applyFont="1" applyBorder="1" applyAlignment="1">
      <alignment vertical="center"/>
    </xf>
    <xf numFmtId="1" fontId="8" fillId="0" borderId="3" xfId="0" applyNumberFormat="1" applyFont="1" applyBorder="1" applyAlignment="1">
      <alignment vertical="center"/>
    </xf>
    <xf numFmtId="0" fontId="10" fillId="0" borderId="22" xfId="2" applyFont="1" applyBorder="1" applyAlignment="1">
      <alignment horizontal="left" vertical="center"/>
    </xf>
    <xf numFmtId="0" fontId="10" fillId="0" borderId="3" xfId="2" applyFont="1" applyBorder="1" applyAlignment="1">
      <alignment horizontal="left" vertical="center"/>
    </xf>
    <xf numFmtId="0" fontId="10" fillId="0" borderId="4" xfId="2" applyFont="1" applyBorder="1" applyAlignment="1">
      <alignment horizontal="left" vertical="center"/>
    </xf>
    <xf numFmtId="0" fontId="10" fillId="0" borderId="5" xfId="2" applyFont="1" applyBorder="1" applyAlignment="1">
      <alignment horizontal="left" vertical="center"/>
    </xf>
    <xf numFmtId="0" fontId="6" fillId="0" borderId="22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22" xfId="2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left" vertical="center" wrapText="1"/>
    </xf>
    <xf numFmtId="0" fontId="6" fillId="0" borderId="4" xfId="2" applyFont="1" applyFill="1" applyBorder="1" applyAlignment="1">
      <alignment horizontal="left" vertical="center" wrapText="1"/>
    </xf>
    <xf numFmtId="0" fontId="6" fillId="0" borderId="5" xfId="2" applyFont="1" applyFill="1" applyBorder="1" applyAlignment="1">
      <alignment horizontal="left" vertical="center" wrapText="1"/>
    </xf>
    <xf numFmtId="0" fontId="10" fillId="0" borderId="2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6" fillId="0" borderId="5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horizontal="center" vertical="center"/>
    </xf>
    <xf numFmtId="0" fontId="24" fillId="0" borderId="55" xfId="0" applyFont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horizontal="center" vertical="center"/>
      <protection locked="0"/>
    </xf>
    <xf numFmtId="0" fontId="24" fillId="0" borderId="19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3" xfId="0" applyFont="1" applyFill="1" applyBorder="1" applyAlignment="1" applyProtection="1">
      <alignment horizontal="center" vertical="center"/>
      <protection locked="0"/>
    </xf>
    <xf numFmtId="0" fontId="6" fillId="0" borderId="64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9" fillId="0" borderId="42" xfId="0" applyFont="1" applyBorder="1" applyAlignment="1">
      <alignment vertical="center"/>
    </xf>
    <xf numFmtId="0" fontId="19" fillId="0" borderId="49" xfId="0" applyFont="1" applyBorder="1" applyAlignment="1">
      <alignment vertical="center"/>
    </xf>
    <xf numFmtId="1" fontId="8" fillId="0" borderId="30" xfId="0" applyNumberFormat="1" applyFont="1" applyBorder="1" applyAlignment="1">
      <alignment horizontal="center" vertical="center"/>
    </xf>
    <xf numFmtId="0" fontId="10" fillId="0" borderId="11" xfId="2" applyFont="1" applyBorder="1" applyAlignment="1">
      <alignment horizontal="left" vertical="center" wrapText="1"/>
    </xf>
    <xf numFmtId="0" fontId="10" fillId="0" borderId="32" xfId="2" applyFont="1" applyBorder="1" applyAlignment="1">
      <alignment horizontal="left" vertical="center" wrapText="1"/>
    </xf>
    <xf numFmtId="0" fontId="10" fillId="0" borderId="0" xfId="2" applyFont="1" applyBorder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0" fontId="10" fillId="0" borderId="30" xfId="2" applyFont="1" applyBorder="1" applyAlignment="1">
      <alignment horizontal="left" vertical="center" wrapText="1"/>
    </xf>
    <xf numFmtId="0" fontId="6" fillId="0" borderId="30" xfId="0" applyFont="1" applyBorder="1" applyAlignment="1">
      <alignment vertical="center"/>
    </xf>
    <xf numFmtId="1" fontId="6" fillId="0" borderId="30" xfId="0" applyNumberFormat="1" applyFont="1" applyBorder="1" applyAlignment="1">
      <alignment vertical="center"/>
    </xf>
    <xf numFmtId="1" fontId="6" fillId="0" borderId="0" xfId="0" applyNumberFormat="1" applyFont="1" applyBorder="1" applyAlignment="1">
      <alignment vertical="center"/>
    </xf>
    <xf numFmtId="0" fontId="10" fillId="0" borderId="8" xfId="2" applyFont="1" applyBorder="1" applyAlignment="1">
      <alignment horizontal="left" vertical="center"/>
    </xf>
    <xf numFmtId="0" fontId="6" fillId="0" borderId="8" xfId="2" applyFont="1" applyBorder="1" applyAlignment="1">
      <alignment horizontal="left" vertical="center" wrapText="1"/>
    </xf>
    <xf numFmtId="0" fontId="6" fillId="0" borderId="8" xfId="2" applyFont="1" applyFill="1" applyBorder="1" applyAlignment="1">
      <alignment horizontal="left" vertical="center" wrapText="1"/>
    </xf>
    <xf numFmtId="0" fontId="10" fillId="0" borderId="8" xfId="0" applyFont="1" applyBorder="1" applyAlignment="1">
      <alignment vertical="center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2" xfId="0" applyFont="1" applyBorder="1" applyAlignment="1" applyProtection="1">
      <alignment vertical="center"/>
      <protection locked="0"/>
    </xf>
    <xf numFmtId="0" fontId="6" fillId="3" borderId="0" xfId="0" applyFont="1" applyFill="1" applyAlignment="1">
      <alignment horizontal="center"/>
    </xf>
    <xf numFmtId="0" fontId="15" fillId="3" borderId="55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textRotation="90"/>
    </xf>
    <xf numFmtId="0" fontId="6" fillId="0" borderId="0" xfId="0" applyFont="1" applyBorder="1" applyAlignment="1">
      <alignment vertical="center" textRotation="90"/>
    </xf>
    <xf numFmtId="0" fontId="6" fillId="2" borderId="0" xfId="0" applyFont="1" applyFill="1" applyBorder="1" applyAlignment="1">
      <alignment horizontal="center" vertical="center" textRotation="90"/>
    </xf>
    <xf numFmtId="0" fontId="6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6" fillId="0" borderId="62" xfId="3" applyNumberFormat="1" applyFont="1" applyFill="1" applyBorder="1" applyAlignment="1">
      <alignment horizontal="left" vertical="center"/>
    </xf>
    <xf numFmtId="0" fontId="6" fillId="0" borderId="62" xfId="0" applyFont="1" applyBorder="1" applyAlignment="1">
      <alignment horizontal="center" vertical="center"/>
    </xf>
    <xf numFmtId="0" fontId="6" fillId="0" borderId="30" xfId="0" applyFont="1" applyBorder="1"/>
    <xf numFmtId="0" fontId="6" fillId="0" borderId="62" xfId="0" applyFont="1" applyBorder="1"/>
    <xf numFmtId="0" fontId="6" fillId="0" borderId="76" xfId="3" applyNumberFormat="1" applyFont="1" applyFill="1" applyBorder="1" applyAlignment="1">
      <alignment horizontal="left" vertical="center"/>
    </xf>
    <xf numFmtId="0" fontId="6" fillId="0" borderId="76" xfId="0" applyFont="1" applyBorder="1" applyAlignment="1">
      <alignment horizontal="center" vertical="center"/>
    </xf>
    <xf numFmtId="0" fontId="6" fillId="0" borderId="7" xfId="0" applyFont="1" applyBorder="1"/>
    <xf numFmtId="0" fontId="6" fillId="0" borderId="31" xfId="0" applyFont="1" applyBorder="1"/>
    <xf numFmtId="0" fontId="6" fillId="0" borderId="76" xfId="0" applyFont="1" applyBorder="1"/>
    <xf numFmtId="0" fontId="14" fillId="0" borderId="72" xfId="0" applyFont="1" applyBorder="1"/>
    <xf numFmtId="49" fontId="15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NumberFormat="1" applyFont="1" applyAlignment="1" applyProtection="1">
      <alignment horizontal="center" vertical="center"/>
      <protection locked="0"/>
    </xf>
    <xf numFmtId="0" fontId="6" fillId="6" borderId="42" xfId="0" applyFont="1" applyFill="1" applyBorder="1" applyAlignment="1">
      <alignment horizontal="center" vertical="center" textRotation="90"/>
    </xf>
    <xf numFmtId="0" fontId="6" fillId="6" borderId="43" xfId="0" applyFont="1" applyFill="1" applyBorder="1" applyAlignment="1">
      <alignment horizontal="center" vertical="center" textRotation="90"/>
    </xf>
    <xf numFmtId="0" fontId="6" fillId="6" borderId="49" xfId="0" applyFont="1" applyFill="1" applyBorder="1" applyAlignment="1">
      <alignment horizontal="center" vertical="center" textRotation="90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0" fontId="15" fillId="6" borderId="42" xfId="0" applyFont="1" applyFill="1" applyBorder="1" applyAlignment="1">
      <alignment horizontal="center" vertical="center"/>
    </xf>
    <xf numFmtId="0" fontId="15" fillId="6" borderId="43" xfId="0" applyFont="1" applyFill="1" applyBorder="1" applyAlignment="1">
      <alignment horizontal="center" vertical="center"/>
    </xf>
    <xf numFmtId="0" fontId="15" fillId="6" borderId="49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6" borderId="30" xfId="0" applyFont="1" applyFill="1" applyBorder="1" applyAlignment="1">
      <alignment horizontal="center" vertical="center"/>
    </xf>
    <xf numFmtId="0" fontId="6" fillId="6" borderId="0" xfId="0" applyFont="1" applyFill="1"/>
    <xf numFmtId="0" fontId="6" fillId="6" borderId="6" xfId="0" applyFont="1" applyFill="1" applyBorder="1"/>
    <xf numFmtId="0" fontId="6" fillId="6" borderId="7" xfId="0" applyFont="1" applyFill="1" applyBorder="1"/>
    <xf numFmtId="0" fontId="6" fillId="6" borderId="31" xfId="0" applyFont="1" applyFill="1" applyBorder="1"/>
    <xf numFmtId="0" fontId="6" fillId="0" borderId="8" xfId="0" applyFont="1" applyBorder="1" applyAlignment="1" applyProtection="1">
      <alignment horizontal="center" vertical="center"/>
    </xf>
    <xf numFmtId="0" fontId="28" fillId="0" borderId="4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left" vertical="center" wrapText="1"/>
    </xf>
    <xf numFmtId="0" fontId="15" fillId="6" borderId="8" xfId="0" applyFont="1" applyFill="1" applyBorder="1" applyAlignment="1">
      <alignment vertical="center"/>
    </xf>
    <xf numFmtId="0" fontId="15" fillId="6" borderId="3" xfId="0" applyFont="1" applyFill="1" applyBorder="1" applyAlignment="1">
      <alignment vertical="center"/>
    </xf>
    <xf numFmtId="0" fontId="6" fillId="6" borderId="30" xfId="0" applyFont="1" applyFill="1" applyBorder="1" applyAlignment="1">
      <alignment vertical="center"/>
    </xf>
    <xf numFmtId="0" fontId="29" fillId="0" borderId="19" xfId="0" applyFont="1" applyBorder="1" applyAlignment="1">
      <alignment horizontal="left" vertical="center" wrapText="1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protection locked="0"/>
    </xf>
    <xf numFmtId="0" fontId="6" fillId="0" borderId="0" xfId="0" applyFont="1" applyFill="1" applyProtection="1">
      <protection locked="0"/>
    </xf>
    <xf numFmtId="0" fontId="18" fillId="0" borderId="58" xfId="0" applyFont="1" applyFill="1" applyBorder="1" applyAlignment="1">
      <alignment horizontal="center"/>
    </xf>
    <xf numFmtId="0" fontId="6" fillId="0" borderId="5" xfId="0" applyFont="1" applyFill="1" applyBorder="1" applyAlignment="1"/>
    <xf numFmtId="0" fontId="19" fillId="0" borderId="43" xfId="0" applyFont="1" applyFill="1" applyBorder="1" applyAlignment="1"/>
    <xf numFmtId="0" fontId="19" fillId="0" borderId="44" xfId="0" applyFont="1" applyFill="1" applyBorder="1" applyAlignment="1"/>
    <xf numFmtId="0" fontId="20" fillId="0" borderId="38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/>
    <xf numFmtId="0" fontId="13" fillId="0" borderId="67" xfId="0" applyFont="1" applyFill="1" applyBorder="1" applyAlignment="1">
      <alignment vertical="center"/>
    </xf>
    <xf numFmtId="0" fontId="6" fillId="0" borderId="83" xfId="0" applyFont="1" applyFill="1" applyBorder="1" applyAlignment="1">
      <alignment vertical="center"/>
    </xf>
    <xf numFmtId="0" fontId="13" fillId="0" borderId="83" xfId="0" applyFont="1" applyFill="1" applyBorder="1" applyAlignment="1">
      <alignment vertical="center"/>
    </xf>
    <xf numFmtId="0" fontId="13" fillId="0" borderId="65" xfId="0" applyFont="1" applyFill="1" applyBorder="1"/>
    <xf numFmtId="0" fontId="8" fillId="0" borderId="39" xfId="0" applyFont="1" applyFill="1" applyBorder="1" applyAlignment="1">
      <alignment horizontal="center"/>
    </xf>
    <xf numFmtId="1" fontId="8" fillId="0" borderId="22" xfId="0" applyNumberFormat="1" applyFont="1" applyFill="1" applyBorder="1" applyAlignment="1">
      <alignment horizontal="center"/>
    </xf>
    <xf numFmtId="1" fontId="8" fillId="0" borderId="3" xfId="0" applyNumberFormat="1" applyFont="1" applyFill="1" applyBorder="1" applyAlignment="1">
      <alignment horizontal="center"/>
    </xf>
    <xf numFmtId="0" fontId="8" fillId="0" borderId="0" xfId="0" applyFont="1" applyFill="1" applyProtection="1">
      <protection locked="0"/>
    </xf>
    <xf numFmtId="1" fontId="8" fillId="0" borderId="5" xfId="0" applyNumberFormat="1" applyFont="1" applyFill="1" applyBorder="1" applyAlignment="1">
      <alignment horizontal="center"/>
    </xf>
    <xf numFmtId="0" fontId="8" fillId="0" borderId="3" xfId="0" applyFont="1" applyFill="1" applyBorder="1" applyProtection="1">
      <protection locked="0"/>
    </xf>
    <xf numFmtId="1" fontId="8" fillId="0" borderId="4" xfId="0" applyNumberFormat="1" applyFont="1" applyFill="1" applyBorder="1" applyAlignment="1">
      <alignment horizontal="center"/>
    </xf>
    <xf numFmtId="1" fontId="15" fillId="0" borderId="60" xfId="0" applyNumberFormat="1" applyFont="1" applyFill="1" applyBorder="1" applyAlignment="1">
      <alignment horizontal="center" vertical="center"/>
    </xf>
    <xf numFmtId="0" fontId="13" fillId="0" borderId="25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23" xfId="0" applyFont="1" applyFill="1" applyBorder="1"/>
    <xf numFmtId="0" fontId="7" fillId="0" borderId="40" xfId="0" applyFont="1" applyFill="1" applyBorder="1" applyAlignment="1">
      <alignment horizontal="center"/>
    </xf>
    <xf numFmtId="1" fontId="8" fillId="0" borderId="9" xfId="0" applyNumberFormat="1" applyFont="1" applyFill="1" applyBorder="1" applyAlignment="1">
      <alignment horizontal="center"/>
    </xf>
    <xf numFmtId="1" fontId="8" fillId="0" borderId="7" xfId="0" applyNumberFormat="1" applyFont="1" applyFill="1" applyBorder="1" applyAlignment="1">
      <alignment horizontal="center"/>
    </xf>
    <xf numFmtId="1" fontId="8" fillId="0" borderId="31" xfId="0" applyNumberFormat="1" applyFont="1" applyFill="1" applyBorder="1" applyAlignment="1">
      <alignment horizontal="center"/>
    </xf>
    <xf numFmtId="1" fontId="8" fillId="0" borderId="12" xfId="0" applyNumberFormat="1" applyFont="1" applyFill="1" applyBorder="1" applyAlignment="1">
      <alignment horizontal="center"/>
    </xf>
    <xf numFmtId="0" fontId="15" fillId="0" borderId="37" xfId="0" applyFont="1" applyFill="1" applyBorder="1" applyAlignment="1">
      <alignment horizontal="center"/>
    </xf>
    <xf numFmtId="0" fontId="11" fillId="0" borderId="0" xfId="0" applyFont="1" applyFill="1" applyProtection="1">
      <protection locked="0"/>
    </xf>
    <xf numFmtId="0" fontId="14" fillId="0" borderId="21" xfId="0" applyFont="1" applyFill="1" applyBorder="1" applyAlignment="1" applyProtection="1">
      <alignment vertical="center"/>
      <protection locked="0"/>
    </xf>
    <xf numFmtId="0" fontId="14" fillId="0" borderId="75" xfId="0" applyFont="1" applyFill="1" applyBorder="1" applyAlignment="1" applyProtection="1">
      <alignment vertical="center"/>
      <protection locked="0"/>
    </xf>
    <xf numFmtId="0" fontId="14" fillId="0" borderId="59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>
      <alignment vertical="center"/>
    </xf>
    <xf numFmtId="0" fontId="6" fillId="0" borderId="55" xfId="1" applyFont="1" applyFill="1" applyBorder="1" applyAlignment="1" applyProtection="1">
      <alignment horizontal="center" vertical="center"/>
      <protection locked="0"/>
    </xf>
    <xf numFmtId="0" fontId="9" fillId="0" borderId="55" xfId="0" applyFont="1" applyFill="1" applyBorder="1" applyAlignment="1">
      <alignment horizontal="center" vertical="center" wrapText="1"/>
    </xf>
    <xf numFmtId="0" fontId="9" fillId="0" borderId="56" xfId="0" applyFont="1" applyFill="1" applyBorder="1" applyAlignment="1">
      <alignment horizontal="left" vertical="center" wrapText="1"/>
    </xf>
    <xf numFmtId="0" fontId="10" fillId="0" borderId="50" xfId="2" applyFont="1" applyFill="1" applyBorder="1" applyAlignment="1">
      <alignment horizontal="left" wrapText="1"/>
    </xf>
    <xf numFmtId="0" fontId="10" fillId="0" borderId="59" xfId="2" applyFont="1" applyFill="1" applyBorder="1" applyAlignment="1">
      <alignment horizontal="left" vertical="center" wrapText="1"/>
    </xf>
    <xf numFmtId="0" fontId="10" fillId="0" borderId="2" xfId="2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1" fontId="6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32" xfId="2" applyFont="1" applyFill="1" applyBorder="1" applyAlignment="1">
      <alignment horizontal="left" vertical="center" wrapText="1"/>
    </xf>
    <xf numFmtId="0" fontId="10" fillId="0" borderId="5" xfId="2" applyFont="1" applyFill="1" applyBorder="1" applyAlignment="1">
      <alignment horizontal="left" vertical="center" wrapText="1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1" fontId="30" fillId="0" borderId="55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protection locked="0"/>
    </xf>
    <xf numFmtId="0" fontId="6" fillId="0" borderId="19" xfId="1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left" vertical="center" wrapText="1"/>
    </xf>
    <xf numFmtId="0" fontId="10" fillId="0" borderId="33" xfId="2" applyFont="1" applyFill="1" applyBorder="1" applyAlignment="1">
      <alignment horizontal="left" wrapText="1"/>
    </xf>
    <xf numFmtId="0" fontId="10" fillId="0" borderId="22" xfId="2" applyFont="1" applyFill="1" applyBorder="1" applyAlignment="1">
      <alignment horizontal="left" vertical="center" wrapText="1"/>
    </xf>
    <xf numFmtId="0" fontId="10" fillId="0" borderId="3" xfId="2" applyFont="1" applyFill="1" applyBorder="1" applyAlignment="1">
      <alignment horizontal="left" vertical="center" wrapText="1"/>
    </xf>
    <xf numFmtId="1" fontId="6" fillId="0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30" xfId="2" applyFont="1" applyFill="1" applyBorder="1" applyAlignment="1">
      <alignment horizontal="left" vertical="center" wrapText="1"/>
    </xf>
    <xf numFmtId="1" fontId="6" fillId="0" borderId="19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0" borderId="30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>
      <alignment vertical="center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2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1" fontId="30" fillId="0" borderId="19" xfId="0" applyNumberFormat="1" applyFont="1" applyFill="1" applyBorder="1" applyAlignment="1" applyProtection="1">
      <alignment horizontal="center" vertical="center"/>
      <protection locked="0"/>
    </xf>
    <xf numFmtId="1" fontId="6" fillId="0" borderId="3" xfId="0" applyNumberFormat="1" applyFont="1" applyFill="1" applyBorder="1" applyAlignment="1">
      <alignment vertical="center"/>
    </xf>
    <xf numFmtId="1" fontId="6" fillId="0" borderId="30" xfId="0" applyNumberFormat="1" applyFont="1" applyFill="1" applyBorder="1" applyAlignment="1">
      <alignment vertical="center"/>
    </xf>
    <xf numFmtId="1" fontId="6" fillId="0" borderId="5" xfId="0" applyNumberFormat="1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1" fontId="8" fillId="0" borderId="3" xfId="0" applyNumberFormat="1" applyFont="1" applyFill="1" applyBorder="1" applyAlignment="1">
      <alignment vertical="center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22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>
      <alignment horizontal="left"/>
    </xf>
    <xf numFmtId="0" fontId="10" fillId="0" borderId="33" xfId="2" applyFont="1" applyFill="1" applyBorder="1" applyAlignment="1">
      <alignment horizontal="left"/>
    </xf>
    <xf numFmtId="0" fontId="10" fillId="0" borderId="22" xfId="2" applyFont="1" applyFill="1" applyBorder="1" applyAlignment="1">
      <alignment horizontal="left" vertical="center"/>
    </xf>
    <xf numFmtId="0" fontId="10" fillId="0" borderId="3" xfId="2" applyFont="1" applyFill="1" applyBorder="1" applyAlignment="1">
      <alignment horizontal="left" vertical="center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10" fillId="0" borderId="16" xfId="2" applyFont="1" applyFill="1" applyBorder="1" applyAlignment="1">
      <alignment horizontal="left" wrapText="1"/>
    </xf>
    <xf numFmtId="0" fontId="10" fillId="0" borderId="22" xfId="2" applyFont="1" applyFill="1" applyBorder="1" applyAlignment="1">
      <alignment horizontal="left" wrapText="1"/>
    </xf>
    <xf numFmtId="0" fontId="10" fillId="0" borderId="3" xfId="2" applyFont="1" applyFill="1" applyBorder="1" applyAlignment="1">
      <alignment horizontal="left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left" vertical="center" wrapText="1"/>
    </xf>
    <xf numFmtId="0" fontId="10" fillId="0" borderId="33" xfId="0" applyFont="1" applyFill="1" applyBorder="1"/>
    <xf numFmtId="0" fontId="10" fillId="0" borderId="22" xfId="0" applyFont="1" applyFill="1" applyBorder="1"/>
    <xf numFmtId="0" fontId="10" fillId="0" borderId="3" xfId="0" applyFont="1" applyFill="1" applyBorder="1"/>
    <xf numFmtId="1" fontId="6" fillId="0" borderId="20" xfId="0" applyNumberFormat="1" applyFont="1" applyFill="1" applyBorder="1" applyAlignment="1" applyProtection="1">
      <alignment horizontal="center" vertical="center"/>
      <protection locked="0"/>
    </xf>
    <xf numFmtId="0" fontId="6" fillId="0" borderId="20" xfId="1" applyFont="1" applyFill="1" applyBorder="1" applyAlignment="1" applyProtection="1">
      <alignment horizontal="center" vertical="center"/>
      <protection locked="0"/>
    </xf>
    <xf numFmtId="0" fontId="14" fillId="0" borderId="70" xfId="0" applyFont="1" applyBorder="1" applyAlignment="1">
      <alignment horizontal="center"/>
    </xf>
    <xf numFmtId="0" fontId="14" fillId="0" borderId="71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6" fillId="0" borderId="67" xfId="0" applyFont="1" applyBorder="1" applyAlignment="1">
      <alignment horizontal="center"/>
    </xf>
    <xf numFmtId="0" fontId="6" fillId="0" borderId="83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78" xfId="0" applyFont="1" applyBorder="1" applyAlignment="1">
      <alignment horizontal="center"/>
    </xf>
    <xf numFmtId="0" fontId="6" fillId="0" borderId="7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5" fillId="0" borderId="60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67" xfId="0" applyFont="1" applyBorder="1" applyAlignment="1">
      <alignment horizontal="center"/>
    </xf>
    <xf numFmtId="0" fontId="13" fillId="0" borderId="83" xfId="0" applyFont="1" applyBorder="1" applyAlignment="1">
      <alignment horizontal="center"/>
    </xf>
    <xf numFmtId="0" fontId="13" fillId="0" borderId="6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7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82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/>
    </xf>
    <xf numFmtId="0" fontId="13" fillId="0" borderId="77" xfId="0" applyFont="1" applyBorder="1" applyAlignment="1">
      <alignment horizontal="center"/>
    </xf>
    <xf numFmtId="0" fontId="13" fillId="0" borderId="5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0" borderId="7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/>
    </xf>
    <xf numFmtId="0" fontId="15" fillId="0" borderId="77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/>
    </xf>
    <xf numFmtId="0" fontId="11" fillId="0" borderId="72" xfId="0" applyFont="1" applyFill="1" applyBorder="1" applyAlignment="1" applyProtection="1">
      <alignment horizontal="center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19" fillId="0" borderId="56" xfId="0" applyFont="1" applyFill="1" applyBorder="1" applyAlignment="1">
      <alignment horizontal="center" vertical="center"/>
    </xf>
    <xf numFmtId="0" fontId="19" fillId="0" borderId="77" xfId="0" applyFont="1" applyFill="1" applyBorder="1" applyAlignment="1">
      <alignment horizontal="center" vertical="center"/>
    </xf>
    <xf numFmtId="0" fontId="19" fillId="0" borderId="54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/>
    </xf>
    <xf numFmtId="0" fontId="19" fillId="0" borderId="77" xfId="0" applyFont="1" applyFill="1" applyBorder="1" applyAlignment="1">
      <alignment horizontal="center"/>
    </xf>
    <xf numFmtId="0" fontId="19" fillId="0" borderId="54" xfId="0" applyFont="1" applyFill="1" applyBorder="1" applyAlignment="1">
      <alignment horizontal="center"/>
    </xf>
    <xf numFmtId="0" fontId="19" fillId="0" borderId="44" xfId="0" applyFont="1" applyFill="1" applyBorder="1" applyAlignment="1">
      <alignment horizontal="center" vertical="center"/>
    </xf>
    <xf numFmtId="0" fontId="19" fillId="0" borderId="50" xfId="0" applyFont="1" applyFill="1" applyBorder="1" applyAlignment="1">
      <alignment horizontal="center" vertical="center"/>
    </xf>
    <xf numFmtId="0" fontId="15" fillId="0" borderId="0" xfId="0" applyNumberFormat="1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1" fillId="0" borderId="72" xfId="0" applyFont="1" applyBorder="1" applyAlignment="1" applyProtection="1">
      <alignment horizontal="center"/>
      <protection locked="0"/>
    </xf>
    <xf numFmtId="0" fontId="18" fillId="0" borderId="81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73" xfId="0" applyFont="1" applyBorder="1" applyAlignment="1" applyProtection="1">
      <alignment horizontal="center" vertical="center"/>
      <protection locked="0"/>
    </xf>
    <xf numFmtId="0" fontId="7" fillId="0" borderId="84" xfId="0" applyFont="1" applyBorder="1" applyAlignment="1" applyProtection="1">
      <alignment horizontal="center" vertical="center"/>
      <protection locked="0"/>
    </xf>
    <xf numFmtId="0" fontId="7" fillId="0" borderId="74" xfId="0" applyFont="1" applyBorder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horizontal="center" vertical="center"/>
      <protection locked="0"/>
    </xf>
    <xf numFmtId="0" fontId="6" fillId="0" borderId="84" xfId="0" applyFont="1" applyBorder="1" applyAlignment="1" applyProtection="1">
      <alignment horizontal="center"/>
      <protection locked="0"/>
    </xf>
    <xf numFmtId="0" fontId="6" fillId="0" borderId="74" xfId="0" applyFont="1" applyBorder="1" applyAlignment="1" applyProtection="1">
      <alignment horizontal="center"/>
      <protection locked="0"/>
    </xf>
    <xf numFmtId="0" fontId="6" fillId="0" borderId="85" xfId="0" applyFont="1" applyBorder="1" applyAlignment="1" applyProtection="1">
      <alignment horizontal="center"/>
      <protection locked="0"/>
    </xf>
    <xf numFmtId="187" fontId="15" fillId="0" borderId="0" xfId="0" applyNumberFormat="1" applyFont="1" applyAlignment="1" applyProtection="1">
      <alignment horizontal="left" vertical="center"/>
      <protection locked="0"/>
    </xf>
    <xf numFmtId="0" fontId="6" fillId="0" borderId="4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 textRotation="90"/>
    </xf>
    <xf numFmtId="0" fontId="6" fillId="0" borderId="10" xfId="0" applyFont="1" applyBorder="1" applyAlignment="1">
      <alignment horizontal="center" vertical="center" textRotation="90"/>
    </xf>
    <xf numFmtId="0" fontId="6" fillId="0" borderId="81" xfId="0" applyFont="1" applyBorder="1" applyAlignment="1">
      <alignment horizontal="center" vertical="center" textRotation="90"/>
    </xf>
    <xf numFmtId="0" fontId="6" fillId="0" borderId="73" xfId="0" applyFont="1" applyBorder="1" applyAlignment="1">
      <alignment horizontal="center" vertical="center" textRotation="90"/>
    </xf>
    <xf numFmtId="0" fontId="6" fillId="4" borderId="18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1" fillId="0" borderId="72" xfId="0" applyFont="1" applyBorder="1" applyAlignment="1"/>
    <xf numFmtId="0" fontId="6" fillId="0" borderId="1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5" borderId="72" xfId="0" applyFont="1" applyFill="1" applyBorder="1" applyAlignment="1">
      <alignment horizontal="center"/>
    </xf>
    <xf numFmtId="0" fontId="6" fillId="0" borderId="4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 wrapText="1"/>
    </xf>
    <xf numFmtId="0" fontId="18" fillId="0" borderId="74" xfId="0" applyFont="1" applyBorder="1" applyAlignment="1">
      <alignment horizontal="center" vertical="center" wrapText="1"/>
    </xf>
    <xf numFmtId="0" fontId="18" fillId="0" borderId="85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textRotation="90"/>
    </xf>
    <xf numFmtId="0" fontId="6" fillId="0" borderId="69" xfId="0" applyFont="1" applyBorder="1" applyAlignment="1">
      <alignment horizontal="center" vertical="center" textRotation="90"/>
    </xf>
    <xf numFmtId="0" fontId="14" fillId="0" borderId="7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9" fillId="0" borderId="36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84" xfId="0" applyFont="1" applyBorder="1" applyAlignment="1" applyProtection="1">
      <alignment horizontal="center"/>
      <protection locked="0"/>
    </xf>
    <xf numFmtId="0" fontId="7" fillId="0" borderId="74" xfId="0" applyFont="1" applyBorder="1" applyAlignment="1" applyProtection="1">
      <alignment horizontal="center"/>
      <protection locked="0"/>
    </xf>
    <xf numFmtId="0" fontId="6" fillId="5" borderId="1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4" borderId="72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187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3" borderId="1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2" fillId="0" borderId="0" xfId="0" applyFont="1"/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3" xfId="0" applyFont="1" applyBorder="1" applyAlignment="1">
      <alignment horizontal="center" vertical="center"/>
    </xf>
    <xf numFmtId="0" fontId="32" fillId="0" borderId="3" xfId="0" applyFont="1" applyBorder="1" applyAlignment="1">
      <alignment vertical="center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66" xfId="0" applyFont="1" applyBorder="1" applyAlignment="1">
      <alignment horizontal="center" vertical="center"/>
    </xf>
    <xf numFmtId="0" fontId="32" fillId="0" borderId="62" xfId="0" applyFont="1" applyBorder="1" applyAlignment="1">
      <alignment horizontal="center" vertical="center"/>
    </xf>
    <xf numFmtId="0" fontId="32" fillId="0" borderId="4" xfId="0" applyFont="1" applyBorder="1" applyAlignment="1">
      <alignment vertical="center"/>
    </xf>
    <xf numFmtId="0" fontId="32" fillId="0" borderId="67" xfId="0" applyFont="1" applyBorder="1" applyAlignment="1">
      <alignment vertical="center"/>
    </xf>
    <xf numFmtId="0" fontId="32" fillId="0" borderId="83" xfId="0" applyFont="1" applyBorder="1" applyAlignment="1">
      <alignment horizontal="center" vertical="center"/>
    </xf>
    <xf numFmtId="0" fontId="32" fillId="0" borderId="65" xfId="0" applyFont="1" applyBorder="1" applyAlignment="1">
      <alignment vertical="center"/>
    </xf>
    <xf numFmtId="0" fontId="32" fillId="0" borderId="25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32" fillId="0" borderId="23" xfId="0" applyFont="1" applyBorder="1" applyAlignment="1">
      <alignment vertical="center"/>
    </xf>
    <xf numFmtId="0" fontId="32" fillId="0" borderId="23" xfId="0" applyFont="1" applyBorder="1" applyAlignment="1">
      <alignment horizontal="center" vertical="center"/>
    </xf>
    <xf numFmtId="0" fontId="33" fillId="0" borderId="25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1" xfId="0" applyFont="1" applyBorder="1" applyAlignment="1">
      <alignment vertical="center"/>
    </xf>
    <xf numFmtId="0" fontId="32" fillId="0" borderId="75" xfId="0" applyFont="1" applyBorder="1" applyAlignment="1">
      <alignment horizontal="center" vertical="center"/>
    </xf>
    <xf numFmtId="0" fontId="32" fillId="0" borderId="59" xfId="0" applyFont="1" applyBorder="1" applyAlignment="1">
      <alignment vertical="center"/>
    </xf>
    <xf numFmtId="0" fontId="33" fillId="0" borderId="25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</cellXfs>
  <cellStyles count="4">
    <cellStyle name="Normal" xfId="0" builtinId="0"/>
    <cellStyle name="Normal_2548 - ม 3 แบบพิมพ์" xfId="1"/>
    <cellStyle name="ปกติ 2" xfId="2"/>
    <cellStyle name="ปกติ_รายชื่อนักเรียนม148 (version 1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47625</xdr:rowOff>
    </xdr:from>
    <xdr:to>
      <xdr:col>9</xdr:col>
      <xdr:colOff>123825</xdr:colOff>
      <xdr:row>3</xdr:row>
      <xdr:rowOff>285750</xdr:rowOff>
    </xdr:to>
    <xdr:pic>
      <xdr:nvPicPr>
        <xdr:cNvPr id="84032" name="Picture 1" descr="Related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47625"/>
          <a:ext cx="12382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542822</xdr:colOff>
      <xdr:row>7</xdr:row>
      <xdr:rowOff>276531</xdr:rowOff>
    </xdr:from>
    <xdr:ext cx="5325807" cy="399533"/>
    <xdr:sp macro="" textlink="">
      <xdr:nvSpPr>
        <xdr:cNvPr id="3" name="กล่องข้อความ 2"/>
        <xdr:cNvSpPr txBox="1"/>
      </xdr:nvSpPr>
      <xdr:spPr>
        <a:xfrm>
          <a:off x="1990622" y="2533956"/>
          <a:ext cx="5325807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1</xdr:col>
      <xdr:colOff>531865</xdr:colOff>
      <xdr:row>8</xdr:row>
      <xdr:rowOff>258917</xdr:rowOff>
    </xdr:from>
    <xdr:ext cx="2970161" cy="399533"/>
    <xdr:sp macro="" textlink="">
      <xdr:nvSpPr>
        <xdr:cNvPr id="4" name="กล่องข้อความ 3"/>
        <xdr:cNvSpPr txBox="1"/>
      </xdr:nvSpPr>
      <xdr:spPr>
        <a:xfrm>
          <a:off x="1293865" y="2849717"/>
          <a:ext cx="297016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92178</xdr:colOff>
      <xdr:row>8</xdr:row>
      <xdr:rowOff>266290</xdr:rowOff>
    </xdr:from>
    <xdr:ext cx="2970161" cy="399533"/>
    <xdr:sp macro="" textlink="">
      <xdr:nvSpPr>
        <xdr:cNvPr id="5" name="กล่องข้อความ 4"/>
        <xdr:cNvSpPr txBox="1"/>
      </xdr:nvSpPr>
      <xdr:spPr>
        <a:xfrm>
          <a:off x="4892778" y="2857090"/>
          <a:ext cx="297016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1</xdr:col>
      <xdr:colOff>604275</xdr:colOff>
      <xdr:row>10</xdr:row>
      <xdr:rowOff>266291</xdr:rowOff>
    </xdr:from>
    <xdr:ext cx="6032499" cy="399533"/>
    <xdr:sp macro="" textlink="">
      <xdr:nvSpPr>
        <xdr:cNvPr id="6" name="กล่องข้อความ 5"/>
        <xdr:cNvSpPr txBox="1"/>
      </xdr:nvSpPr>
      <xdr:spPr>
        <a:xfrm>
          <a:off x="1366275" y="3523841"/>
          <a:ext cx="6032499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3</xdr:col>
      <xdr:colOff>195314</xdr:colOff>
      <xdr:row>9</xdr:row>
      <xdr:rowOff>228908</xdr:rowOff>
    </xdr:from>
    <xdr:ext cx="911531" cy="358467"/>
    <xdr:sp macro="" textlink="">
      <xdr:nvSpPr>
        <xdr:cNvPr id="8" name="กล่องข้อความ 7"/>
        <xdr:cNvSpPr txBox="1"/>
      </xdr:nvSpPr>
      <xdr:spPr>
        <a:xfrm>
          <a:off x="2328914" y="3153083"/>
          <a:ext cx="911531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7</xdr:col>
      <xdr:colOff>102420</xdr:colOff>
      <xdr:row>9</xdr:row>
      <xdr:rowOff>239150</xdr:rowOff>
    </xdr:from>
    <xdr:ext cx="829596" cy="358467"/>
    <xdr:sp macro="" textlink="">
      <xdr:nvSpPr>
        <xdr:cNvPr id="9" name="กล่องข้อความ 8"/>
        <xdr:cNvSpPr txBox="1"/>
      </xdr:nvSpPr>
      <xdr:spPr>
        <a:xfrm>
          <a:off x="3760020" y="3163325"/>
          <a:ext cx="829596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/>
        <xdr:cNvSpPr txBox="1"/>
      </xdr:nvSpPr>
      <xdr:spPr>
        <a:xfrm>
          <a:off x="3059470" y="21270553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/>
        <xdr:cNvSpPr txBox="1"/>
      </xdr:nvSpPr>
      <xdr:spPr>
        <a:xfrm>
          <a:off x="874662" y="12115800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/>
        <xdr:cNvSpPr txBox="1"/>
      </xdr:nvSpPr>
      <xdr:spPr>
        <a:xfrm>
          <a:off x="3090197" y="20430920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/>
        <xdr:cNvSpPr txBox="1"/>
      </xdr:nvSpPr>
      <xdr:spPr>
        <a:xfrm>
          <a:off x="2093042" y="11672016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/>
        <xdr:cNvSpPr txBox="1"/>
      </xdr:nvSpPr>
      <xdr:spPr>
        <a:xfrm>
          <a:off x="3069713" y="20681438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/>
        <xdr:cNvSpPr txBox="1"/>
      </xdr:nvSpPr>
      <xdr:spPr>
        <a:xfrm>
          <a:off x="3028745" y="2092980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/>
        <xdr:cNvSpPr txBox="1"/>
      </xdr:nvSpPr>
      <xdr:spPr>
        <a:xfrm>
          <a:off x="3059471" y="21311521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8" name="กล่องข้อความ 17"/>
        <xdr:cNvSpPr txBox="1"/>
      </xdr:nvSpPr>
      <xdr:spPr>
        <a:xfrm>
          <a:off x="3090197" y="20430920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9" name="กล่องข้อความ 18"/>
        <xdr:cNvSpPr txBox="1"/>
      </xdr:nvSpPr>
      <xdr:spPr>
        <a:xfrm>
          <a:off x="2093042" y="11672016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20" name="กล่องข้อความ 19"/>
        <xdr:cNvSpPr txBox="1"/>
      </xdr:nvSpPr>
      <xdr:spPr>
        <a:xfrm>
          <a:off x="3069713" y="20681438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1" name="กล่องข้อความ 20"/>
        <xdr:cNvSpPr txBox="1"/>
      </xdr:nvSpPr>
      <xdr:spPr>
        <a:xfrm>
          <a:off x="3028745" y="2092980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57150</xdr:colOff>
      <xdr:row>11</xdr:row>
      <xdr:rowOff>276225</xdr:rowOff>
    </xdr:from>
    <xdr:ext cx="5902631" cy="400238"/>
    <xdr:sp macro="" textlink="">
      <xdr:nvSpPr>
        <xdr:cNvPr id="22" name="กล่องข้อความ 7"/>
        <xdr:cNvSpPr txBox="1"/>
      </xdr:nvSpPr>
      <xdr:spPr>
        <a:xfrm>
          <a:off x="1123950" y="3867150"/>
          <a:ext cx="5902631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นางสาวอุ่นเรือน    นาเมืองรักษ์	    นายเอกนรินทร์    เผือกผ่อง</a:t>
          </a:r>
        </a:p>
      </xdr:txBody>
    </xdr:sp>
    <xdr:clientData/>
  </xdr:oneCellAnchor>
  <xdr:oneCellAnchor>
    <xdr:from>
      <xdr:col>4</xdr:col>
      <xdr:colOff>216720</xdr:colOff>
      <xdr:row>6</xdr:row>
      <xdr:rowOff>277250</xdr:rowOff>
    </xdr:from>
    <xdr:ext cx="829596" cy="358467"/>
    <xdr:sp macro="" textlink="">
      <xdr:nvSpPr>
        <xdr:cNvPr id="23" name="กล่องข้อความ 8"/>
        <xdr:cNvSpPr txBox="1"/>
      </xdr:nvSpPr>
      <xdr:spPr>
        <a:xfrm>
          <a:off x="2350320" y="2201300"/>
          <a:ext cx="829596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oneCellAnchor>
  <xdr:oneCellAnchor>
    <xdr:from>
      <xdr:col>2</xdr:col>
      <xdr:colOff>359595</xdr:colOff>
      <xdr:row>6</xdr:row>
      <xdr:rowOff>296300</xdr:rowOff>
    </xdr:from>
    <xdr:ext cx="829596" cy="358467"/>
    <xdr:sp macro="" textlink="">
      <xdr:nvSpPr>
        <xdr:cNvPr id="24" name="กล่องข้อความ 8"/>
        <xdr:cNvSpPr txBox="1"/>
      </xdr:nvSpPr>
      <xdr:spPr>
        <a:xfrm>
          <a:off x="1426395" y="2220350"/>
          <a:ext cx="829596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9</xdr:col>
      <xdr:colOff>180975</xdr:colOff>
      <xdr:row>4</xdr:row>
      <xdr:rowOff>47625</xdr:rowOff>
    </xdr:to>
    <xdr:pic>
      <xdr:nvPicPr>
        <xdr:cNvPr id="82021" name="Picture 1" descr="Related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0"/>
          <a:ext cx="11525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28473</xdr:colOff>
      <xdr:row>7</xdr:row>
      <xdr:rowOff>276531</xdr:rowOff>
    </xdr:from>
    <xdr:ext cx="5076928" cy="399533"/>
    <xdr:sp macro="" textlink="">
      <xdr:nvSpPr>
        <xdr:cNvPr id="3" name="กล่องข้อความ 2"/>
        <xdr:cNvSpPr txBox="1"/>
      </xdr:nvSpPr>
      <xdr:spPr>
        <a:xfrm>
          <a:off x="2019198" y="2533956"/>
          <a:ext cx="5076928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1</xdr:col>
      <xdr:colOff>608065</xdr:colOff>
      <xdr:row>8</xdr:row>
      <xdr:rowOff>268442</xdr:rowOff>
    </xdr:from>
    <xdr:ext cx="2970161" cy="399533"/>
    <xdr:sp macro="" textlink="">
      <xdr:nvSpPr>
        <xdr:cNvPr id="4" name="กล่องข้อความ 3"/>
        <xdr:cNvSpPr txBox="1"/>
      </xdr:nvSpPr>
      <xdr:spPr>
        <a:xfrm>
          <a:off x="1360540" y="2859242"/>
          <a:ext cx="297016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244579</xdr:colOff>
      <xdr:row>8</xdr:row>
      <xdr:rowOff>240583</xdr:rowOff>
    </xdr:from>
    <xdr:ext cx="2289072" cy="399533"/>
    <xdr:sp macro="" textlink="">
      <xdr:nvSpPr>
        <xdr:cNvPr id="5" name="กล่องข้อความ 4"/>
        <xdr:cNvSpPr txBox="1"/>
      </xdr:nvSpPr>
      <xdr:spPr>
        <a:xfrm>
          <a:off x="4702279" y="2831383"/>
          <a:ext cx="2289072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อ23101</a:t>
          </a:r>
        </a:p>
      </xdr:txBody>
    </xdr:sp>
    <xdr:clientData/>
  </xdr:oneCellAnchor>
  <xdr:oneCellAnchor>
    <xdr:from>
      <xdr:col>1</xdr:col>
      <xdr:colOff>613800</xdr:colOff>
      <xdr:row>10</xdr:row>
      <xdr:rowOff>237716</xdr:rowOff>
    </xdr:from>
    <xdr:ext cx="6032499" cy="399533"/>
    <xdr:sp macro="" textlink="">
      <xdr:nvSpPr>
        <xdr:cNvPr id="6" name="กล่องข้อความ 5"/>
        <xdr:cNvSpPr txBox="1"/>
      </xdr:nvSpPr>
      <xdr:spPr>
        <a:xfrm>
          <a:off x="1366275" y="3495266"/>
          <a:ext cx="6032499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3</xdr:col>
      <xdr:colOff>214364</xdr:colOff>
      <xdr:row>9</xdr:row>
      <xdr:rowOff>257483</xdr:rowOff>
    </xdr:from>
    <xdr:ext cx="911531" cy="358467"/>
    <xdr:sp macro="" textlink="">
      <xdr:nvSpPr>
        <xdr:cNvPr id="8" name="กล่องข้อความ 7"/>
        <xdr:cNvSpPr txBox="1"/>
      </xdr:nvSpPr>
      <xdr:spPr>
        <a:xfrm>
          <a:off x="2205089" y="3181658"/>
          <a:ext cx="911531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7</xdr:col>
      <xdr:colOff>342899</xdr:colOff>
      <xdr:row>9</xdr:row>
      <xdr:rowOff>258200</xdr:rowOff>
    </xdr:from>
    <xdr:ext cx="674841" cy="358467"/>
    <xdr:sp macro="" textlink="">
      <xdr:nvSpPr>
        <xdr:cNvPr id="9" name="กล่องข้อความ 8"/>
        <xdr:cNvSpPr txBox="1"/>
      </xdr:nvSpPr>
      <xdr:spPr>
        <a:xfrm>
          <a:off x="3743324" y="3182375"/>
          <a:ext cx="674841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3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/>
        <xdr:cNvSpPr txBox="1"/>
      </xdr:nvSpPr>
      <xdr:spPr>
        <a:xfrm>
          <a:off x="874662" y="1199197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/>
        <xdr:cNvSpPr txBox="1"/>
      </xdr:nvSpPr>
      <xdr:spPr>
        <a:xfrm>
          <a:off x="2890172" y="20449970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/>
        <xdr:cNvSpPr txBox="1"/>
      </xdr:nvSpPr>
      <xdr:spPr>
        <a:xfrm>
          <a:off x="2093042" y="1154819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/>
        <xdr:cNvSpPr txBox="1"/>
      </xdr:nvSpPr>
      <xdr:spPr>
        <a:xfrm>
          <a:off x="2869688" y="20700488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/>
        <xdr:cNvSpPr txBox="1"/>
      </xdr:nvSpPr>
      <xdr:spPr>
        <a:xfrm>
          <a:off x="2828720" y="2094885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7" name="กล่องข้อความ 16"/>
        <xdr:cNvSpPr txBox="1"/>
      </xdr:nvSpPr>
      <xdr:spPr>
        <a:xfrm>
          <a:off x="874662" y="1199197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8" name="กล่องข้อความ 17"/>
        <xdr:cNvSpPr txBox="1"/>
      </xdr:nvSpPr>
      <xdr:spPr>
        <a:xfrm>
          <a:off x="2890172" y="20449970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9" name="กล่องข้อความ 18"/>
        <xdr:cNvSpPr txBox="1"/>
      </xdr:nvSpPr>
      <xdr:spPr>
        <a:xfrm>
          <a:off x="2093042" y="1154819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20" name="กล่องข้อความ 19"/>
        <xdr:cNvSpPr txBox="1"/>
      </xdr:nvSpPr>
      <xdr:spPr>
        <a:xfrm>
          <a:off x="2869688" y="20700488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1" name="กล่องข้อความ 20"/>
        <xdr:cNvSpPr txBox="1"/>
      </xdr:nvSpPr>
      <xdr:spPr>
        <a:xfrm>
          <a:off x="2828720" y="2094885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1</xdr:col>
      <xdr:colOff>112661</xdr:colOff>
      <xdr:row>36</xdr:row>
      <xdr:rowOff>66675</xdr:rowOff>
    </xdr:from>
    <xdr:ext cx="6800645" cy="8152067"/>
    <xdr:sp macro="" textlink="">
      <xdr:nvSpPr>
        <xdr:cNvPr id="23" name="กล่องข้อความ 22"/>
        <xdr:cNvSpPr txBox="1"/>
      </xdr:nvSpPr>
      <xdr:spPr>
        <a:xfrm>
          <a:off x="874661" y="11991975"/>
          <a:ext cx="6800645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248879</xdr:colOff>
      <xdr:row>77</xdr:row>
      <xdr:rowOff>133862</xdr:rowOff>
    </xdr:from>
    <xdr:ext cx="4588387" cy="262572"/>
    <xdr:sp macro="" textlink="">
      <xdr:nvSpPr>
        <xdr:cNvPr id="26" name="กล่องข้อความ 25"/>
        <xdr:cNvSpPr txBox="1"/>
      </xdr:nvSpPr>
      <xdr:spPr>
        <a:xfrm>
          <a:off x="2944454" y="20660237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1</xdr:col>
      <xdr:colOff>76200</xdr:colOff>
      <xdr:row>36</xdr:row>
      <xdr:rowOff>28575</xdr:rowOff>
    </xdr:from>
    <xdr:ext cx="184731" cy="262572"/>
    <xdr:sp macro="" textlink="">
      <xdr:nvSpPr>
        <xdr:cNvPr id="29" name="กล่องข้อความ 28"/>
        <xdr:cNvSpPr txBox="1"/>
      </xdr:nvSpPr>
      <xdr:spPr>
        <a:xfrm>
          <a:off x="838200" y="11963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142874</xdr:colOff>
      <xdr:row>6</xdr:row>
      <xdr:rowOff>286775</xdr:rowOff>
    </xdr:from>
    <xdr:ext cx="674841" cy="358467"/>
    <xdr:sp macro="" textlink="">
      <xdr:nvSpPr>
        <xdr:cNvPr id="24" name="กล่องข้อความ 8"/>
        <xdr:cNvSpPr txBox="1"/>
      </xdr:nvSpPr>
      <xdr:spPr>
        <a:xfrm>
          <a:off x="2838449" y="2210825"/>
          <a:ext cx="674841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3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438149</xdr:colOff>
      <xdr:row>6</xdr:row>
      <xdr:rowOff>277250</xdr:rowOff>
    </xdr:from>
    <xdr:ext cx="674841" cy="358467"/>
    <xdr:sp macro="" textlink="">
      <xdr:nvSpPr>
        <xdr:cNvPr id="25" name="กล่องข้อความ 8"/>
        <xdr:cNvSpPr txBox="1"/>
      </xdr:nvSpPr>
      <xdr:spPr>
        <a:xfrm>
          <a:off x="1847849" y="2201300"/>
          <a:ext cx="674841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   2  </a:t>
          </a:r>
        </a:p>
      </xdr:txBody>
    </xdr:sp>
    <xdr:clientData/>
  </xdr:oneCellAnchor>
  <xdr:oneCellAnchor>
    <xdr:from>
      <xdr:col>2</xdr:col>
      <xdr:colOff>161925</xdr:colOff>
      <xdr:row>11</xdr:row>
      <xdr:rowOff>257175</xdr:rowOff>
    </xdr:from>
    <xdr:ext cx="5362575" cy="400238"/>
    <xdr:sp macro="" textlink="">
      <xdr:nvSpPr>
        <xdr:cNvPr id="27" name="กล่องข้อความ 7"/>
        <xdr:cNvSpPr txBox="1"/>
      </xdr:nvSpPr>
      <xdr:spPr>
        <a:xfrm>
          <a:off x="1571625" y="3848100"/>
          <a:ext cx="5362575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นางสาวสินี</a:t>
          </a:r>
          <a:r>
            <a:rPr lang="th-TH" sz="1800" baseline="0">
              <a:latin typeface="TH Sarabun New" pitchFamily="34" charset="-34"/>
              <a:cs typeface="TH Sarabun New" pitchFamily="34" charset="-34"/>
            </a:rPr>
            <a:t>      สุวรรณเมศ		 นางมุทิตา    ฟักน่วม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57150</xdr:colOff>
      <xdr:row>2</xdr:row>
      <xdr:rowOff>133351</xdr:rowOff>
    </xdr:from>
    <xdr:to>
      <xdr:col>91</xdr:col>
      <xdr:colOff>0</xdr:colOff>
      <xdr:row>3</xdr:row>
      <xdr:rowOff>161925</xdr:rowOff>
    </xdr:to>
    <xdr:cxnSp macro="">
      <xdr:nvCxnSpPr>
        <xdr:cNvPr id="8" name="ลูกศรเชื่อมต่อแบบตรง 7"/>
        <xdr:cNvCxnSpPr/>
      </xdr:nvCxnSpPr>
      <xdr:spPr bwMode="auto">
        <a:xfrm flipH="1" flipV="1">
          <a:off x="15573375" y="762001"/>
          <a:ext cx="981075" cy="276224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647700</xdr:colOff>
      <xdr:row>0</xdr:row>
      <xdr:rowOff>0</xdr:rowOff>
    </xdr:from>
    <xdr:ext cx="1952625" cy="365228"/>
    <xdr:sp macro="" textlink="">
      <xdr:nvSpPr>
        <xdr:cNvPr id="9" name="กล่องข้อความ 1"/>
        <xdr:cNvSpPr txBox="1"/>
      </xdr:nvSpPr>
      <xdr:spPr>
        <a:xfrm>
          <a:off x="1571625" y="0"/>
          <a:ext cx="1952625" cy="3652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3</xdr:col>
      <xdr:colOff>742950</xdr:colOff>
      <xdr:row>0</xdr:row>
      <xdr:rowOff>57150</xdr:rowOff>
    </xdr:from>
    <xdr:ext cx="1781175" cy="365421"/>
    <xdr:sp macro="" textlink="">
      <xdr:nvSpPr>
        <xdr:cNvPr id="10" name="กล่องข้อความ 2"/>
        <xdr:cNvSpPr txBox="1"/>
      </xdr:nvSpPr>
      <xdr:spPr>
        <a:xfrm>
          <a:off x="1666875" y="57150"/>
          <a:ext cx="178117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14</xdr:col>
      <xdr:colOff>47625</xdr:colOff>
      <xdr:row>0</xdr:row>
      <xdr:rowOff>76200</xdr:rowOff>
    </xdr:from>
    <xdr:ext cx="1038225" cy="365421"/>
    <xdr:sp macro="" textlink="">
      <xdr:nvSpPr>
        <xdr:cNvPr id="11" name="กล่องข้อความ 3"/>
        <xdr:cNvSpPr txBox="1"/>
      </xdr:nvSpPr>
      <xdr:spPr>
        <a:xfrm>
          <a:off x="4171950" y="762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</xdr:txBody>
    </xdr:sp>
    <xdr:clientData/>
  </xdr:oneCellAnchor>
  <xdr:oneCellAnchor>
    <xdr:from>
      <xdr:col>29</xdr:col>
      <xdr:colOff>9526</xdr:colOff>
      <xdr:row>0</xdr:row>
      <xdr:rowOff>57150</xdr:rowOff>
    </xdr:from>
    <xdr:ext cx="476249" cy="371475"/>
    <xdr:sp macro="" textlink="">
      <xdr:nvSpPr>
        <xdr:cNvPr id="12" name="กล่องข้อความ 6"/>
        <xdr:cNvSpPr txBox="1"/>
      </xdr:nvSpPr>
      <xdr:spPr>
        <a:xfrm>
          <a:off x="6419851" y="57150"/>
          <a:ext cx="476249" cy="371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  <xdr:oneCellAnchor>
    <xdr:from>
      <xdr:col>49</xdr:col>
      <xdr:colOff>9526</xdr:colOff>
      <xdr:row>0</xdr:row>
      <xdr:rowOff>85725</xdr:rowOff>
    </xdr:from>
    <xdr:ext cx="1781174" cy="365421"/>
    <xdr:sp macro="" textlink="">
      <xdr:nvSpPr>
        <xdr:cNvPr id="13" name="กล่องข้อความ 7"/>
        <xdr:cNvSpPr txBox="1"/>
      </xdr:nvSpPr>
      <xdr:spPr>
        <a:xfrm>
          <a:off x="9582151" y="85725"/>
          <a:ext cx="178117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65</xdr:col>
      <xdr:colOff>38100</xdr:colOff>
      <xdr:row>0</xdr:row>
      <xdr:rowOff>76200</xdr:rowOff>
    </xdr:from>
    <xdr:ext cx="1038225" cy="365421"/>
    <xdr:sp macro="" textlink="">
      <xdr:nvSpPr>
        <xdr:cNvPr id="14" name="กล่องข้อความ 8"/>
        <xdr:cNvSpPr txBox="1"/>
      </xdr:nvSpPr>
      <xdr:spPr>
        <a:xfrm>
          <a:off x="12049125" y="762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</xdr:txBody>
    </xdr:sp>
    <xdr:clientData/>
  </xdr:oneCellAnchor>
  <xdr:oneCellAnchor>
    <xdr:from>
      <xdr:col>81</xdr:col>
      <xdr:colOff>66675</xdr:colOff>
      <xdr:row>0</xdr:row>
      <xdr:rowOff>95250</xdr:rowOff>
    </xdr:from>
    <xdr:ext cx="457199" cy="308998"/>
    <xdr:sp macro="" textlink="">
      <xdr:nvSpPr>
        <xdr:cNvPr id="15" name="กล่องข้อความ 9"/>
        <xdr:cNvSpPr txBox="1"/>
      </xdr:nvSpPr>
      <xdr:spPr>
        <a:xfrm>
          <a:off x="14516100" y="95250"/>
          <a:ext cx="457199" cy="308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85725</xdr:colOff>
      <xdr:row>0</xdr:row>
      <xdr:rowOff>38100</xdr:rowOff>
    </xdr:from>
    <xdr:ext cx="2333625" cy="323025"/>
    <xdr:sp macro="" textlink="">
      <xdr:nvSpPr>
        <xdr:cNvPr id="2" name="กล่องข้อความ 1"/>
        <xdr:cNvSpPr txBox="1"/>
      </xdr:nvSpPr>
      <xdr:spPr>
        <a:xfrm>
          <a:off x="3105150" y="38100"/>
          <a:ext cx="2333625" cy="323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26</xdr:col>
      <xdr:colOff>123826</xdr:colOff>
      <xdr:row>0</xdr:row>
      <xdr:rowOff>38099</xdr:rowOff>
    </xdr:from>
    <xdr:ext cx="1038224" cy="285751"/>
    <xdr:sp macro="" textlink="">
      <xdr:nvSpPr>
        <xdr:cNvPr id="3" name="กล่องข้อความ 2"/>
        <xdr:cNvSpPr txBox="1"/>
      </xdr:nvSpPr>
      <xdr:spPr>
        <a:xfrm>
          <a:off x="6153151" y="38099"/>
          <a:ext cx="1038224" cy="285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180975</xdr:colOff>
      <xdr:row>0</xdr:row>
      <xdr:rowOff>47625</xdr:rowOff>
    </xdr:from>
    <xdr:ext cx="1466850" cy="295275"/>
    <xdr:sp macro="" textlink="">
      <xdr:nvSpPr>
        <xdr:cNvPr id="2" name="กล่องข้อความ 1"/>
        <xdr:cNvSpPr txBox="1"/>
      </xdr:nvSpPr>
      <xdr:spPr>
        <a:xfrm>
          <a:off x="5448300" y="47625"/>
          <a:ext cx="1466850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350787</xdr:colOff>
      <xdr:row>2</xdr:row>
      <xdr:rowOff>57150</xdr:rowOff>
    </xdr:from>
    <xdr:ext cx="6554838" cy="9115425"/>
    <xdr:sp macro="" textlink="">
      <xdr:nvSpPr>
        <xdr:cNvPr id="2" name="กล่องข้อความ 22"/>
        <xdr:cNvSpPr txBox="1"/>
      </xdr:nvSpPr>
      <xdr:spPr>
        <a:xfrm>
          <a:off x="350787" y="676275"/>
          <a:ext cx="6554838" cy="9115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7</xdr:col>
      <xdr:colOff>359493</xdr:colOff>
      <xdr:row>34</xdr:row>
      <xdr:rowOff>299166</xdr:rowOff>
    </xdr:from>
    <xdr:ext cx="459657" cy="337984"/>
    <xdr:sp macro="" textlink="">
      <xdr:nvSpPr>
        <xdr:cNvPr id="3" name="กล่องข้อความ 17"/>
        <xdr:cNvSpPr txBox="1"/>
      </xdr:nvSpPr>
      <xdr:spPr>
        <a:xfrm>
          <a:off x="4474293" y="11062416"/>
          <a:ext cx="459657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</a:p>
      </xdr:txBody>
    </xdr:sp>
    <xdr:clientData/>
  </xdr:oneCellAnchor>
  <xdr:oneCellAnchor>
    <xdr:from>
      <xdr:col>8</xdr:col>
      <xdr:colOff>90334</xdr:colOff>
      <xdr:row>33</xdr:row>
      <xdr:rowOff>238125</xdr:rowOff>
    </xdr:from>
    <xdr:ext cx="1690841" cy="337984"/>
    <xdr:sp macro="" textlink="">
      <xdr:nvSpPr>
        <xdr:cNvPr id="4" name="กล่องข้อความ 18"/>
        <xdr:cNvSpPr txBox="1"/>
      </xdr:nvSpPr>
      <xdr:spPr>
        <a:xfrm>
          <a:off x="4814734" y="10629900"/>
          <a:ext cx="1690841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ท32202</a:t>
          </a:r>
        </a:p>
      </xdr:txBody>
    </xdr:sp>
    <xdr:clientData/>
  </xdr:oneCellAnchor>
  <xdr:oneCellAnchor>
    <xdr:from>
      <xdr:col>0</xdr:col>
      <xdr:colOff>361950</xdr:colOff>
      <xdr:row>36</xdr:row>
      <xdr:rowOff>209550</xdr:rowOff>
    </xdr:from>
    <xdr:ext cx="6554838" cy="8152067"/>
    <xdr:sp macro="" textlink="">
      <xdr:nvSpPr>
        <xdr:cNvPr id="5" name="กล่องข้อความ 22"/>
        <xdr:cNvSpPr txBox="1"/>
      </xdr:nvSpPr>
      <xdr:spPr>
        <a:xfrm>
          <a:off x="361950" y="11658600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333375</xdr:colOff>
      <xdr:row>36</xdr:row>
      <xdr:rowOff>114300</xdr:rowOff>
    </xdr:from>
    <xdr:ext cx="6554838" cy="8753475"/>
    <xdr:sp macro="" textlink="">
      <xdr:nvSpPr>
        <xdr:cNvPr id="6" name="กล่องข้อความ 22"/>
        <xdr:cNvSpPr txBox="1"/>
      </xdr:nvSpPr>
      <xdr:spPr>
        <a:xfrm>
          <a:off x="333375" y="11563350"/>
          <a:ext cx="6554838" cy="8753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4</xdr:col>
      <xdr:colOff>123825</xdr:colOff>
      <xdr:row>33</xdr:row>
      <xdr:rowOff>247650</xdr:rowOff>
    </xdr:from>
    <xdr:ext cx="1638300" cy="337984"/>
    <xdr:sp macro="" textlink="">
      <xdr:nvSpPr>
        <xdr:cNvPr id="7" name="กล่องข้อความ 17"/>
        <xdr:cNvSpPr txBox="1"/>
      </xdr:nvSpPr>
      <xdr:spPr>
        <a:xfrm>
          <a:off x="2409825" y="10639425"/>
          <a:ext cx="163830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ภาษาไทย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</a:p>
      </xdr:txBody>
    </xdr:sp>
    <xdr:clientData/>
  </xdr:oneCellAnchor>
  <xdr:oneCellAnchor>
    <xdr:from>
      <xdr:col>5</xdr:col>
      <xdr:colOff>340443</xdr:colOff>
      <xdr:row>34</xdr:row>
      <xdr:rowOff>299166</xdr:rowOff>
    </xdr:from>
    <xdr:ext cx="459657" cy="337984"/>
    <xdr:sp macro="" textlink="">
      <xdr:nvSpPr>
        <xdr:cNvPr id="8" name="กล่องข้อความ 17"/>
        <xdr:cNvSpPr txBox="1"/>
      </xdr:nvSpPr>
      <xdr:spPr>
        <a:xfrm>
          <a:off x="3236043" y="11062416"/>
          <a:ext cx="459657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</a:p>
      </xdr:txBody>
    </xdr:sp>
    <xdr:clientData/>
  </xdr:oneCellAnchor>
  <xdr:oneCellAnchor>
    <xdr:from>
      <xdr:col>1</xdr:col>
      <xdr:colOff>342901</xdr:colOff>
      <xdr:row>0</xdr:row>
      <xdr:rowOff>247650</xdr:rowOff>
    </xdr:from>
    <xdr:ext cx="1600200" cy="337984"/>
    <xdr:sp macro="" textlink="">
      <xdr:nvSpPr>
        <xdr:cNvPr id="9" name="กล่องข้อความ 17"/>
        <xdr:cNvSpPr txBox="1"/>
      </xdr:nvSpPr>
      <xdr:spPr>
        <a:xfrm>
          <a:off x="800101" y="247650"/>
          <a:ext cx="160020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ภาษาไทย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</a:p>
      </xdr:txBody>
    </xdr:sp>
    <xdr:clientData/>
  </xdr:oneCellAnchor>
  <xdr:oneCellAnchor>
    <xdr:from>
      <xdr:col>5</xdr:col>
      <xdr:colOff>285751</xdr:colOff>
      <xdr:row>0</xdr:row>
      <xdr:rowOff>276225</xdr:rowOff>
    </xdr:from>
    <xdr:ext cx="1066799" cy="337984"/>
    <xdr:sp macro="" textlink="">
      <xdr:nvSpPr>
        <xdr:cNvPr id="10" name="กล่องข้อความ 17"/>
        <xdr:cNvSpPr txBox="1"/>
      </xdr:nvSpPr>
      <xdr:spPr>
        <a:xfrm>
          <a:off x="3181351" y="276225"/>
          <a:ext cx="10667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ท22101    </a:t>
          </a:r>
        </a:p>
      </xdr:txBody>
    </xdr:sp>
    <xdr:clientData/>
  </xdr:oneCellAnchor>
  <xdr:oneCellAnchor>
    <xdr:from>
      <xdr:col>10</xdr:col>
      <xdr:colOff>495301</xdr:colOff>
      <xdr:row>0</xdr:row>
      <xdr:rowOff>304800</xdr:rowOff>
    </xdr:from>
    <xdr:ext cx="380999" cy="337984"/>
    <xdr:sp macro="" textlink="">
      <xdr:nvSpPr>
        <xdr:cNvPr id="11" name="กล่องข้อความ 17"/>
        <xdr:cNvSpPr txBox="1"/>
      </xdr:nvSpPr>
      <xdr:spPr>
        <a:xfrm>
          <a:off x="6438901" y="304800"/>
          <a:ext cx="3809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oneCellAnchor>
  <xdr:oneCellAnchor>
    <xdr:from>
      <xdr:col>9</xdr:col>
      <xdr:colOff>123826</xdr:colOff>
      <xdr:row>0</xdr:row>
      <xdr:rowOff>295275</xdr:rowOff>
    </xdr:from>
    <xdr:ext cx="380999" cy="337984"/>
    <xdr:sp macro="" textlink="">
      <xdr:nvSpPr>
        <xdr:cNvPr id="12" name="กล่องข้อความ 17"/>
        <xdr:cNvSpPr txBox="1"/>
      </xdr:nvSpPr>
      <xdr:spPr>
        <a:xfrm>
          <a:off x="5457826" y="295275"/>
          <a:ext cx="3809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 New" pitchFamily="34" charset="-34"/>
              <a:cs typeface="TH Sarabun New" pitchFamily="34" charset="-34"/>
            </a:rPr>
            <a:t> 1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2</xdr:row>
      <xdr:rowOff>133351</xdr:rowOff>
    </xdr:from>
    <xdr:to>
      <xdr:col>90</xdr:col>
      <xdr:colOff>581025</xdr:colOff>
      <xdr:row>3</xdr:row>
      <xdr:rowOff>171450</xdr:rowOff>
    </xdr:to>
    <xdr:cxnSp macro="">
      <xdr:nvCxnSpPr>
        <xdr:cNvPr id="8" name="ลูกศรเชื่อมต่อแบบตรง 7"/>
        <xdr:cNvCxnSpPr/>
      </xdr:nvCxnSpPr>
      <xdr:spPr bwMode="auto">
        <a:xfrm flipH="1" flipV="1">
          <a:off x="15621001" y="762001"/>
          <a:ext cx="1523999" cy="2857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647700</xdr:colOff>
      <xdr:row>0</xdr:row>
      <xdr:rowOff>0</xdr:rowOff>
    </xdr:from>
    <xdr:ext cx="1952625" cy="365228"/>
    <xdr:sp macro="" textlink="">
      <xdr:nvSpPr>
        <xdr:cNvPr id="9" name="กล่องข้อความ 1"/>
        <xdr:cNvSpPr txBox="1"/>
      </xdr:nvSpPr>
      <xdr:spPr>
        <a:xfrm>
          <a:off x="1571625" y="0"/>
          <a:ext cx="1952625" cy="3652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3</xdr:col>
      <xdr:colOff>742950</xdr:colOff>
      <xdr:row>0</xdr:row>
      <xdr:rowOff>57150</xdr:rowOff>
    </xdr:from>
    <xdr:ext cx="1781175" cy="365421"/>
    <xdr:sp macro="" textlink="">
      <xdr:nvSpPr>
        <xdr:cNvPr id="10" name="กล่องข้อความ 2"/>
        <xdr:cNvSpPr txBox="1"/>
      </xdr:nvSpPr>
      <xdr:spPr>
        <a:xfrm>
          <a:off x="1666875" y="57150"/>
          <a:ext cx="178117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ภาษาอังกฤษ</a:t>
          </a:r>
        </a:p>
      </xdr:txBody>
    </xdr:sp>
    <xdr:clientData/>
  </xdr:oneCellAnchor>
  <xdr:oneCellAnchor>
    <xdr:from>
      <xdr:col>14</xdr:col>
      <xdr:colOff>47625</xdr:colOff>
      <xdr:row>0</xdr:row>
      <xdr:rowOff>76200</xdr:rowOff>
    </xdr:from>
    <xdr:ext cx="1038225" cy="365421"/>
    <xdr:sp macro="" textlink="">
      <xdr:nvSpPr>
        <xdr:cNvPr id="11" name="กล่องข้อความ 3"/>
        <xdr:cNvSpPr txBox="1"/>
      </xdr:nvSpPr>
      <xdr:spPr>
        <a:xfrm>
          <a:off x="4219575" y="762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29</xdr:col>
      <xdr:colOff>47626</xdr:colOff>
      <xdr:row>0</xdr:row>
      <xdr:rowOff>47625</xdr:rowOff>
    </xdr:from>
    <xdr:ext cx="476249" cy="371475"/>
    <xdr:sp macro="" textlink="">
      <xdr:nvSpPr>
        <xdr:cNvPr id="12" name="กล่องข้อความ 6"/>
        <xdr:cNvSpPr txBox="1"/>
      </xdr:nvSpPr>
      <xdr:spPr>
        <a:xfrm>
          <a:off x="6457951" y="47625"/>
          <a:ext cx="476249" cy="371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49</xdr:col>
      <xdr:colOff>9526</xdr:colOff>
      <xdr:row>0</xdr:row>
      <xdr:rowOff>85725</xdr:rowOff>
    </xdr:from>
    <xdr:ext cx="1781174" cy="365421"/>
    <xdr:sp macro="" textlink="">
      <xdr:nvSpPr>
        <xdr:cNvPr id="13" name="กล่องข้อความ 7"/>
        <xdr:cNvSpPr txBox="1"/>
      </xdr:nvSpPr>
      <xdr:spPr>
        <a:xfrm>
          <a:off x="9629776" y="85725"/>
          <a:ext cx="178117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65</xdr:col>
      <xdr:colOff>38100</xdr:colOff>
      <xdr:row>0</xdr:row>
      <xdr:rowOff>76200</xdr:rowOff>
    </xdr:from>
    <xdr:ext cx="1038225" cy="365421"/>
    <xdr:sp macro="" textlink="">
      <xdr:nvSpPr>
        <xdr:cNvPr id="14" name="กล่องข้อความ 8"/>
        <xdr:cNvSpPr txBox="1"/>
      </xdr:nvSpPr>
      <xdr:spPr>
        <a:xfrm>
          <a:off x="12096750" y="762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</xdr:txBody>
    </xdr:sp>
    <xdr:clientData/>
  </xdr:oneCellAnchor>
  <xdr:oneCellAnchor>
    <xdr:from>
      <xdr:col>81</xdr:col>
      <xdr:colOff>9525</xdr:colOff>
      <xdr:row>0</xdr:row>
      <xdr:rowOff>95250</xdr:rowOff>
    </xdr:from>
    <xdr:ext cx="457199" cy="308998"/>
    <xdr:sp macro="" textlink="">
      <xdr:nvSpPr>
        <xdr:cNvPr id="15" name="กล่องข้อความ 9"/>
        <xdr:cNvSpPr txBox="1"/>
      </xdr:nvSpPr>
      <xdr:spPr>
        <a:xfrm>
          <a:off x="14458950" y="95250"/>
          <a:ext cx="457199" cy="308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171450</xdr:colOff>
      <xdr:row>0</xdr:row>
      <xdr:rowOff>66675</xdr:rowOff>
    </xdr:from>
    <xdr:ext cx="2181225" cy="323025"/>
    <xdr:sp macro="" textlink="">
      <xdr:nvSpPr>
        <xdr:cNvPr id="2" name="กล่องข้อความ 1"/>
        <xdr:cNvSpPr txBox="1"/>
      </xdr:nvSpPr>
      <xdr:spPr>
        <a:xfrm>
          <a:off x="3190875" y="66675"/>
          <a:ext cx="2181225" cy="323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26</xdr:col>
      <xdr:colOff>133351</xdr:colOff>
      <xdr:row>0</xdr:row>
      <xdr:rowOff>57150</xdr:rowOff>
    </xdr:from>
    <xdr:ext cx="1038224" cy="285751"/>
    <xdr:sp macro="" textlink="">
      <xdr:nvSpPr>
        <xdr:cNvPr id="3" name="กล่องข้อความ 2"/>
        <xdr:cNvSpPr txBox="1"/>
      </xdr:nvSpPr>
      <xdr:spPr>
        <a:xfrm>
          <a:off x="6162676" y="57150"/>
          <a:ext cx="1038224" cy="285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142875</xdr:colOff>
      <xdr:row>0</xdr:row>
      <xdr:rowOff>76200</xdr:rowOff>
    </xdr:from>
    <xdr:ext cx="1428750" cy="295275"/>
    <xdr:sp macro="" textlink="">
      <xdr:nvSpPr>
        <xdr:cNvPr id="2" name="กล่องข้อความ 1"/>
        <xdr:cNvSpPr txBox="1"/>
      </xdr:nvSpPr>
      <xdr:spPr>
        <a:xfrm>
          <a:off x="5410200" y="76200"/>
          <a:ext cx="1428750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ภาษาไทย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0</xdr:row>
      <xdr:rowOff>66675</xdr:rowOff>
    </xdr:from>
    <xdr:to>
      <xdr:col>9</xdr:col>
      <xdr:colOff>47625</xdr:colOff>
      <xdr:row>3</xdr:row>
      <xdr:rowOff>161925</xdr:rowOff>
    </xdr:to>
    <xdr:pic>
      <xdr:nvPicPr>
        <xdr:cNvPr id="81047" name="Picture 1" descr="Related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66675"/>
          <a:ext cx="100965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542822</xdr:colOff>
      <xdr:row>7</xdr:row>
      <xdr:rowOff>276531</xdr:rowOff>
    </xdr:from>
    <xdr:ext cx="5325807" cy="399533"/>
    <xdr:sp macro="" textlink="">
      <xdr:nvSpPr>
        <xdr:cNvPr id="3" name="กล่องข้อความ 2"/>
        <xdr:cNvSpPr txBox="1"/>
      </xdr:nvSpPr>
      <xdr:spPr>
        <a:xfrm>
          <a:off x="1990622" y="2410131"/>
          <a:ext cx="5325807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1</xdr:col>
      <xdr:colOff>522340</xdr:colOff>
      <xdr:row>8</xdr:row>
      <xdr:rowOff>258917</xdr:rowOff>
    </xdr:from>
    <xdr:ext cx="2970161" cy="399533"/>
    <xdr:sp macro="" textlink="">
      <xdr:nvSpPr>
        <xdr:cNvPr id="4" name="กล่องข้อความ 3"/>
        <xdr:cNvSpPr txBox="1"/>
      </xdr:nvSpPr>
      <xdr:spPr>
        <a:xfrm>
          <a:off x="1284340" y="2725892"/>
          <a:ext cx="297016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ภาษาอังกฤษ 3</a:t>
          </a:r>
        </a:p>
      </xdr:txBody>
    </xdr:sp>
    <xdr:clientData/>
  </xdr:oneCellAnchor>
  <xdr:oneCellAnchor>
    <xdr:from>
      <xdr:col>9</xdr:col>
      <xdr:colOff>368403</xdr:colOff>
      <xdr:row>8</xdr:row>
      <xdr:rowOff>267008</xdr:rowOff>
    </xdr:from>
    <xdr:ext cx="2546247" cy="399533"/>
    <xdr:sp macro="" textlink="">
      <xdr:nvSpPr>
        <xdr:cNvPr id="5" name="กล่องข้อความ 4"/>
        <xdr:cNvSpPr txBox="1"/>
      </xdr:nvSpPr>
      <xdr:spPr>
        <a:xfrm>
          <a:off x="4788003" y="2733983"/>
          <a:ext cx="2546247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อ23101</a:t>
          </a:r>
        </a:p>
      </xdr:txBody>
    </xdr:sp>
    <xdr:clientData/>
  </xdr:oneCellAnchor>
  <xdr:oneCellAnchor>
    <xdr:from>
      <xdr:col>1</xdr:col>
      <xdr:colOff>604275</xdr:colOff>
      <xdr:row>10</xdr:row>
      <xdr:rowOff>266291</xdr:rowOff>
    </xdr:from>
    <xdr:ext cx="6032499" cy="399533"/>
    <xdr:sp macro="" textlink="">
      <xdr:nvSpPr>
        <xdr:cNvPr id="6" name="กล่องข้อความ 5"/>
        <xdr:cNvSpPr txBox="1"/>
      </xdr:nvSpPr>
      <xdr:spPr>
        <a:xfrm>
          <a:off x="1366275" y="3400016"/>
          <a:ext cx="6032499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3</xdr:col>
      <xdr:colOff>166739</xdr:colOff>
      <xdr:row>9</xdr:row>
      <xdr:rowOff>257483</xdr:rowOff>
    </xdr:from>
    <xdr:ext cx="911531" cy="358467"/>
    <xdr:sp macro="" textlink="">
      <xdr:nvSpPr>
        <xdr:cNvPr id="8" name="กล่องข้อความ 7"/>
        <xdr:cNvSpPr txBox="1"/>
      </xdr:nvSpPr>
      <xdr:spPr>
        <a:xfrm>
          <a:off x="2300339" y="3057833"/>
          <a:ext cx="911531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7</xdr:col>
      <xdr:colOff>102420</xdr:colOff>
      <xdr:row>9</xdr:row>
      <xdr:rowOff>286775</xdr:rowOff>
    </xdr:from>
    <xdr:ext cx="829596" cy="358467"/>
    <xdr:sp macro="" textlink="">
      <xdr:nvSpPr>
        <xdr:cNvPr id="9" name="กล่องข้อความ 8"/>
        <xdr:cNvSpPr txBox="1"/>
      </xdr:nvSpPr>
      <xdr:spPr>
        <a:xfrm>
          <a:off x="3760020" y="3210950"/>
          <a:ext cx="829596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     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/>
        <xdr:cNvSpPr txBox="1"/>
      </xdr:nvSpPr>
      <xdr:spPr>
        <a:xfrm>
          <a:off x="3059470" y="21251503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/>
        <xdr:cNvSpPr txBox="1"/>
      </xdr:nvSpPr>
      <xdr:spPr>
        <a:xfrm>
          <a:off x="874662" y="12096750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/>
        <xdr:cNvSpPr txBox="1"/>
      </xdr:nvSpPr>
      <xdr:spPr>
        <a:xfrm>
          <a:off x="3090197" y="2032614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/>
        <xdr:cNvSpPr txBox="1"/>
      </xdr:nvSpPr>
      <xdr:spPr>
        <a:xfrm>
          <a:off x="2093042" y="11652966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/>
        <xdr:cNvSpPr txBox="1"/>
      </xdr:nvSpPr>
      <xdr:spPr>
        <a:xfrm>
          <a:off x="3069713" y="2057666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/>
        <xdr:cNvSpPr txBox="1"/>
      </xdr:nvSpPr>
      <xdr:spPr>
        <a:xfrm>
          <a:off x="3028745" y="20825030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/>
        <xdr:cNvSpPr txBox="1"/>
      </xdr:nvSpPr>
      <xdr:spPr>
        <a:xfrm>
          <a:off x="3059471" y="21292471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7" name="กล่องข้อความ 16"/>
        <xdr:cNvSpPr txBox="1"/>
      </xdr:nvSpPr>
      <xdr:spPr>
        <a:xfrm>
          <a:off x="874662" y="12096750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8" name="กล่องข้อความ 17"/>
        <xdr:cNvSpPr txBox="1"/>
      </xdr:nvSpPr>
      <xdr:spPr>
        <a:xfrm>
          <a:off x="3090197" y="2032614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9" name="กล่องข้อความ 18"/>
        <xdr:cNvSpPr txBox="1"/>
      </xdr:nvSpPr>
      <xdr:spPr>
        <a:xfrm>
          <a:off x="2093042" y="11652966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20" name="กล่องข้อความ 19"/>
        <xdr:cNvSpPr txBox="1"/>
      </xdr:nvSpPr>
      <xdr:spPr>
        <a:xfrm>
          <a:off x="3069713" y="2057666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1" name="กล่องข้อความ 20"/>
        <xdr:cNvSpPr txBox="1"/>
      </xdr:nvSpPr>
      <xdr:spPr>
        <a:xfrm>
          <a:off x="3028745" y="20825030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369120</xdr:colOff>
      <xdr:row>6</xdr:row>
      <xdr:rowOff>286775</xdr:rowOff>
    </xdr:from>
    <xdr:ext cx="829596" cy="358467"/>
    <xdr:sp macro="" textlink="">
      <xdr:nvSpPr>
        <xdr:cNvPr id="22" name="กล่องข้อความ 8"/>
        <xdr:cNvSpPr txBox="1"/>
      </xdr:nvSpPr>
      <xdr:spPr>
        <a:xfrm>
          <a:off x="1816920" y="2087000"/>
          <a:ext cx="829596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     2</a:t>
          </a:r>
        </a:p>
      </xdr:txBody>
    </xdr:sp>
    <xdr:clientData/>
  </xdr:oneCellAnchor>
  <xdr:oneCellAnchor>
    <xdr:from>
      <xdr:col>4</xdr:col>
      <xdr:colOff>283395</xdr:colOff>
      <xdr:row>6</xdr:row>
      <xdr:rowOff>305825</xdr:rowOff>
    </xdr:from>
    <xdr:ext cx="829596" cy="358467"/>
    <xdr:sp macro="" textlink="">
      <xdr:nvSpPr>
        <xdr:cNvPr id="23" name="กล่องข้อความ 8"/>
        <xdr:cNvSpPr txBox="1"/>
      </xdr:nvSpPr>
      <xdr:spPr>
        <a:xfrm>
          <a:off x="2797995" y="2106050"/>
          <a:ext cx="829596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     2</a:t>
          </a:r>
        </a:p>
      </xdr:txBody>
    </xdr:sp>
    <xdr:clientData/>
  </xdr:oneCellAnchor>
  <xdr:oneCellAnchor>
    <xdr:from>
      <xdr:col>2</xdr:col>
      <xdr:colOff>200025</xdr:colOff>
      <xdr:row>11</xdr:row>
      <xdr:rowOff>295275</xdr:rowOff>
    </xdr:from>
    <xdr:ext cx="5902631" cy="400238"/>
    <xdr:sp macro="" textlink="">
      <xdr:nvSpPr>
        <xdr:cNvPr id="25" name="กล่องข้อความ 7"/>
        <xdr:cNvSpPr txBox="1"/>
      </xdr:nvSpPr>
      <xdr:spPr>
        <a:xfrm>
          <a:off x="1266825" y="3762375"/>
          <a:ext cx="5902631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นายจามร    จิตรบุญมา		   นางสาวหนึ่งฤทัย   ธีระอรรถ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57150</xdr:colOff>
      <xdr:row>2</xdr:row>
      <xdr:rowOff>133351</xdr:rowOff>
    </xdr:from>
    <xdr:to>
      <xdr:col>90</xdr:col>
      <xdr:colOff>260590</xdr:colOff>
      <xdr:row>3</xdr:row>
      <xdr:rowOff>143774</xdr:rowOff>
    </xdr:to>
    <xdr:cxnSp macro="">
      <xdr:nvCxnSpPr>
        <xdr:cNvPr id="8" name="ลูกศรเชื่อมต่อแบบตรง 7"/>
        <xdr:cNvCxnSpPr/>
      </xdr:nvCxnSpPr>
      <xdr:spPr bwMode="auto">
        <a:xfrm flipH="1" flipV="1">
          <a:off x="15656584" y="762360"/>
          <a:ext cx="1155940" cy="262027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647700</xdr:colOff>
      <xdr:row>0</xdr:row>
      <xdr:rowOff>0</xdr:rowOff>
    </xdr:from>
    <xdr:ext cx="1952625" cy="365228"/>
    <xdr:sp macro="" textlink="">
      <xdr:nvSpPr>
        <xdr:cNvPr id="9" name="กล่องข้อความ 1"/>
        <xdr:cNvSpPr txBox="1"/>
      </xdr:nvSpPr>
      <xdr:spPr>
        <a:xfrm>
          <a:off x="1571625" y="0"/>
          <a:ext cx="1952625" cy="3652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3</xdr:col>
      <xdr:colOff>742950</xdr:colOff>
      <xdr:row>0</xdr:row>
      <xdr:rowOff>57150</xdr:rowOff>
    </xdr:from>
    <xdr:ext cx="1781175" cy="365421"/>
    <xdr:sp macro="" textlink="">
      <xdr:nvSpPr>
        <xdr:cNvPr id="10" name="กล่องข้อความ 2"/>
        <xdr:cNvSpPr txBox="1"/>
      </xdr:nvSpPr>
      <xdr:spPr>
        <a:xfrm>
          <a:off x="1666875" y="57150"/>
          <a:ext cx="178117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14</xdr:col>
      <xdr:colOff>47625</xdr:colOff>
      <xdr:row>0</xdr:row>
      <xdr:rowOff>76200</xdr:rowOff>
    </xdr:from>
    <xdr:ext cx="1038225" cy="365421"/>
    <xdr:sp macro="" textlink="">
      <xdr:nvSpPr>
        <xdr:cNvPr id="11" name="กล่องข้อความ 3"/>
        <xdr:cNvSpPr txBox="1"/>
      </xdr:nvSpPr>
      <xdr:spPr>
        <a:xfrm>
          <a:off x="4171950" y="762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</xdr:txBody>
    </xdr:sp>
    <xdr:clientData/>
  </xdr:oneCellAnchor>
  <xdr:oneCellAnchor>
    <xdr:from>
      <xdr:col>28</xdr:col>
      <xdr:colOff>122747</xdr:colOff>
      <xdr:row>0</xdr:row>
      <xdr:rowOff>74583</xdr:rowOff>
    </xdr:from>
    <xdr:ext cx="476249" cy="371475"/>
    <xdr:sp macro="" textlink="">
      <xdr:nvSpPr>
        <xdr:cNvPr id="12" name="กล่องข้อความ 6"/>
        <xdr:cNvSpPr txBox="1"/>
      </xdr:nvSpPr>
      <xdr:spPr>
        <a:xfrm>
          <a:off x="6394870" y="74583"/>
          <a:ext cx="476249" cy="371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  <xdr:oneCellAnchor>
    <xdr:from>
      <xdr:col>49</xdr:col>
      <xdr:colOff>99384</xdr:colOff>
      <xdr:row>0</xdr:row>
      <xdr:rowOff>49781</xdr:rowOff>
    </xdr:from>
    <xdr:ext cx="1781174" cy="365421"/>
    <xdr:sp macro="" textlink="">
      <xdr:nvSpPr>
        <xdr:cNvPr id="13" name="กล่องข้อความ 7"/>
        <xdr:cNvSpPr txBox="1"/>
      </xdr:nvSpPr>
      <xdr:spPr>
        <a:xfrm>
          <a:off x="9696271" y="49781"/>
          <a:ext cx="178117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65</xdr:col>
      <xdr:colOff>38100</xdr:colOff>
      <xdr:row>0</xdr:row>
      <xdr:rowOff>76200</xdr:rowOff>
    </xdr:from>
    <xdr:ext cx="1038225" cy="365421"/>
    <xdr:sp macro="" textlink="">
      <xdr:nvSpPr>
        <xdr:cNvPr id="14" name="กล่องข้อความ 8"/>
        <xdr:cNvSpPr txBox="1"/>
      </xdr:nvSpPr>
      <xdr:spPr>
        <a:xfrm>
          <a:off x="12049125" y="762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</xdr:txBody>
    </xdr:sp>
    <xdr:clientData/>
  </xdr:oneCellAnchor>
  <xdr:oneCellAnchor>
    <xdr:from>
      <xdr:col>80</xdr:col>
      <xdr:colOff>75661</xdr:colOff>
      <xdr:row>0</xdr:row>
      <xdr:rowOff>68292</xdr:rowOff>
    </xdr:from>
    <xdr:ext cx="457199" cy="308998"/>
    <xdr:sp macro="" textlink="">
      <xdr:nvSpPr>
        <xdr:cNvPr id="15" name="กล่องข้อความ 9"/>
        <xdr:cNvSpPr txBox="1"/>
      </xdr:nvSpPr>
      <xdr:spPr>
        <a:xfrm>
          <a:off x="14408090" y="68292"/>
          <a:ext cx="457199" cy="308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152400</xdr:colOff>
      <xdr:row>0</xdr:row>
      <xdr:rowOff>66675</xdr:rowOff>
    </xdr:from>
    <xdr:ext cx="2238375" cy="323025"/>
    <xdr:sp macro="" textlink="">
      <xdr:nvSpPr>
        <xdr:cNvPr id="2" name="กล่องข้อความ 1"/>
        <xdr:cNvSpPr txBox="1"/>
      </xdr:nvSpPr>
      <xdr:spPr>
        <a:xfrm>
          <a:off x="3171825" y="66675"/>
          <a:ext cx="2238375" cy="323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26</xdr:col>
      <xdr:colOff>133351</xdr:colOff>
      <xdr:row>0</xdr:row>
      <xdr:rowOff>66674</xdr:rowOff>
    </xdr:from>
    <xdr:ext cx="1066799" cy="285751"/>
    <xdr:sp macro="" textlink="">
      <xdr:nvSpPr>
        <xdr:cNvPr id="3" name="กล่องข้อความ 2"/>
        <xdr:cNvSpPr txBox="1"/>
      </xdr:nvSpPr>
      <xdr:spPr>
        <a:xfrm>
          <a:off x="6162676" y="66674"/>
          <a:ext cx="1066799" cy="285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152400</xdr:colOff>
      <xdr:row>0</xdr:row>
      <xdr:rowOff>95250</xdr:rowOff>
    </xdr:from>
    <xdr:ext cx="1485900" cy="295275"/>
    <xdr:sp macro="" textlink="">
      <xdr:nvSpPr>
        <xdr:cNvPr id="2" name="กล่องข้อความ 1"/>
        <xdr:cNvSpPr txBox="1"/>
      </xdr:nvSpPr>
      <xdr:spPr>
        <a:xfrm>
          <a:off x="5419725" y="95250"/>
          <a:ext cx="1485900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"/>
  <sheetViews>
    <sheetView workbookViewId="0"/>
  </sheetViews>
  <sheetFormatPr defaultRowHeight="21.75" x14ac:dyDescent="0.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AE62"/>
  <sheetViews>
    <sheetView showGridLines="0" view="pageBreakPreview" topLeftCell="A7" zoomScaleNormal="100" zoomScaleSheetLayoutView="100" workbookViewId="0">
      <selection activeCell="AC17" sqref="AC17"/>
    </sheetView>
  </sheetViews>
  <sheetFormatPr defaultRowHeight="21.75" x14ac:dyDescent="0.5"/>
  <cols>
    <col min="1" max="1" width="2.28515625" style="1" customWidth="1"/>
    <col min="2" max="2" width="3.28515625" style="1" customWidth="1"/>
    <col min="3" max="3" width="23" style="1" bestFit="1" customWidth="1"/>
    <col min="4" max="25" width="2.7109375" style="1" customWidth="1"/>
    <col min="26" max="28" width="4.42578125" style="1" customWidth="1"/>
    <col min="29" max="29" width="4.7109375" style="1" customWidth="1"/>
    <col min="30" max="31" width="4.42578125" style="1" customWidth="1"/>
    <col min="32" max="16384" width="9.140625" style="1"/>
  </cols>
  <sheetData>
    <row r="1" spans="2:31" ht="35.1" customHeight="1" thickBot="1" x14ac:dyDescent="0.6">
      <c r="B1" s="658" t="s">
        <v>141</v>
      </c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658"/>
      <c r="P1" s="658"/>
      <c r="Q1" s="658"/>
      <c r="R1" s="658"/>
      <c r="S1" s="658"/>
      <c r="T1" s="658"/>
      <c r="U1" s="658"/>
      <c r="V1" s="658"/>
      <c r="W1" s="658"/>
      <c r="X1" s="658"/>
      <c r="Y1" s="658"/>
      <c r="Z1" s="658"/>
      <c r="AA1" s="658"/>
      <c r="AB1" s="658"/>
      <c r="AC1" s="658"/>
      <c r="AD1" s="658"/>
      <c r="AE1" s="658"/>
    </row>
    <row r="2" spans="2:31" ht="18.95" customHeight="1" thickBot="1" x14ac:dyDescent="0.55000000000000004">
      <c r="B2" s="99"/>
      <c r="C2" s="246"/>
      <c r="D2" s="709" t="s">
        <v>44</v>
      </c>
      <c r="E2" s="710"/>
      <c r="F2" s="710"/>
      <c r="G2" s="710"/>
      <c r="H2" s="710"/>
      <c r="I2" s="710"/>
      <c r="J2" s="710"/>
      <c r="K2" s="710"/>
      <c r="L2" s="710"/>
      <c r="M2" s="710"/>
      <c r="N2" s="710"/>
      <c r="O2" s="710"/>
      <c r="P2" s="710"/>
      <c r="Q2" s="710"/>
      <c r="R2" s="710"/>
      <c r="S2" s="710"/>
      <c r="T2" s="710"/>
      <c r="U2" s="710"/>
      <c r="V2" s="710"/>
      <c r="W2" s="710"/>
      <c r="X2" s="710"/>
      <c r="Y2" s="710"/>
      <c r="Z2" s="665" t="s">
        <v>4</v>
      </c>
      <c r="AA2" s="666"/>
      <c r="AB2" s="666"/>
      <c r="AC2" s="667"/>
      <c r="AD2" s="100" t="s">
        <v>5</v>
      </c>
      <c r="AE2" s="99"/>
    </row>
    <row r="3" spans="2:31" ht="18.95" customHeight="1" x14ac:dyDescent="0.5">
      <c r="B3" s="104" t="s">
        <v>0</v>
      </c>
      <c r="C3" s="247"/>
      <c r="D3" s="248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3"/>
      <c r="Z3" s="101" t="s">
        <v>6</v>
      </c>
      <c r="AA3" s="653" t="s">
        <v>45</v>
      </c>
      <c r="AB3" s="653" t="s">
        <v>46</v>
      </c>
      <c r="AC3" s="659" t="s">
        <v>1</v>
      </c>
      <c r="AD3" s="102" t="s">
        <v>7</v>
      </c>
      <c r="AE3" s="103"/>
    </row>
    <row r="4" spans="2:31" ht="18.95" customHeight="1" x14ac:dyDescent="0.55000000000000004">
      <c r="B4" s="104" t="s">
        <v>2</v>
      </c>
      <c r="C4" s="249" t="s">
        <v>34</v>
      </c>
      <c r="D4" s="250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8"/>
      <c r="Z4" s="109" t="s">
        <v>8</v>
      </c>
      <c r="AA4" s="654"/>
      <c r="AB4" s="656"/>
      <c r="AC4" s="660"/>
      <c r="AD4" s="102" t="s">
        <v>9</v>
      </c>
      <c r="AE4" s="103" t="s">
        <v>10</v>
      </c>
    </row>
    <row r="5" spans="2:31" ht="18.95" customHeight="1" thickBot="1" x14ac:dyDescent="0.55000000000000004">
      <c r="B5" s="110"/>
      <c r="C5" s="247"/>
      <c r="D5" s="248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3"/>
      <c r="Z5" s="114" t="s">
        <v>11</v>
      </c>
      <c r="AA5" s="655"/>
      <c r="AB5" s="657"/>
      <c r="AC5" s="661"/>
      <c r="AD5" s="102" t="s">
        <v>12</v>
      </c>
      <c r="AE5" s="103"/>
    </row>
    <row r="6" spans="2:31" ht="18.95" customHeight="1" thickBot="1" x14ac:dyDescent="0.6">
      <c r="B6" s="115"/>
      <c r="C6" s="247"/>
      <c r="D6" s="116"/>
      <c r="E6" s="117"/>
      <c r="F6" s="117">
        <v>10</v>
      </c>
      <c r="G6" s="117">
        <v>10</v>
      </c>
      <c r="H6" s="117">
        <v>10</v>
      </c>
      <c r="I6" s="117">
        <v>10</v>
      </c>
      <c r="J6" s="117">
        <v>10</v>
      </c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8"/>
      <c r="Z6" s="119">
        <f>SUM(D6:Y6)</f>
        <v>50</v>
      </c>
      <c r="AA6" s="120">
        <v>20</v>
      </c>
      <c r="AB6" s="120">
        <v>30</v>
      </c>
      <c r="AC6" s="121">
        <f>SUM(Z6:AB6)</f>
        <v>100</v>
      </c>
      <c r="AD6" s="122"/>
      <c r="AE6" s="115"/>
    </row>
    <row r="7" spans="2:31" ht="17.100000000000001" customHeight="1" x14ac:dyDescent="0.5">
      <c r="B7" s="132">
        <v>1</v>
      </c>
      <c r="C7" s="251" t="str">
        <f>เวลาเรียน202!D5</f>
        <v>เด็กชาย โชคชัย  ชูธรรม</v>
      </c>
      <c r="D7" s="126"/>
      <c r="E7" s="89"/>
      <c r="F7" s="89">
        <v>8</v>
      </c>
      <c r="G7" s="90">
        <v>9</v>
      </c>
      <c r="H7" s="125">
        <v>7</v>
      </c>
      <c r="I7" s="125">
        <v>8</v>
      </c>
      <c r="J7" s="125">
        <v>9</v>
      </c>
      <c r="K7" s="125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91"/>
      <c r="Z7" s="126">
        <f t="shared" ref="Z7:Z44" si="0">SUM(D7:Y7)</f>
        <v>41</v>
      </c>
      <c r="AA7" s="89">
        <v>10</v>
      </c>
      <c r="AB7" s="89">
        <v>15</v>
      </c>
      <c r="AC7" s="138">
        <f>SUM(Z7:AB7)</f>
        <v>66</v>
      </c>
      <c r="AD7" s="243" t="str">
        <f t="shared" ref="AD7:AD44" si="1">IF(AC7&lt;50,"0",IF(AC7&lt;55,"1",IF(AC7&lt;60,"1.5",IF(AC7&lt;65,"2",IF(AC7&lt;70,"2.5",IF(AC7&lt;75,"3",IF(AC7&lt;80,"3.5",4)))))))</f>
        <v>2.5</v>
      </c>
      <c r="AE7" s="242"/>
    </row>
    <row r="8" spans="2:31" ht="17.100000000000001" customHeight="1" x14ac:dyDescent="0.5">
      <c r="B8" s="30">
        <v>2</v>
      </c>
      <c r="C8" s="252" t="str">
        <f>เวลาเรียน202!D6</f>
        <v>เด็กชาย เชษฐา  คำพานิช</v>
      </c>
      <c r="D8" s="129"/>
      <c r="E8" s="14"/>
      <c r="F8" s="14"/>
      <c r="G8" s="15"/>
      <c r="H8" s="128"/>
      <c r="I8" s="128"/>
      <c r="J8" s="128"/>
      <c r="K8" s="128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28"/>
      <c r="Z8" s="129">
        <f t="shared" si="0"/>
        <v>0</v>
      </c>
      <c r="AA8" s="14"/>
      <c r="AB8" s="14"/>
      <c r="AC8" s="138">
        <f t="shared" ref="AC8:AC44" si="2">SUM(Z8:AB8)</f>
        <v>0</v>
      </c>
      <c r="AD8" s="243" t="str">
        <f t="shared" si="1"/>
        <v>0</v>
      </c>
      <c r="AE8" s="131"/>
    </row>
    <row r="9" spans="2:31" ht="17.100000000000001" customHeight="1" x14ac:dyDescent="0.5">
      <c r="B9" s="132">
        <v>3</v>
      </c>
      <c r="C9" s="252" t="str">
        <f>เวลาเรียน202!D7</f>
        <v>เด็กชาย ชัชวาลย์  แสงทอง</v>
      </c>
      <c r="D9" s="129"/>
      <c r="E9" s="14"/>
      <c r="F9" s="14">
        <v>8</v>
      </c>
      <c r="G9" s="15">
        <v>8</v>
      </c>
      <c r="H9" s="128">
        <v>7</v>
      </c>
      <c r="I9" s="128">
        <v>9</v>
      </c>
      <c r="J9" s="128">
        <v>6</v>
      </c>
      <c r="K9" s="128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28"/>
      <c r="Z9" s="129">
        <f t="shared" si="0"/>
        <v>38</v>
      </c>
      <c r="AA9" s="7">
        <v>12</v>
      </c>
      <c r="AB9" s="7">
        <v>18</v>
      </c>
      <c r="AC9" s="138">
        <f t="shared" si="2"/>
        <v>68</v>
      </c>
      <c r="AD9" s="243" t="str">
        <f t="shared" si="1"/>
        <v>2.5</v>
      </c>
      <c r="AE9" s="131"/>
    </row>
    <row r="10" spans="2:31" ht="17.100000000000001" customHeight="1" x14ac:dyDescent="0.5">
      <c r="B10" s="30">
        <v>4</v>
      </c>
      <c r="C10" s="252" t="str">
        <f>เวลาเรียน202!D8</f>
        <v>เด็กชาย ธนภัทร  สาสงเคราะห์</v>
      </c>
      <c r="D10" s="129"/>
      <c r="E10" s="14"/>
      <c r="F10" s="14">
        <v>7</v>
      </c>
      <c r="G10" s="15">
        <v>7</v>
      </c>
      <c r="H10" s="128">
        <v>7</v>
      </c>
      <c r="I10" s="128">
        <v>7</v>
      </c>
      <c r="J10" s="128">
        <v>7</v>
      </c>
      <c r="K10" s="128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28"/>
      <c r="Z10" s="129">
        <f t="shared" si="0"/>
        <v>35</v>
      </c>
      <c r="AA10" s="14">
        <v>10</v>
      </c>
      <c r="AB10" s="14">
        <v>10</v>
      </c>
      <c r="AC10" s="138">
        <f t="shared" si="2"/>
        <v>55</v>
      </c>
      <c r="AD10" s="243" t="str">
        <f t="shared" si="1"/>
        <v>1.5</v>
      </c>
      <c r="AE10" s="131"/>
    </row>
    <row r="11" spans="2:31" ht="17.100000000000001" customHeight="1" x14ac:dyDescent="0.5">
      <c r="B11" s="132">
        <v>5</v>
      </c>
      <c r="C11" s="252" t="str">
        <f>เวลาเรียน202!D9</f>
        <v>เด็กชาย สุมนัส  แม้นประดิษฐ์</v>
      </c>
      <c r="D11" s="129"/>
      <c r="E11" s="14"/>
      <c r="F11" s="14"/>
      <c r="G11" s="15"/>
      <c r="H11" s="128"/>
      <c r="I11" s="128"/>
      <c r="J11" s="128"/>
      <c r="K11" s="128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28"/>
      <c r="Z11" s="129">
        <f t="shared" si="0"/>
        <v>0</v>
      </c>
      <c r="AA11" s="7"/>
      <c r="AB11" s="7"/>
      <c r="AC11" s="138">
        <f t="shared" si="2"/>
        <v>0</v>
      </c>
      <c r="AD11" s="243" t="str">
        <f t="shared" si="1"/>
        <v>0</v>
      </c>
      <c r="AE11" s="131"/>
    </row>
    <row r="12" spans="2:31" ht="17.100000000000001" customHeight="1" x14ac:dyDescent="0.5">
      <c r="B12" s="30">
        <v>6</v>
      </c>
      <c r="C12" s="252" t="str">
        <f>เวลาเรียน202!D10</f>
        <v>เด็กชาย จิรศักดิ์  แสงสว่าง</v>
      </c>
      <c r="D12" s="129"/>
      <c r="E12" s="14"/>
      <c r="F12" s="14"/>
      <c r="G12" s="15"/>
      <c r="H12" s="128"/>
      <c r="I12" s="128"/>
      <c r="J12" s="128"/>
      <c r="K12" s="128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28"/>
      <c r="Z12" s="129">
        <f t="shared" si="0"/>
        <v>0</v>
      </c>
      <c r="AA12" s="14"/>
      <c r="AB12" s="14"/>
      <c r="AC12" s="138">
        <f t="shared" si="2"/>
        <v>0</v>
      </c>
      <c r="AD12" s="243" t="str">
        <f t="shared" si="1"/>
        <v>0</v>
      </c>
      <c r="AE12" s="131"/>
    </row>
    <row r="13" spans="2:31" ht="17.100000000000001" customHeight="1" x14ac:dyDescent="0.5">
      <c r="B13" s="132">
        <v>7</v>
      </c>
      <c r="C13" s="252" t="str">
        <f>เวลาเรียน202!D11</f>
        <v>เด็กชาย จิรวุฒิ  แสงสว่าง</v>
      </c>
      <c r="D13" s="129"/>
      <c r="E13" s="14"/>
      <c r="F13" s="14">
        <v>9</v>
      </c>
      <c r="G13" s="15">
        <v>9</v>
      </c>
      <c r="H13" s="128">
        <v>9</v>
      </c>
      <c r="I13" s="128">
        <v>8</v>
      </c>
      <c r="J13" s="128">
        <v>7</v>
      </c>
      <c r="K13" s="128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28"/>
      <c r="Z13" s="129">
        <f t="shared" si="0"/>
        <v>42</v>
      </c>
      <c r="AA13" s="7">
        <v>10</v>
      </c>
      <c r="AB13" s="7">
        <v>25</v>
      </c>
      <c r="AC13" s="138">
        <f t="shared" si="2"/>
        <v>77</v>
      </c>
      <c r="AD13" s="243" t="str">
        <f t="shared" si="1"/>
        <v>3.5</v>
      </c>
      <c r="AE13" s="131"/>
    </row>
    <row r="14" spans="2:31" ht="17.100000000000001" customHeight="1" x14ac:dyDescent="0.5">
      <c r="B14" s="30">
        <v>8</v>
      </c>
      <c r="C14" s="252" t="str">
        <f>เวลาเรียน202!D12</f>
        <v>เด็กชาย ณัฐพงษ์  มะลิรัมย์</v>
      </c>
      <c r="D14" s="129"/>
      <c r="E14" s="14"/>
      <c r="F14" s="14"/>
      <c r="G14" s="15"/>
      <c r="H14" s="128"/>
      <c r="I14" s="128"/>
      <c r="J14" s="128"/>
      <c r="K14" s="128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28"/>
      <c r="Z14" s="129">
        <f t="shared" si="0"/>
        <v>0</v>
      </c>
      <c r="AA14" s="14"/>
      <c r="AB14" s="14"/>
      <c r="AC14" s="138">
        <f t="shared" si="2"/>
        <v>0</v>
      </c>
      <c r="AD14" s="243" t="str">
        <f t="shared" si="1"/>
        <v>0</v>
      </c>
      <c r="AE14" s="131"/>
    </row>
    <row r="15" spans="2:31" ht="17.100000000000001" customHeight="1" x14ac:dyDescent="0.5">
      <c r="B15" s="132">
        <v>9</v>
      </c>
      <c r="C15" s="252" t="str">
        <f>เวลาเรียน202!D13</f>
        <v>เด็กชาย สุเมธ  ไตรเสวีวงศ์</v>
      </c>
      <c r="D15" s="129"/>
      <c r="E15" s="14"/>
      <c r="F15" s="14"/>
      <c r="G15" s="15"/>
      <c r="H15" s="128"/>
      <c r="I15" s="128"/>
      <c r="J15" s="128"/>
      <c r="K15" s="128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28"/>
      <c r="Z15" s="129">
        <f t="shared" si="0"/>
        <v>0</v>
      </c>
      <c r="AA15" s="7"/>
      <c r="AB15" s="7"/>
      <c r="AC15" s="138">
        <f t="shared" si="2"/>
        <v>0</v>
      </c>
      <c r="AD15" s="243" t="str">
        <f t="shared" si="1"/>
        <v>0</v>
      </c>
      <c r="AE15" s="131"/>
    </row>
    <row r="16" spans="2:31" ht="17.100000000000001" customHeight="1" x14ac:dyDescent="0.5">
      <c r="B16" s="30">
        <v>10</v>
      </c>
      <c r="C16" s="252" t="str">
        <f>เวลาเรียน202!D14</f>
        <v>เด็กชาย กวินทร์  แสงอรุณ</v>
      </c>
      <c r="D16" s="129"/>
      <c r="E16" s="14"/>
      <c r="F16" s="14"/>
      <c r="G16" s="15"/>
      <c r="H16" s="128"/>
      <c r="I16" s="128"/>
      <c r="J16" s="128"/>
      <c r="K16" s="128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28"/>
      <c r="Z16" s="129">
        <f t="shared" si="0"/>
        <v>0</v>
      </c>
      <c r="AA16" s="14"/>
      <c r="AB16" s="14"/>
      <c r="AC16" s="138">
        <f t="shared" si="2"/>
        <v>0</v>
      </c>
      <c r="AD16" s="243" t="str">
        <f t="shared" si="1"/>
        <v>0</v>
      </c>
      <c r="AE16" s="131"/>
    </row>
    <row r="17" spans="2:31" ht="17.100000000000001" customHeight="1" x14ac:dyDescent="0.5">
      <c r="B17" s="132">
        <v>11</v>
      </c>
      <c r="C17" s="252" t="str">
        <f>เวลาเรียน202!D15</f>
        <v>เด็กหญิง ศรัณย์รัตช์  สุขประเสริฐ</v>
      </c>
      <c r="D17" s="129"/>
      <c r="E17" s="14"/>
      <c r="F17" s="14">
        <v>7</v>
      </c>
      <c r="G17" s="15">
        <v>8</v>
      </c>
      <c r="H17" s="128">
        <v>9</v>
      </c>
      <c r="I17" s="128">
        <v>8</v>
      </c>
      <c r="J17" s="128">
        <v>9</v>
      </c>
      <c r="K17" s="128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28"/>
      <c r="Z17" s="129">
        <f t="shared" si="0"/>
        <v>41</v>
      </c>
      <c r="AA17" s="7">
        <v>18</v>
      </c>
      <c r="AB17" s="7">
        <v>25</v>
      </c>
      <c r="AC17" s="138">
        <f t="shared" si="2"/>
        <v>84</v>
      </c>
      <c r="AD17" s="243">
        <f t="shared" si="1"/>
        <v>4</v>
      </c>
      <c r="AE17" s="131"/>
    </row>
    <row r="18" spans="2:31" ht="17.100000000000001" customHeight="1" x14ac:dyDescent="0.5">
      <c r="B18" s="30">
        <v>12</v>
      </c>
      <c r="C18" s="252" t="str">
        <f>เวลาเรียน202!D16</f>
        <v>เด็กหญิง ธนวรรณ  บรรจงฤทธิ์</v>
      </c>
      <c r="D18" s="129"/>
      <c r="E18" s="14"/>
      <c r="F18" s="14"/>
      <c r="G18" s="15"/>
      <c r="H18" s="128"/>
      <c r="I18" s="128"/>
      <c r="J18" s="128"/>
      <c r="K18" s="128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28"/>
      <c r="Z18" s="129">
        <f t="shared" si="0"/>
        <v>0</v>
      </c>
      <c r="AA18" s="14"/>
      <c r="AB18" s="14"/>
      <c r="AC18" s="138">
        <f t="shared" si="2"/>
        <v>0</v>
      </c>
      <c r="AD18" s="243" t="str">
        <f t="shared" si="1"/>
        <v>0</v>
      </c>
      <c r="AE18" s="131"/>
    </row>
    <row r="19" spans="2:31" ht="15.75" customHeight="1" x14ac:dyDescent="0.5">
      <c r="B19" s="132">
        <v>13</v>
      </c>
      <c r="C19" s="252" t="str">
        <f>เวลาเรียน202!D17</f>
        <v>เด็กหญิง ดุจสิตา  บุญราษฎร์</v>
      </c>
      <c r="D19" s="129"/>
      <c r="E19" s="14"/>
      <c r="F19" s="14"/>
      <c r="G19" s="15"/>
      <c r="H19" s="128"/>
      <c r="I19" s="128"/>
      <c r="J19" s="128"/>
      <c r="K19" s="128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28"/>
      <c r="Z19" s="129">
        <f t="shared" si="0"/>
        <v>0</v>
      </c>
      <c r="AA19" s="7"/>
      <c r="AB19" s="7"/>
      <c r="AC19" s="138">
        <f t="shared" si="2"/>
        <v>0</v>
      </c>
      <c r="AD19" s="243" t="str">
        <f t="shared" si="1"/>
        <v>0</v>
      </c>
      <c r="AE19" s="131"/>
    </row>
    <row r="20" spans="2:31" ht="17.100000000000001" customHeight="1" x14ac:dyDescent="0.5">
      <c r="B20" s="30">
        <v>14</v>
      </c>
      <c r="C20" s="252" t="str">
        <f>เวลาเรียน202!D18</f>
        <v>เด็กหญิง พรรณราย  รัตนะ</v>
      </c>
      <c r="D20" s="129"/>
      <c r="E20" s="14"/>
      <c r="F20" s="14"/>
      <c r="G20" s="15"/>
      <c r="H20" s="128"/>
      <c r="I20" s="128"/>
      <c r="J20" s="128"/>
      <c r="K20" s="128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28"/>
      <c r="Z20" s="129">
        <f t="shared" si="0"/>
        <v>0</v>
      </c>
      <c r="AA20" s="14"/>
      <c r="AB20" s="14"/>
      <c r="AC20" s="138">
        <f t="shared" si="2"/>
        <v>0</v>
      </c>
      <c r="AD20" s="243" t="str">
        <f t="shared" si="1"/>
        <v>0</v>
      </c>
      <c r="AE20" s="131"/>
    </row>
    <row r="21" spans="2:31" ht="17.100000000000001" customHeight="1" x14ac:dyDescent="0.5">
      <c r="B21" s="132">
        <v>15</v>
      </c>
      <c r="C21" s="252" t="str">
        <f>เวลาเรียน202!D19</f>
        <v>เด็กหญิง อัยดา  นัยพัฒน์</v>
      </c>
      <c r="D21" s="129"/>
      <c r="E21" s="14"/>
      <c r="F21" s="14"/>
      <c r="G21" s="15"/>
      <c r="H21" s="128"/>
      <c r="I21" s="128"/>
      <c r="J21" s="128"/>
      <c r="K21" s="128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28"/>
      <c r="Z21" s="129">
        <f t="shared" si="0"/>
        <v>0</v>
      </c>
      <c r="AA21" s="7"/>
      <c r="AB21" s="7"/>
      <c r="AC21" s="138">
        <f t="shared" si="2"/>
        <v>0</v>
      </c>
      <c r="AD21" s="243" t="str">
        <f t="shared" si="1"/>
        <v>0</v>
      </c>
      <c r="AE21" s="131"/>
    </row>
    <row r="22" spans="2:31" ht="17.100000000000001" customHeight="1" x14ac:dyDescent="0.5">
      <c r="B22" s="30">
        <v>16</v>
      </c>
      <c r="C22" s="252" t="str">
        <f>เวลาเรียน202!D20</f>
        <v>เด็กหญิง ภารดา  รุ่งเจริญ</v>
      </c>
      <c r="D22" s="129"/>
      <c r="E22" s="14"/>
      <c r="F22" s="14"/>
      <c r="G22" s="15"/>
      <c r="H22" s="128"/>
      <c r="I22" s="128"/>
      <c r="J22" s="128"/>
      <c r="K22" s="128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28"/>
      <c r="Z22" s="129">
        <f t="shared" si="0"/>
        <v>0</v>
      </c>
      <c r="AA22" s="14"/>
      <c r="AB22" s="14"/>
      <c r="AC22" s="138">
        <f t="shared" si="2"/>
        <v>0</v>
      </c>
      <c r="AD22" s="243" t="str">
        <f t="shared" si="1"/>
        <v>0</v>
      </c>
      <c r="AE22" s="131"/>
    </row>
    <row r="23" spans="2:31" ht="17.100000000000001" customHeight="1" x14ac:dyDescent="0.5">
      <c r="B23" s="132">
        <v>17</v>
      </c>
      <c r="C23" s="252" t="str">
        <f>เวลาเรียน202!D21</f>
        <v>เด็กหญิง ใจรัก  จันทมูล</v>
      </c>
      <c r="D23" s="129" t="s">
        <v>16</v>
      </c>
      <c r="E23" s="14"/>
      <c r="F23" s="14"/>
      <c r="G23" s="15"/>
      <c r="H23" s="128"/>
      <c r="I23" s="128"/>
      <c r="J23" s="128"/>
      <c r="K23" s="128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28"/>
      <c r="Z23" s="129">
        <f t="shared" si="0"/>
        <v>0</v>
      </c>
      <c r="AA23" s="7"/>
      <c r="AB23" s="7"/>
      <c r="AC23" s="138">
        <f t="shared" si="2"/>
        <v>0</v>
      </c>
      <c r="AD23" s="243" t="str">
        <f t="shared" si="1"/>
        <v>0</v>
      </c>
      <c r="AE23" s="131"/>
    </row>
    <row r="24" spans="2:31" ht="17.100000000000001" customHeight="1" x14ac:dyDescent="0.5">
      <c r="B24" s="30">
        <v>18</v>
      </c>
      <c r="C24" s="252" t="str">
        <f>เวลาเรียน202!D22</f>
        <v>เด็กหญิง นันทนา  โพธิ์สวัสดิ์</v>
      </c>
      <c r="D24" s="129"/>
      <c r="E24" s="14"/>
      <c r="F24" s="14"/>
      <c r="G24" s="15"/>
      <c r="H24" s="128"/>
      <c r="I24" s="128"/>
      <c r="J24" s="128"/>
      <c r="K24" s="128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28"/>
      <c r="Z24" s="129">
        <f t="shared" si="0"/>
        <v>0</v>
      </c>
      <c r="AA24" s="14"/>
      <c r="AB24" s="14"/>
      <c r="AC24" s="138">
        <f t="shared" si="2"/>
        <v>0</v>
      </c>
      <c r="AD24" s="243" t="str">
        <f t="shared" si="1"/>
        <v>0</v>
      </c>
      <c r="AE24" s="131"/>
    </row>
    <row r="25" spans="2:31" ht="17.100000000000001" customHeight="1" x14ac:dyDescent="0.5">
      <c r="B25" s="132">
        <v>19</v>
      </c>
      <c r="C25" s="252" t="str">
        <f>เวลาเรียน202!D23</f>
        <v>เด็กหญิง มินตรา  บางพระ</v>
      </c>
      <c r="D25" s="129"/>
      <c r="E25" s="14"/>
      <c r="F25" s="14"/>
      <c r="G25" s="15"/>
      <c r="H25" s="128"/>
      <c r="I25" s="128"/>
      <c r="J25" s="128"/>
      <c r="K25" s="128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28"/>
      <c r="Z25" s="129">
        <f t="shared" si="0"/>
        <v>0</v>
      </c>
      <c r="AA25" s="7"/>
      <c r="AB25" s="7"/>
      <c r="AC25" s="138">
        <f t="shared" si="2"/>
        <v>0</v>
      </c>
      <c r="AD25" s="243" t="str">
        <f t="shared" si="1"/>
        <v>0</v>
      </c>
      <c r="AE25" s="131"/>
    </row>
    <row r="26" spans="2:31" ht="17.100000000000001" customHeight="1" x14ac:dyDescent="0.5">
      <c r="B26" s="30">
        <v>20</v>
      </c>
      <c r="C26" s="252" t="str">
        <f>เวลาเรียน202!D24</f>
        <v>เด็กชาย รณยุทธ  พลมนตรี</v>
      </c>
      <c r="D26" s="129"/>
      <c r="E26" s="14"/>
      <c r="F26" s="14"/>
      <c r="G26" s="15"/>
      <c r="H26" s="128"/>
      <c r="I26" s="128"/>
      <c r="J26" s="128"/>
      <c r="K26" s="128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28"/>
      <c r="Z26" s="129">
        <f t="shared" si="0"/>
        <v>0</v>
      </c>
      <c r="AA26" s="14"/>
      <c r="AB26" s="14"/>
      <c r="AC26" s="138">
        <f t="shared" si="2"/>
        <v>0</v>
      </c>
      <c r="AD26" s="243" t="str">
        <f t="shared" si="1"/>
        <v>0</v>
      </c>
      <c r="AE26" s="131"/>
    </row>
    <row r="27" spans="2:31" ht="17.100000000000001" customHeight="1" x14ac:dyDescent="0.5">
      <c r="B27" s="132">
        <v>21</v>
      </c>
      <c r="C27" s="252" t="str">
        <f>เวลาเรียน202!D25</f>
        <v>เด็กชาย ปิยะเรศ  อบเชย</v>
      </c>
      <c r="D27" s="129"/>
      <c r="E27" s="14"/>
      <c r="F27" s="14"/>
      <c r="G27" s="15"/>
      <c r="H27" s="128"/>
      <c r="I27" s="128"/>
      <c r="J27" s="128"/>
      <c r="K27" s="128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28"/>
      <c r="Z27" s="129">
        <f t="shared" si="0"/>
        <v>0</v>
      </c>
      <c r="AA27" s="7"/>
      <c r="AB27" s="7"/>
      <c r="AC27" s="138">
        <f t="shared" si="2"/>
        <v>0</v>
      </c>
      <c r="AD27" s="243" t="str">
        <f t="shared" si="1"/>
        <v>0</v>
      </c>
      <c r="AE27" s="131"/>
    </row>
    <row r="28" spans="2:31" ht="17.100000000000001" customHeight="1" x14ac:dyDescent="0.5">
      <c r="B28" s="30">
        <v>22</v>
      </c>
      <c r="C28" s="252" t="str">
        <f>เวลาเรียน202!D26</f>
        <v>เด็กชาย นัฐกร  คีมทอง</v>
      </c>
      <c r="D28" s="129"/>
      <c r="E28" s="14"/>
      <c r="F28" s="14"/>
      <c r="G28" s="15"/>
      <c r="H28" s="128"/>
      <c r="I28" s="128"/>
      <c r="J28" s="128"/>
      <c r="K28" s="128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28"/>
      <c r="Z28" s="129">
        <f t="shared" si="0"/>
        <v>0</v>
      </c>
      <c r="AA28" s="14"/>
      <c r="AB28" s="14"/>
      <c r="AC28" s="138">
        <f t="shared" si="2"/>
        <v>0</v>
      </c>
      <c r="AD28" s="243" t="str">
        <f t="shared" si="1"/>
        <v>0</v>
      </c>
      <c r="AE28" s="131"/>
    </row>
    <row r="29" spans="2:31" ht="17.100000000000001" customHeight="1" x14ac:dyDescent="0.5">
      <c r="B29" s="132">
        <v>23</v>
      </c>
      <c r="C29" s="252" t="str">
        <f>เวลาเรียน202!D27</f>
        <v>เด็กชาย พงศกร  บางพระ</v>
      </c>
      <c r="D29" s="129" t="s">
        <v>16</v>
      </c>
      <c r="E29" s="14"/>
      <c r="F29" s="14"/>
      <c r="G29" s="15"/>
      <c r="H29" s="128"/>
      <c r="I29" s="128"/>
      <c r="J29" s="128"/>
      <c r="K29" s="128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28"/>
      <c r="Z29" s="129">
        <f t="shared" si="0"/>
        <v>0</v>
      </c>
      <c r="AA29" s="7"/>
      <c r="AB29" s="7"/>
      <c r="AC29" s="138">
        <f t="shared" si="2"/>
        <v>0</v>
      </c>
      <c r="AD29" s="243" t="str">
        <f t="shared" si="1"/>
        <v>0</v>
      </c>
      <c r="AE29" s="131"/>
    </row>
    <row r="30" spans="2:31" ht="17.100000000000001" customHeight="1" x14ac:dyDescent="0.5">
      <c r="B30" s="30">
        <v>24</v>
      </c>
      <c r="C30" s="252" t="str">
        <f>เวลาเรียน202!D28</f>
        <v>เด็กชาย สุพจน์  ชาลีกุล</v>
      </c>
      <c r="D30" s="129"/>
      <c r="E30" s="14"/>
      <c r="F30" s="14"/>
      <c r="G30" s="15"/>
      <c r="H30" s="128"/>
      <c r="I30" s="128"/>
      <c r="J30" s="128"/>
      <c r="K30" s="128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28"/>
      <c r="Z30" s="129">
        <f t="shared" si="0"/>
        <v>0</v>
      </c>
      <c r="AA30" s="14"/>
      <c r="AB30" s="14"/>
      <c r="AC30" s="138">
        <f t="shared" si="2"/>
        <v>0</v>
      </c>
      <c r="AD30" s="243" t="str">
        <f t="shared" si="1"/>
        <v>0</v>
      </c>
      <c r="AE30" s="131"/>
    </row>
    <row r="31" spans="2:31" ht="17.100000000000001" customHeight="1" x14ac:dyDescent="0.5">
      <c r="B31" s="135">
        <v>25</v>
      </c>
      <c r="C31" s="252" t="str">
        <f>เวลาเรียน202!D29</f>
        <v>เด็กชาย ปฎิภาณ  พันธุ์สะอาด</v>
      </c>
      <c r="D31" s="129"/>
      <c r="E31" s="14"/>
      <c r="F31" s="14"/>
      <c r="G31" s="15"/>
      <c r="H31" s="128"/>
      <c r="I31" s="128"/>
      <c r="J31" s="128"/>
      <c r="K31" s="128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28"/>
      <c r="Z31" s="129">
        <f t="shared" si="0"/>
        <v>0</v>
      </c>
      <c r="AA31" s="14"/>
      <c r="AB31" s="14"/>
      <c r="AC31" s="138">
        <f t="shared" si="2"/>
        <v>0</v>
      </c>
      <c r="AD31" s="243" t="str">
        <f t="shared" si="1"/>
        <v>0</v>
      </c>
      <c r="AE31" s="136"/>
    </row>
    <row r="32" spans="2:31" ht="17.100000000000001" customHeight="1" x14ac:dyDescent="0.5">
      <c r="B32" s="30">
        <v>26</v>
      </c>
      <c r="C32" s="252" t="str">
        <f>เวลาเรียน202!D30</f>
        <v>เด็กชาย สิทธิภาคย์  พิณทอง</v>
      </c>
      <c r="D32" s="129"/>
      <c r="E32" s="14"/>
      <c r="F32" s="14"/>
      <c r="G32" s="15"/>
      <c r="H32" s="128"/>
      <c r="I32" s="128"/>
      <c r="J32" s="128"/>
      <c r="K32" s="128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28"/>
      <c r="Z32" s="129">
        <f t="shared" si="0"/>
        <v>0</v>
      </c>
      <c r="AA32" s="14"/>
      <c r="AB32" s="14"/>
      <c r="AC32" s="138">
        <f t="shared" si="2"/>
        <v>0</v>
      </c>
      <c r="AD32" s="243" t="str">
        <f t="shared" si="1"/>
        <v>0</v>
      </c>
      <c r="AE32" s="131"/>
    </row>
    <row r="33" spans="2:31" ht="17.100000000000001" customHeight="1" x14ac:dyDescent="0.5">
      <c r="B33" s="132">
        <v>27</v>
      </c>
      <c r="C33" s="252" t="str">
        <f>เวลาเรียน202!D31</f>
        <v>เด็กชาย รณกฤต  อินประเสริฐ</v>
      </c>
      <c r="D33" s="129"/>
      <c r="E33" s="14"/>
      <c r="F33" s="14"/>
      <c r="G33" s="15"/>
      <c r="H33" s="128"/>
      <c r="I33" s="128"/>
      <c r="J33" s="128"/>
      <c r="K33" s="128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28"/>
      <c r="Z33" s="129">
        <f t="shared" si="0"/>
        <v>0</v>
      </c>
      <c r="AA33" s="14"/>
      <c r="AB33" s="14"/>
      <c r="AC33" s="138">
        <f t="shared" si="2"/>
        <v>0</v>
      </c>
      <c r="AD33" s="243" t="str">
        <f t="shared" si="1"/>
        <v>0</v>
      </c>
      <c r="AE33" s="131"/>
    </row>
    <row r="34" spans="2:31" ht="17.100000000000001" customHeight="1" x14ac:dyDescent="0.5">
      <c r="B34" s="30">
        <v>28</v>
      </c>
      <c r="C34" s="252" t="str">
        <f>เวลาเรียน202!D32</f>
        <v>เด็กหญิง ไพลิน  จิรกุลฐิติ</v>
      </c>
      <c r="D34" s="129"/>
      <c r="E34" s="14"/>
      <c r="F34" s="14"/>
      <c r="G34" s="15"/>
      <c r="H34" s="128"/>
      <c r="I34" s="128"/>
      <c r="J34" s="128"/>
      <c r="K34" s="128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28"/>
      <c r="Z34" s="129">
        <f t="shared" si="0"/>
        <v>0</v>
      </c>
      <c r="AA34" s="14"/>
      <c r="AB34" s="14"/>
      <c r="AC34" s="138">
        <f t="shared" si="2"/>
        <v>0</v>
      </c>
      <c r="AD34" s="243" t="str">
        <f t="shared" si="1"/>
        <v>0</v>
      </c>
      <c r="AE34" s="131"/>
    </row>
    <row r="35" spans="2:31" ht="17.100000000000001" customHeight="1" x14ac:dyDescent="0.5">
      <c r="B35" s="132">
        <v>29</v>
      </c>
      <c r="C35" s="252" t="str">
        <f>เวลาเรียน202!D33</f>
        <v>เด็กชาย ทักษิณ  แจ้งสว่าง</v>
      </c>
      <c r="D35" s="129"/>
      <c r="E35" s="14"/>
      <c r="F35" s="14"/>
      <c r="G35" s="15"/>
      <c r="H35" s="128"/>
      <c r="I35" s="128"/>
      <c r="J35" s="128"/>
      <c r="K35" s="128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28"/>
      <c r="Z35" s="129">
        <f t="shared" si="0"/>
        <v>0</v>
      </c>
      <c r="AA35" s="14"/>
      <c r="AB35" s="14"/>
      <c r="AC35" s="138">
        <f t="shared" si="2"/>
        <v>0</v>
      </c>
      <c r="AD35" s="243" t="str">
        <f t="shared" si="1"/>
        <v>0</v>
      </c>
      <c r="AE35" s="131"/>
    </row>
    <row r="36" spans="2:31" ht="17.100000000000001" customHeight="1" x14ac:dyDescent="0.5">
      <c r="B36" s="30">
        <v>30</v>
      </c>
      <c r="C36" s="252" t="str">
        <f>เวลาเรียน202!D34</f>
        <v>เด็กชาย ณุติพงษ์  ยุติธรรม</v>
      </c>
      <c r="D36" s="129"/>
      <c r="E36" s="14"/>
      <c r="F36" s="14"/>
      <c r="G36" s="15"/>
      <c r="H36" s="128"/>
      <c r="I36" s="128"/>
      <c r="J36" s="128"/>
      <c r="K36" s="128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28"/>
      <c r="Z36" s="129">
        <f t="shared" si="0"/>
        <v>0</v>
      </c>
      <c r="AA36" s="14"/>
      <c r="AB36" s="14"/>
      <c r="AC36" s="138">
        <f t="shared" si="2"/>
        <v>0</v>
      </c>
      <c r="AD36" s="243" t="str">
        <f t="shared" si="1"/>
        <v>0</v>
      </c>
      <c r="AE36" s="131"/>
    </row>
    <row r="37" spans="2:31" ht="17.100000000000001" customHeight="1" x14ac:dyDescent="0.5">
      <c r="B37" s="132">
        <v>31</v>
      </c>
      <c r="C37" s="252" t="str">
        <f>เวลาเรียน202!D35</f>
        <v>เด็กหญิง โยสิตา  จิตต์งามขำ</v>
      </c>
      <c r="D37" s="129"/>
      <c r="E37" s="14"/>
      <c r="F37" s="14"/>
      <c r="G37" s="15"/>
      <c r="H37" s="128"/>
      <c r="I37" s="128"/>
      <c r="J37" s="128"/>
      <c r="K37" s="128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28"/>
      <c r="Z37" s="129">
        <f t="shared" si="0"/>
        <v>0</v>
      </c>
      <c r="AA37" s="14"/>
      <c r="AB37" s="14"/>
      <c r="AC37" s="138">
        <f t="shared" si="2"/>
        <v>0</v>
      </c>
      <c r="AD37" s="243" t="str">
        <f t="shared" si="1"/>
        <v>0</v>
      </c>
      <c r="AE37" s="131"/>
    </row>
    <row r="38" spans="2:31" ht="17.100000000000001" customHeight="1" x14ac:dyDescent="0.5">
      <c r="B38" s="30">
        <v>32</v>
      </c>
      <c r="C38" s="252" t="str">
        <f>เวลาเรียน202!D36</f>
        <v>เด็กหญิง สุพัตรา  แสนจันทร์แดง</v>
      </c>
      <c r="D38" s="129"/>
      <c r="E38" s="14"/>
      <c r="F38" s="14"/>
      <c r="G38" s="15"/>
      <c r="H38" s="128"/>
      <c r="I38" s="128"/>
      <c r="J38" s="128"/>
      <c r="K38" s="128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28"/>
      <c r="Z38" s="129">
        <f t="shared" si="0"/>
        <v>0</v>
      </c>
      <c r="AA38" s="14"/>
      <c r="AB38" s="14"/>
      <c r="AC38" s="138">
        <f t="shared" si="2"/>
        <v>0</v>
      </c>
      <c r="AD38" s="243" t="str">
        <f t="shared" si="1"/>
        <v>0</v>
      </c>
      <c r="AE38" s="131"/>
    </row>
    <row r="39" spans="2:31" ht="17.100000000000001" customHeight="1" x14ac:dyDescent="0.5">
      <c r="B39" s="30">
        <v>33</v>
      </c>
      <c r="C39" s="252" t="str">
        <f>เวลาเรียน202!D37</f>
        <v>เด็กหญิง มะลิ  อาภรณ์ศรี</v>
      </c>
      <c r="D39" s="129"/>
      <c r="E39" s="14"/>
      <c r="F39" s="14"/>
      <c r="G39" s="15"/>
      <c r="H39" s="128"/>
      <c r="I39" s="128"/>
      <c r="J39" s="128"/>
      <c r="K39" s="128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28"/>
      <c r="Z39" s="129">
        <f t="shared" si="0"/>
        <v>0</v>
      </c>
      <c r="AA39" s="14"/>
      <c r="AB39" s="14"/>
      <c r="AC39" s="138">
        <f t="shared" si="2"/>
        <v>0</v>
      </c>
      <c r="AD39" s="243" t="str">
        <f t="shared" si="1"/>
        <v>0</v>
      </c>
      <c r="AE39" s="131"/>
    </row>
    <row r="40" spans="2:31" ht="17.100000000000001" customHeight="1" x14ac:dyDescent="0.5">
      <c r="B40" s="30">
        <v>34</v>
      </c>
      <c r="C40" s="252" t="str">
        <f>เวลาเรียน202!D38</f>
        <v>เด็กหญิง ขนิษฐา  นาคพันธ์</v>
      </c>
      <c r="D40" s="129"/>
      <c r="E40" s="14"/>
      <c r="F40" s="14"/>
      <c r="G40" s="15"/>
      <c r="H40" s="128"/>
      <c r="I40" s="128"/>
      <c r="J40" s="128"/>
      <c r="K40" s="128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28"/>
      <c r="Z40" s="129">
        <f t="shared" si="0"/>
        <v>0</v>
      </c>
      <c r="AA40" s="14"/>
      <c r="AB40" s="14"/>
      <c r="AC40" s="138">
        <f t="shared" si="2"/>
        <v>0</v>
      </c>
      <c r="AD40" s="243" t="str">
        <f t="shared" si="1"/>
        <v>0</v>
      </c>
      <c r="AE40" s="131"/>
    </row>
    <row r="41" spans="2:31" ht="17.100000000000001" customHeight="1" x14ac:dyDescent="0.5">
      <c r="B41" s="132">
        <v>35</v>
      </c>
      <c r="C41" s="252" t="str">
        <f>เวลาเรียน202!D39</f>
        <v>เด็กหญิง วรินทิพย์  ภู่เจริญ</v>
      </c>
      <c r="D41" s="129"/>
      <c r="E41" s="14"/>
      <c r="F41" s="14"/>
      <c r="G41" s="15"/>
      <c r="H41" s="128"/>
      <c r="I41" s="128"/>
      <c r="J41" s="128"/>
      <c r="K41" s="128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28"/>
      <c r="Z41" s="129">
        <f t="shared" si="0"/>
        <v>0</v>
      </c>
      <c r="AA41" s="14"/>
      <c r="AB41" s="14"/>
      <c r="AC41" s="138">
        <f t="shared" si="2"/>
        <v>0</v>
      </c>
      <c r="AD41" s="243" t="str">
        <f t="shared" si="1"/>
        <v>0</v>
      </c>
      <c r="AE41" s="131"/>
    </row>
    <row r="42" spans="2:31" ht="17.100000000000001" customHeight="1" x14ac:dyDescent="0.5">
      <c r="B42" s="30">
        <v>36</v>
      </c>
      <c r="C42" s="487" t="str">
        <f>เวลาเรียน202!D40</f>
        <v>เด็กชาย รัตนะปัญญา  พรหมเกตุ</v>
      </c>
      <c r="D42" s="129"/>
      <c r="E42" s="14"/>
      <c r="F42" s="14"/>
      <c r="G42" s="15"/>
      <c r="H42" s="128"/>
      <c r="I42" s="128"/>
      <c r="J42" s="128"/>
      <c r="K42" s="128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28"/>
      <c r="Z42" s="129">
        <f t="shared" si="0"/>
        <v>0</v>
      </c>
      <c r="AA42" s="14"/>
      <c r="AB42" s="14"/>
      <c r="AC42" s="138">
        <f t="shared" si="2"/>
        <v>0</v>
      </c>
      <c r="AD42" s="243" t="str">
        <f t="shared" si="1"/>
        <v>0</v>
      </c>
      <c r="AE42" s="131"/>
    </row>
    <row r="43" spans="2:31" ht="17.100000000000001" customHeight="1" x14ac:dyDescent="0.5">
      <c r="B43" s="132">
        <v>37</v>
      </c>
      <c r="C43" s="252" t="str">
        <f>เวลาเรียน202!D41</f>
        <v>เด็กหญิง เกศินี   แซ่อั้ง</v>
      </c>
      <c r="D43" s="129"/>
      <c r="E43" s="14"/>
      <c r="F43" s="14"/>
      <c r="G43" s="15"/>
      <c r="H43" s="128"/>
      <c r="I43" s="128"/>
      <c r="J43" s="128"/>
      <c r="K43" s="128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28"/>
      <c r="Z43" s="129">
        <f t="shared" si="0"/>
        <v>0</v>
      </c>
      <c r="AA43" s="14"/>
      <c r="AB43" s="14"/>
      <c r="AC43" s="138">
        <f t="shared" si="2"/>
        <v>0</v>
      </c>
      <c r="AD43" s="243" t="str">
        <f t="shared" si="1"/>
        <v>0</v>
      </c>
      <c r="AE43" s="131"/>
    </row>
    <row r="44" spans="2:31" ht="17.100000000000001" customHeight="1" x14ac:dyDescent="0.5">
      <c r="B44" s="30">
        <v>38</v>
      </c>
      <c r="C44" s="252" t="str">
        <f>เวลาเรียน202!D42</f>
        <v>เด็กชาย พลสิทธิ์  พุกอิน</v>
      </c>
      <c r="D44" s="129"/>
      <c r="E44" s="14"/>
      <c r="F44" s="14"/>
      <c r="G44" s="15"/>
      <c r="H44" s="128"/>
      <c r="I44" s="128"/>
      <c r="J44" s="128"/>
      <c r="K44" s="128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28"/>
      <c r="Z44" s="129">
        <f t="shared" si="0"/>
        <v>0</v>
      </c>
      <c r="AA44" s="14"/>
      <c r="AB44" s="14"/>
      <c r="AC44" s="138">
        <f t="shared" si="2"/>
        <v>0</v>
      </c>
      <c r="AD44" s="243" t="str">
        <f t="shared" si="1"/>
        <v>0</v>
      </c>
      <c r="AE44" s="131"/>
    </row>
    <row r="45" spans="2:31" ht="17.100000000000001" customHeight="1" x14ac:dyDescent="0.5">
      <c r="B45" s="11">
        <v>39</v>
      </c>
      <c r="C45" s="252"/>
      <c r="D45" s="129"/>
      <c r="E45" s="14"/>
      <c r="F45" s="14"/>
      <c r="G45" s="15"/>
      <c r="H45" s="128"/>
      <c r="I45" s="128"/>
      <c r="J45" s="128"/>
      <c r="K45" s="128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28"/>
      <c r="Z45" s="137"/>
      <c r="AA45" s="14"/>
      <c r="AB45" s="14"/>
      <c r="AC45" s="138"/>
      <c r="AD45" s="243"/>
      <c r="AE45" s="131"/>
    </row>
    <row r="46" spans="2:31" ht="17.100000000000001" customHeight="1" x14ac:dyDescent="0.5">
      <c r="B46" s="132">
        <v>40</v>
      </c>
      <c r="C46" s="252"/>
      <c r="D46" s="129"/>
      <c r="E46" s="14"/>
      <c r="F46" s="14"/>
      <c r="G46" s="15"/>
      <c r="H46" s="128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244"/>
      <c r="X46" s="14"/>
      <c r="Y46" s="28"/>
      <c r="Z46" s="137"/>
      <c r="AA46" s="14"/>
      <c r="AB46" s="14"/>
      <c r="AC46" s="138"/>
      <c r="AD46" s="243"/>
      <c r="AE46" s="245"/>
    </row>
    <row r="47" spans="2:31" ht="17.100000000000001" customHeight="1" x14ac:dyDescent="0.5"/>
    <row r="48" spans="2:31" ht="17.100000000000001" customHeight="1" x14ac:dyDescent="0.55000000000000004">
      <c r="T48" s="148" t="s">
        <v>29</v>
      </c>
      <c r="U48" s="148"/>
      <c r="W48" s="150">
        <v>0</v>
      </c>
      <c r="Y48" s="150" t="s">
        <v>30</v>
      </c>
      <c r="Z48" s="151"/>
      <c r="AA48" s="152">
        <f>COUNTIF($AD$7:$AD$46,"0")</f>
        <v>33</v>
      </c>
      <c r="AB48" s="149" t="s">
        <v>31</v>
      </c>
    </row>
    <row r="49" spans="20:28" ht="17.100000000000001" customHeight="1" x14ac:dyDescent="0.55000000000000004">
      <c r="T49" s="148" t="s">
        <v>29</v>
      </c>
      <c r="U49" s="148"/>
      <c r="W49" s="150">
        <v>1</v>
      </c>
      <c r="Y49" s="150" t="s">
        <v>30</v>
      </c>
      <c r="Z49" s="151"/>
      <c r="AA49" s="152">
        <f>COUNTIF($AD$7:$AD$46,"1")</f>
        <v>0</v>
      </c>
      <c r="AB49" s="149" t="s">
        <v>31</v>
      </c>
    </row>
    <row r="50" spans="20:28" ht="17.100000000000001" customHeight="1" x14ac:dyDescent="0.55000000000000004">
      <c r="T50" s="148" t="s">
        <v>29</v>
      </c>
      <c r="U50" s="148"/>
      <c r="W50" s="668">
        <v>1.5</v>
      </c>
      <c r="X50" s="668"/>
      <c r="Y50" s="150" t="s">
        <v>30</v>
      </c>
      <c r="Z50" s="151"/>
      <c r="AA50" s="152">
        <f>COUNTIF($AD$7:$AD$46,"1.5")</f>
        <v>1</v>
      </c>
      <c r="AB50" s="149" t="s">
        <v>31</v>
      </c>
    </row>
    <row r="51" spans="20:28" ht="17.100000000000001" customHeight="1" x14ac:dyDescent="0.55000000000000004">
      <c r="T51" s="148" t="s">
        <v>29</v>
      </c>
      <c r="U51" s="148"/>
      <c r="W51" s="150">
        <v>2</v>
      </c>
      <c r="Y51" s="150" t="s">
        <v>30</v>
      </c>
      <c r="Z51" s="151"/>
      <c r="AA51" s="152">
        <f>COUNTIF($AD$7:$AD$46,"2")</f>
        <v>0</v>
      </c>
      <c r="AB51" s="149" t="s">
        <v>31</v>
      </c>
    </row>
    <row r="52" spans="20:28" ht="17.100000000000001" customHeight="1" x14ac:dyDescent="0.55000000000000004">
      <c r="T52" s="148" t="s">
        <v>29</v>
      </c>
      <c r="U52" s="148"/>
      <c r="W52" s="668">
        <v>2.5</v>
      </c>
      <c r="X52" s="668"/>
      <c r="Y52" s="150" t="s">
        <v>30</v>
      </c>
      <c r="Z52" s="151"/>
      <c r="AA52" s="152">
        <f>COUNTIF($AD$7:$AD$46,"2.5")</f>
        <v>2</v>
      </c>
      <c r="AB52" s="149" t="s">
        <v>31</v>
      </c>
    </row>
    <row r="53" spans="20:28" ht="17.100000000000001" customHeight="1" x14ac:dyDescent="0.55000000000000004">
      <c r="T53" s="148" t="s">
        <v>29</v>
      </c>
      <c r="U53" s="148"/>
      <c r="W53" s="150">
        <v>3</v>
      </c>
      <c r="Y53" s="150" t="s">
        <v>30</v>
      </c>
      <c r="Z53" s="151"/>
      <c r="AA53" s="152">
        <f>COUNTIF($AD$7:$AD$46,"3")</f>
        <v>0</v>
      </c>
      <c r="AB53" s="149" t="s">
        <v>31</v>
      </c>
    </row>
    <row r="54" spans="20:28" ht="17.100000000000001" customHeight="1" x14ac:dyDescent="0.55000000000000004">
      <c r="T54" s="148" t="s">
        <v>29</v>
      </c>
      <c r="U54" s="148"/>
      <c r="W54" s="668">
        <v>3.5</v>
      </c>
      <c r="X54" s="668"/>
      <c r="Y54" s="150" t="s">
        <v>30</v>
      </c>
      <c r="Z54" s="151"/>
      <c r="AA54" s="152">
        <f>COUNTIF($AD$7:$AD$46,"3.5")</f>
        <v>1</v>
      </c>
      <c r="AB54" s="149" t="s">
        <v>31</v>
      </c>
    </row>
    <row r="55" spans="20:28" ht="17.100000000000001" customHeight="1" x14ac:dyDescent="0.55000000000000004">
      <c r="T55" s="148" t="s">
        <v>29</v>
      </c>
      <c r="U55" s="148"/>
      <c r="W55" s="150">
        <v>4</v>
      </c>
      <c r="Y55" s="150" t="s">
        <v>30</v>
      </c>
      <c r="Z55" s="151"/>
      <c r="AA55" s="152">
        <f>COUNTIF($AD$7:$AD$46,"4")</f>
        <v>1</v>
      </c>
      <c r="AB55" s="149" t="s">
        <v>31</v>
      </c>
    </row>
    <row r="56" spans="20:28" ht="17.100000000000001" customHeight="1" x14ac:dyDescent="0.55000000000000004">
      <c r="U56" s="149" t="s">
        <v>33</v>
      </c>
      <c r="W56" s="150" t="s">
        <v>20</v>
      </c>
      <c r="Y56" s="150" t="s">
        <v>30</v>
      </c>
      <c r="Z56" s="151"/>
      <c r="AA56" s="152">
        <f>COUNTIF($AD$7:$AD$46,"ร")</f>
        <v>0</v>
      </c>
      <c r="AB56" s="149" t="s">
        <v>31</v>
      </c>
    </row>
    <row r="57" spans="20:28" ht="17.100000000000001" customHeight="1" x14ac:dyDescent="0.55000000000000004">
      <c r="U57" s="149" t="s">
        <v>33</v>
      </c>
      <c r="W57" s="150" t="s">
        <v>21</v>
      </c>
      <c r="Y57" s="150" t="s">
        <v>30</v>
      </c>
      <c r="Z57" s="151"/>
      <c r="AA57" s="152">
        <f>COUNTIF($AD$7:$AD$46,"มส")</f>
        <v>0</v>
      </c>
      <c r="AB57" s="149" t="s">
        <v>31</v>
      </c>
    </row>
    <row r="58" spans="20:28" ht="17.100000000000001" customHeight="1" x14ac:dyDescent="0.55000000000000004">
      <c r="U58" s="149" t="s">
        <v>33</v>
      </c>
      <c r="W58" s="150" t="s">
        <v>22</v>
      </c>
      <c r="Y58" s="150" t="s">
        <v>30</v>
      </c>
      <c r="Z58" s="151"/>
      <c r="AA58" s="152">
        <f>COUNTIF($AD$7:$AD$46,"ผ")</f>
        <v>0</v>
      </c>
      <c r="AB58" s="149" t="s">
        <v>31</v>
      </c>
    </row>
    <row r="59" spans="20:28" ht="17.100000000000001" customHeight="1" x14ac:dyDescent="0.55000000000000004">
      <c r="U59" s="149" t="s">
        <v>33</v>
      </c>
      <c r="W59" s="150" t="s">
        <v>23</v>
      </c>
      <c r="Y59" s="150" t="s">
        <v>30</v>
      </c>
      <c r="Z59" s="151"/>
      <c r="AA59" s="152">
        <f>COUNTIF($AD$7:$AD$46,"มผ")</f>
        <v>0</v>
      </c>
      <c r="AB59" s="149" t="s">
        <v>31</v>
      </c>
    </row>
    <row r="60" spans="20:28" ht="17.100000000000001" customHeight="1" x14ac:dyDescent="0.55000000000000004">
      <c r="V60" s="151"/>
      <c r="W60" s="151"/>
      <c r="X60" s="149"/>
      <c r="Y60" s="149"/>
      <c r="Z60" s="149"/>
      <c r="AA60" s="152">
        <f>SUM(AA48:AA59)</f>
        <v>38</v>
      </c>
      <c r="AB60" s="149"/>
    </row>
    <row r="61" spans="20:28" ht="17.100000000000001" customHeight="1" x14ac:dyDescent="0.5"/>
    <row r="62" spans="20:28" ht="17.100000000000001" customHeight="1" x14ac:dyDescent="0.5"/>
  </sheetData>
  <mergeCells count="9">
    <mergeCell ref="B1:AE1"/>
    <mergeCell ref="W50:X50"/>
    <mergeCell ref="W52:X52"/>
    <mergeCell ref="W54:X54"/>
    <mergeCell ref="AC3:AC5"/>
    <mergeCell ref="D2:Y2"/>
    <mergeCell ref="Z2:AC2"/>
    <mergeCell ref="AA3:AA5"/>
    <mergeCell ref="AB3:AB5"/>
  </mergeCells>
  <printOptions horizontalCentered="1"/>
  <pageMargins left="0.15" right="0.15748031496063" top="0.39" bottom="0.39" header="0.511811023622047" footer="0.39370078740157499"/>
  <pageSetup paperSize="9" scale="95" orientation="portrait" r:id="rId1"/>
  <headerFooter alignWithMargins="0"/>
  <rowBreaks count="1" manualBreakCount="1">
    <brk id="46" max="30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437"/>
  <sheetViews>
    <sheetView view="pageBreakPreview" topLeftCell="A25" zoomScaleNormal="100" zoomScaleSheetLayoutView="100" workbookViewId="0">
      <selection activeCell="G9" sqref="G9"/>
    </sheetView>
  </sheetViews>
  <sheetFormatPr defaultRowHeight="24" x14ac:dyDescent="0.55000000000000004"/>
  <cols>
    <col min="1" max="1" width="5.42578125" style="725" customWidth="1"/>
    <col min="2" max="2" width="9.140625" style="725"/>
    <col min="3" max="3" width="27" style="722" customWidth="1"/>
    <col min="4" max="5" width="8.7109375" style="725" customWidth="1"/>
    <col min="6" max="6" width="14.42578125" style="722" customWidth="1"/>
    <col min="7" max="7" width="17.140625" style="722" customWidth="1"/>
    <col min="8" max="8" width="6.140625" style="726" customWidth="1"/>
    <col min="9" max="9" width="7.42578125" style="722" customWidth="1"/>
    <col min="10" max="16384" width="9.140625" style="722"/>
  </cols>
  <sheetData>
    <row r="1" spans="1:9" ht="24.95" customHeight="1" x14ac:dyDescent="0.55000000000000004">
      <c r="A1" s="727" t="s">
        <v>207</v>
      </c>
      <c r="B1" s="727"/>
      <c r="C1" s="727"/>
      <c r="D1" s="727"/>
      <c r="E1" s="727"/>
      <c r="F1" s="727"/>
      <c r="G1" s="727"/>
      <c r="H1" s="727"/>
      <c r="I1" s="727"/>
    </row>
    <row r="2" spans="1:9" ht="24.95" customHeight="1" x14ac:dyDescent="0.55000000000000004">
      <c r="A2" s="727" t="s">
        <v>227</v>
      </c>
      <c r="B2" s="727"/>
      <c r="C2" s="727"/>
      <c r="D2" s="727"/>
      <c r="E2" s="727"/>
      <c r="F2" s="727"/>
      <c r="G2" s="727"/>
      <c r="H2" s="727"/>
      <c r="I2" s="727"/>
    </row>
    <row r="3" spans="1:9" s="724" customFormat="1" ht="18" customHeight="1" x14ac:dyDescent="0.5">
      <c r="A3" s="723" t="s">
        <v>37</v>
      </c>
      <c r="B3" s="723" t="s">
        <v>38</v>
      </c>
      <c r="C3" s="730" t="s">
        <v>3</v>
      </c>
      <c r="D3" s="732" t="s">
        <v>4</v>
      </c>
      <c r="E3" s="732" t="s">
        <v>208</v>
      </c>
      <c r="F3" s="733" t="s">
        <v>111</v>
      </c>
      <c r="G3" s="735"/>
      <c r="H3" s="736"/>
      <c r="I3" s="737"/>
    </row>
    <row r="4" spans="1:9" s="724" customFormat="1" ht="18" customHeight="1" x14ac:dyDescent="0.5">
      <c r="A4" s="723"/>
      <c r="B4" s="723"/>
      <c r="C4" s="730"/>
      <c r="D4" s="731">
        <v>100</v>
      </c>
      <c r="E4" s="731" t="s">
        <v>209</v>
      </c>
      <c r="F4" s="733"/>
      <c r="G4" s="738"/>
      <c r="H4" s="739"/>
      <c r="I4" s="740"/>
    </row>
    <row r="5" spans="1:9" s="724" customFormat="1" ht="18" customHeight="1" x14ac:dyDescent="0.5">
      <c r="A5" s="728">
        <v>1</v>
      </c>
      <c r="B5" s="728">
        <f>เวลาเรียน202!C5</f>
        <v>12014</v>
      </c>
      <c r="C5" s="729" t="str">
        <f>เวลาเรียน202!D5</f>
        <v>เด็กชาย โชคชัย  ชูธรรม</v>
      </c>
      <c r="D5" s="728">
        <f>รวมคะแนน202!AC7</f>
        <v>66</v>
      </c>
      <c r="E5" s="728" t="str">
        <f>รวมคะแนน202!AD7</f>
        <v>2.5</v>
      </c>
      <c r="F5" s="734"/>
      <c r="G5" s="738"/>
      <c r="H5" s="739"/>
      <c r="I5" s="740"/>
    </row>
    <row r="6" spans="1:9" s="724" customFormat="1" ht="18" customHeight="1" x14ac:dyDescent="0.5">
      <c r="A6" s="728">
        <v>2</v>
      </c>
      <c r="B6" s="728">
        <f>เวลาเรียน202!C6</f>
        <v>12077</v>
      </c>
      <c r="C6" s="729" t="str">
        <f>เวลาเรียน202!D6</f>
        <v>เด็กชาย เชษฐา  คำพานิช</v>
      </c>
      <c r="D6" s="728">
        <f>รวมคะแนน202!AC8</f>
        <v>0</v>
      </c>
      <c r="E6" s="728" t="str">
        <f>รวมคะแนน202!AD8</f>
        <v>0</v>
      </c>
      <c r="F6" s="734"/>
      <c r="G6" s="738"/>
      <c r="H6" s="739"/>
      <c r="I6" s="740"/>
    </row>
    <row r="7" spans="1:9" s="724" customFormat="1" ht="18" customHeight="1" x14ac:dyDescent="0.5">
      <c r="A7" s="728">
        <v>3</v>
      </c>
      <c r="B7" s="728">
        <f>เวลาเรียน202!C7</f>
        <v>12214</v>
      </c>
      <c r="C7" s="729" t="str">
        <f>เวลาเรียน202!D7</f>
        <v>เด็กชาย ชัชวาลย์  แสงทอง</v>
      </c>
      <c r="D7" s="728">
        <f>รวมคะแนน202!AC9</f>
        <v>68</v>
      </c>
      <c r="E7" s="728" t="str">
        <f>รวมคะแนน202!AD9</f>
        <v>2.5</v>
      </c>
      <c r="F7" s="734"/>
      <c r="G7" s="738"/>
      <c r="H7" s="739"/>
      <c r="I7" s="740"/>
    </row>
    <row r="8" spans="1:9" s="724" customFormat="1" ht="18" customHeight="1" x14ac:dyDescent="0.5">
      <c r="A8" s="728">
        <v>4</v>
      </c>
      <c r="B8" s="728">
        <f>เวลาเรียน202!C8</f>
        <v>12222</v>
      </c>
      <c r="C8" s="729" t="str">
        <f>เวลาเรียน202!D8</f>
        <v>เด็กชาย ธนภัทร  สาสงเคราะห์</v>
      </c>
      <c r="D8" s="728">
        <f>รวมคะแนน202!AC10</f>
        <v>55</v>
      </c>
      <c r="E8" s="728" t="str">
        <f>รวมคะแนน202!AD10</f>
        <v>1.5</v>
      </c>
      <c r="F8" s="734"/>
      <c r="G8" s="738"/>
      <c r="H8" s="739"/>
      <c r="I8" s="740"/>
    </row>
    <row r="9" spans="1:9" s="724" customFormat="1" ht="18" customHeight="1" x14ac:dyDescent="0.5">
      <c r="A9" s="728">
        <v>5</v>
      </c>
      <c r="B9" s="728">
        <f>เวลาเรียน202!C9</f>
        <v>12229</v>
      </c>
      <c r="C9" s="729" t="str">
        <f>เวลาเรียน202!D9</f>
        <v>เด็กชาย สุมนัส  แม้นประดิษฐ์</v>
      </c>
      <c r="D9" s="728">
        <f>รวมคะแนน202!AC11</f>
        <v>0</v>
      </c>
      <c r="E9" s="728" t="str">
        <f>รวมคะแนน202!AD11</f>
        <v>0</v>
      </c>
      <c r="F9" s="734"/>
      <c r="G9" s="738"/>
      <c r="H9" s="739"/>
      <c r="I9" s="740"/>
    </row>
    <row r="10" spans="1:9" s="724" customFormat="1" ht="18" customHeight="1" x14ac:dyDescent="0.5">
      <c r="A10" s="728">
        <v>6</v>
      </c>
      <c r="B10" s="728">
        <f>เวลาเรียน202!C10</f>
        <v>12246</v>
      </c>
      <c r="C10" s="729" t="str">
        <f>เวลาเรียน202!D10</f>
        <v>เด็กชาย จิรศักดิ์  แสงสว่าง</v>
      </c>
      <c r="D10" s="728">
        <f>รวมคะแนน202!AC12</f>
        <v>0</v>
      </c>
      <c r="E10" s="728" t="str">
        <f>รวมคะแนน202!AD12</f>
        <v>0</v>
      </c>
      <c r="F10" s="734"/>
      <c r="G10" s="738"/>
      <c r="H10" s="739"/>
      <c r="I10" s="740"/>
    </row>
    <row r="11" spans="1:9" s="724" customFormat="1" ht="18" customHeight="1" x14ac:dyDescent="0.5">
      <c r="A11" s="728">
        <v>7</v>
      </c>
      <c r="B11" s="728">
        <f>เวลาเรียน202!C11</f>
        <v>12247</v>
      </c>
      <c r="C11" s="729" t="str">
        <f>เวลาเรียน202!D11</f>
        <v>เด็กชาย จิรวุฒิ  แสงสว่าง</v>
      </c>
      <c r="D11" s="728">
        <f>รวมคะแนน202!AC13</f>
        <v>77</v>
      </c>
      <c r="E11" s="728" t="str">
        <f>รวมคะแนน202!AD13</f>
        <v>3.5</v>
      </c>
      <c r="F11" s="734"/>
      <c r="G11" s="738"/>
      <c r="H11" s="739"/>
      <c r="I11" s="740"/>
    </row>
    <row r="12" spans="1:9" s="724" customFormat="1" ht="18" customHeight="1" x14ac:dyDescent="0.5">
      <c r="A12" s="728">
        <v>8</v>
      </c>
      <c r="B12" s="728">
        <f>เวลาเรียน202!C12</f>
        <v>12248</v>
      </c>
      <c r="C12" s="729" t="str">
        <f>เวลาเรียน202!D12</f>
        <v>เด็กชาย ณัฐพงษ์  มะลิรัมย์</v>
      </c>
      <c r="D12" s="728">
        <f>รวมคะแนน202!AC14</f>
        <v>0</v>
      </c>
      <c r="E12" s="728" t="str">
        <f>รวมคะแนน202!AD14</f>
        <v>0</v>
      </c>
      <c r="F12" s="734"/>
      <c r="G12" s="738"/>
      <c r="H12" s="739"/>
      <c r="I12" s="740"/>
    </row>
    <row r="13" spans="1:9" s="724" customFormat="1" ht="18" customHeight="1" x14ac:dyDescent="0.5">
      <c r="A13" s="728">
        <v>9</v>
      </c>
      <c r="B13" s="728">
        <f>เวลาเรียน202!C13</f>
        <v>12253</v>
      </c>
      <c r="C13" s="729" t="str">
        <f>เวลาเรียน202!D13</f>
        <v>เด็กชาย สุเมธ  ไตรเสวีวงศ์</v>
      </c>
      <c r="D13" s="728">
        <f>รวมคะแนน202!AC15</f>
        <v>0</v>
      </c>
      <c r="E13" s="728" t="str">
        <f>รวมคะแนน202!AD15</f>
        <v>0</v>
      </c>
      <c r="F13" s="734"/>
      <c r="G13" s="738"/>
      <c r="H13" s="739"/>
      <c r="I13" s="740"/>
    </row>
    <row r="14" spans="1:9" s="724" customFormat="1" ht="18" customHeight="1" x14ac:dyDescent="0.5">
      <c r="A14" s="728">
        <v>10</v>
      </c>
      <c r="B14" s="728">
        <f>เวลาเรียน202!C14</f>
        <v>12256</v>
      </c>
      <c r="C14" s="729" t="str">
        <f>เวลาเรียน202!D14</f>
        <v>เด็กชาย กวินทร์  แสงอรุณ</v>
      </c>
      <c r="D14" s="728">
        <f>รวมคะแนน202!AC16</f>
        <v>0</v>
      </c>
      <c r="E14" s="728" t="str">
        <f>รวมคะแนน202!AD16</f>
        <v>0</v>
      </c>
      <c r="F14" s="734"/>
      <c r="G14" s="751" t="s">
        <v>18</v>
      </c>
      <c r="H14" s="752"/>
      <c r="I14" s="753"/>
    </row>
    <row r="15" spans="1:9" s="724" customFormat="1" ht="18" customHeight="1" x14ac:dyDescent="0.5">
      <c r="A15" s="728">
        <v>11</v>
      </c>
      <c r="B15" s="728">
        <f>เวลาเรียน202!C15</f>
        <v>12259</v>
      </c>
      <c r="C15" s="729" t="str">
        <f>เวลาเรียน202!D15</f>
        <v>เด็กหญิง ศรัณย์รัตช์  สุขประเสริฐ</v>
      </c>
      <c r="D15" s="728">
        <f>รวมคะแนน202!AC17</f>
        <v>84</v>
      </c>
      <c r="E15" s="728">
        <f>รวมคะแนน202!AD17</f>
        <v>4</v>
      </c>
      <c r="F15" s="734"/>
      <c r="G15" s="738" t="s">
        <v>216</v>
      </c>
      <c r="H15" s="739">
        <f>รวมคะแนน202!AA49</f>
        <v>0</v>
      </c>
      <c r="I15" s="741" t="s">
        <v>31</v>
      </c>
    </row>
    <row r="16" spans="1:9" s="724" customFormat="1" ht="18" customHeight="1" x14ac:dyDescent="0.5">
      <c r="A16" s="728">
        <v>12</v>
      </c>
      <c r="B16" s="728">
        <f>เวลาเรียน202!C16</f>
        <v>12264</v>
      </c>
      <c r="C16" s="729" t="str">
        <f>เวลาเรียน202!D16</f>
        <v>เด็กหญิง ธนวรรณ  บรรจงฤทธิ์</v>
      </c>
      <c r="D16" s="728">
        <f>รวมคะแนน202!AC18</f>
        <v>0</v>
      </c>
      <c r="E16" s="728" t="str">
        <f>รวมคะแนน202!AD18</f>
        <v>0</v>
      </c>
      <c r="F16" s="734"/>
      <c r="G16" s="738" t="s">
        <v>215</v>
      </c>
      <c r="H16" s="739">
        <f>รวมคะแนน202!AA50</f>
        <v>1</v>
      </c>
      <c r="I16" s="741" t="s">
        <v>31</v>
      </c>
    </row>
    <row r="17" spans="1:9" s="724" customFormat="1" ht="18" customHeight="1" x14ac:dyDescent="0.5">
      <c r="A17" s="728">
        <v>13</v>
      </c>
      <c r="B17" s="728">
        <f>เวลาเรียน202!C17</f>
        <v>12265</v>
      </c>
      <c r="C17" s="729" t="str">
        <f>เวลาเรียน202!D17</f>
        <v>เด็กหญิง ดุจสิตา  บุญราษฎร์</v>
      </c>
      <c r="D17" s="728">
        <f>รวมคะแนน202!AC19</f>
        <v>0</v>
      </c>
      <c r="E17" s="728" t="str">
        <f>รวมคะแนน202!AD19</f>
        <v>0</v>
      </c>
      <c r="F17" s="734"/>
      <c r="G17" s="738" t="s">
        <v>214</v>
      </c>
      <c r="H17" s="739">
        <f>รวมคะแนน202!AA51</f>
        <v>0</v>
      </c>
      <c r="I17" s="741" t="s">
        <v>31</v>
      </c>
    </row>
    <row r="18" spans="1:9" s="724" customFormat="1" ht="18" customHeight="1" x14ac:dyDescent="0.5">
      <c r="A18" s="728">
        <v>14</v>
      </c>
      <c r="B18" s="728">
        <f>เวลาเรียน202!C18</f>
        <v>12269</v>
      </c>
      <c r="C18" s="729" t="str">
        <f>เวลาเรียน202!D18</f>
        <v>เด็กหญิง พรรณราย  รัตนะ</v>
      </c>
      <c r="D18" s="728">
        <f>รวมคะแนน202!AC20</f>
        <v>0</v>
      </c>
      <c r="E18" s="728" t="str">
        <f>รวมคะแนน202!AD20</f>
        <v>0</v>
      </c>
      <c r="F18" s="734"/>
      <c r="G18" s="738" t="s">
        <v>213</v>
      </c>
      <c r="H18" s="739">
        <f>รวมคะแนน202!AA52</f>
        <v>2</v>
      </c>
      <c r="I18" s="741" t="s">
        <v>31</v>
      </c>
    </row>
    <row r="19" spans="1:9" s="724" customFormat="1" ht="18" customHeight="1" x14ac:dyDescent="0.5">
      <c r="A19" s="728">
        <v>15</v>
      </c>
      <c r="B19" s="728">
        <f>เวลาเรียน202!C19</f>
        <v>12270</v>
      </c>
      <c r="C19" s="729" t="str">
        <f>เวลาเรียน202!D19</f>
        <v>เด็กหญิง อัยดา  นัยพัฒน์</v>
      </c>
      <c r="D19" s="728">
        <f>รวมคะแนน202!AC21</f>
        <v>0</v>
      </c>
      <c r="E19" s="728" t="str">
        <f>รวมคะแนน202!AD21</f>
        <v>0</v>
      </c>
      <c r="F19" s="734"/>
      <c r="G19" s="738" t="s">
        <v>212</v>
      </c>
      <c r="H19" s="739">
        <f>รวมคะแนน202!AA53</f>
        <v>0</v>
      </c>
      <c r="I19" s="741" t="s">
        <v>31</v>
      </c>
    </row>
    <row r="20" spans="1:9" s="724" customFormat="1" ht="18" customHeight="1" x14ac:dyDescent="0.5">
      <c r="A20" s="728">
        <v>16</v>
      </c>
      <c r="B20" s="728">
        <f>เวลาเรียน202!C20</f>
        <v>12290</v>
      </c>
      <c r="C20" s="729" t="str">
        <f>เวลาเรียน202!D20</f>
        <v>เด็กหญิง ภารดา  รุ่งเจริญ</v>
      </c>
      <c r="D20" s="728">
        <f>รวมคะแนน202!AC22</f>
        <v>0</v>
      </c>
      <c r="E20" s="728" t="str">
        <f>รวมคะแนน202!AD22</f>
        <v>0</v>
      </c>
      <c r="F20" s="734"/>
      <c r="G20" s="738" t="s">
        <v>211</v>
      </c>
      <c r="H20" s="739">
        <f>รวมคะแนน202!AA54</f>
        <v>1</v>
      </c>
      <c r="I20" s="741" t="s">
        <v>31</v>
      </c>
    </row>
    <row r="21" spans="1:9" s="724" customFormat="1" ht="18" customHeight="1" x14ac:dyDescent="0.5">
      <c r="A21" s="728">
        <v>17</v>
      </c>
      <c r="B21" s="728">
        <f>เวลาเรียน202!C21</f>
        <v>12293</v>
      </c>
      <c r="C21" s="729" t="str">
        <f>เวลาเรียน202!D21</f>
        <v>เด็กหญิง ใจรัก  จันทมูล</v>
      </c>
      <c r="D21" s="728">
        <f>รวมคะแนน202!AC23</f>
        <v>0</v>
      </c>
      <c r="E21" s="728" t="str">
        <f>รวมคะแนน202!AD23</f>
        <v>0</v>
      </c>
      <c r="F21" s="734"/>
      <c r="G21" s="738" t="s">
        <v>210</v>
      </c>
      <c r="H21" s="739">
        <f>รวมคะแนน202!AA55</f>
        <v>1</v>
      </c>
      <c r="I21" s="741" t="s">
        <v>31</v>
      </c>
    </row>
    <row r="22" spans="1:9" s="724" customFormat="1" ht="18" customHeight="1" x14ac:dyDescent="0.5">
      <c r="A22" s="728">
        <v>18</v>
      </c>
      <c r="B22" s="728">
        <f>เวลาเรียน202!C22</f>
        <v>12295</v>
      </c>
      <c r="C22" s="729" t="str">
        <f>เวลาเรียน202!D22</f>
        <v>เด็กหญิง นันทนา  โพธิ์สวัสดิ์</v>
      </c>
      <c r="D22" s="728">
        <f>รวมคะแนน202!AC24</f>
        <v>0</v>
      </c>
      <c r="E22" s="728" t="str">
        <f>รวมคะแนน202!AD24</f>
        <v>0</v>
      </c>
      <c r="F22" s="734"/>
      <c r="G22" s="742" t="s">
        <v>219</v>
      </c>
      <c r="H22" s="743">
        <f>SUM(H15:H21)</f>
        <v>5</v>
      </c>
      <c r="I22" s="744" t="s">
        <v>31</v>
      </c>
    </row>
    <row r="23" spans="1:9" s="724" customFormat="1" ht="18" customHeight="1" x14ac:dyDescent="0.5">
      <c r="A23" s="728">
        <v>19</v>
      </c>
      <c r="B23" s="728">
        <f>เวลาเรียน202!C23</f>
        <v>12297</v>
      </c>
      <c r="C23" s="729" t="str">
        <f>เวลาเรียน202!D23</f>
        <v>เด็กหญิง มินตรา  บางพระ</v>
      </c>
      <c r="D23" s="728">
        <f>รวมคะแนน202!AC25</f>
        <v>0</v>
      </c>
      <c r="E23" s="728" t="str">
        <f>รวมคะแนน202!AD25</f>
        <v>0</v>
      </c>
      <c r="F23" s="734"/>
      <c r="G23" s="738" t="s">
        <v>217</v>
      </c>
      <c r="H23" s="739">
        <f>รวมคะแนน202!AA48</f>
        <v>33</v>
      </c>
      <c r="I23" s="741" t="s">
        <v>31</v>
      </c>
    </row>
    <row r="24" spans="1:9" s="724" customFormat="1" ht="18" customHeight="1" x14ac:dyDescent="0.5">
      <c r="A24" s="728">
        <v>20</v>
      </c>
      <c r="B24" s="728">
        <f>เวลาเรียน202!C24</f>
        <v>12301</v>
      </c>
      <c r="C24" s="729" t="str">
        <f>เวลาเรียน202!D24</f>
        <v>เด็กชาย รณยุทธ  พลมนตรี</v>
      </c>
      <c r="D24" s="728">
        <f>รวมคะแนน202!AC26</f>
        <v>0</v>
      </c>
      <c r="E24" s="728" t="str">
        <f>รวมคะแนน202!AD26</f>
        <v>0</v>
      </c>
      <c r="F24" s="734"/>
      <c r="G24" s="738" t="s">
        <v>20</v>
      </c>
      <c r="H24" s="739">
        <f>รวมคะแนน202!AA56</f>
        <v>0</v>
      </c>
      <c r="I24" s="741" t="s">
        <v>31</v>
      </c>
    </row>
    <row r="25" spans="1:9" s="724" customFormat="1" ht="18" customHeight="1" x14ac:dyDescent="0.5">
      <c r="A25" s="728">
        <v>21</v>
      </c>
      <c r="B25" s="728">
        <f>เวลาเรียน202!C25</f>
        <v>12303</v>
      </c>
      <c r="C25" s="729" t="str">
        <f>เวลาเรียน202!D25</f>
        <v>เด็กชาย ปิยะเรศ  อบเชย</v>
      </c>
      <c r="D25" s="728">
        <f>รวมคะแนน202!AC27</f>
        <v>0</v>
      </c>
      <c r="E25" s="728" t="str">
        <f>รวมคะแนน202!AD27</f>
        <v>0</v>
      </c>
      <c r="F25" s="734"/>
      <c r="G25" s="738" t="s">
        <v>21</v>
      </c>
      <c r="H25" s="739">
        <f>รวมคะแนน202!AA57</f>
        <v>0</v>
      </c>
      <c r="I25" s="741" t="s">
        <v>31</v>
      </c>
    </row>
    <row r="26" spans="1:9" s="724" customFormat="1" ht="18" customHeight="1" x14ac:dyDescent="0.5">
      <c r="A26" s="728">
        <v>22</v>
      </c>
      <c r="B26" s="728">
        <f>เวลาเรียน202!C26</f>
        <v>12302</v>
      </c>
      <c r="C26" s="729" t="str">
        <f>เวลาเรียน202!D26</f>
        <v>เด็กชาย นัฐกร  คีมทอง</v>
      </c>
      <c r="D26" s="728">
        <f>รวมคะแนน202!AC28</f>
        <v>0</v>
      </c>
      <c r="E26" s="728" t="str">
        <f>รวมคะแนน202!AD28</f>
        <v>0</v>
      </c>
      <c r="F26" s="734"/>
      <c r="G26" s="742" t="s">
        <v>218</v>
      </c>
      <c r="H26" s="743">
        <f>SUM(H23:H25)</f>
        <v>33</v>
      </c>
      <c r="I26" s="744" t="s">
        <v>31</v>
      </c>
    </row>
    <row r="27" spans="1:9" s="724" customFormat="1" ht="18" customHeight="1" x14ac:dyDescent="0.5">
      <c r="A27" s="728">
        <v>23</v>
      </c>
      <c r="B27" s="728">
        <f>เวลาเรียน202!C27</f>
        <v>12304</v>
      </c>
      <c r="C27" s="729" t="str">
        <f>เวลาเรียน202!D27</f>
        <v>เด็กชาย พงศกร  บางพระ</v>
      </c>
      <c r="D27" s="728">
        <f>รวมคะแนน202!AC29</f>
        <v>0</v>
      </c>
      <c r="E27" s="728" t="str">
        <f>รวมคะแนน202!AD29</f>
        <v>0</v>
      </c>
      <c r="F27" s="734"/>
      <c r="G27" s="738"/>
      <c r="H27" s="739"/>
      <c r="I27" s="741"/>
    </row>
    <row r="28" spans="1:9" s="724" customFormat="1" ht="18" customHeight="1" x14ac:dyDescent="0.5">
      <c r="A28" s="728">
        <v>24</v>
      </c>
      <c r="B28" s="728">
        <f>เวลาเรียน202!C28</f>
        <v>12306</v>
      </c>
      <c r="C28" s="729" t="str">
        <f>เวลาเรียน202!D28</f>
        <v>เด็กชาย สุพจน์  ชาลีกุล</v>
      </c>
      <c r="D28" s="728">
        <f>รวมคะแนน202!AC30</f>
        <v>0</v>
      </c>
      <c r="E28" s="728" t="str">
        <f>รวมคะแนน202!AD30</f>
        <v>0</v>
      </c>
      <c r="F28" s="734"/>
      <c r="G28" s="745" t="s">
        <v>220</v>
      </c>
      <c r="H28" s="746"/>
      <c r="I28" s="747"/>
    </row>
    <row r="29" spans="1:9" s="724" customFormat="1" ht="18" customHeight="1" x14ac:dyDescent="0.5">
      <c r="A29" s="728">
        <v>25</v>
      </c>
      <c r="B29" s="728">
        <f>เวลาเรียน202!C29</f>
        <v>12307</v>
      </c>
      <c r="C29" s="729" t="str">
        <f>เวลาเรียน202!D29</f>
        <v>เด็กชาย ปฎิภาณ  พันธุ์สะอาด</v>
      </c>
      <c r="D29" s="728">
        <f>รวมคะแนน202!AC31</f>
        <v>0</v>
      </c>
      <c r="E29" s="728" t="str">
        <f>รวมคะแนน202!AD31</f>
        <v>0</v>
      </c>
      <c r="F29" s="734"/>
      <c r="G29" s="745" t="s">
        <v>221</v>
      </c>
      <c r="H29" s="746"/>
      <c r="I29" s="747"/>
    </row>
    <row r="30" spans="1:9" s="724" customFormat="1" ht="18" customHeight="1" x14ac:dyDescent="0.5">
      <c r="A30" s="728">
        <v>26</v>
      </c>
      <c r="B30" s="728">
        <f>เวลาเรียน202!C30</f>
        <v>12309</v>
      </c>
      <c r="C30" s="729" t="str">
        <f>เวลาเรียน202!D30</f>
        <v>เด็กชาย สิทธิภาคย์  พิณทอง</v>
      </c>
      <c r="D30" s="728">
        <f>รวมคะแนน202!AC32</f>
        <v>0</v>
      </c>
      <c r="E30" s="728" t="str">
        <f>รวมคะแนน202!AD32</f>
        <v>0</v>
      </c>
      <c r="F30" s="734"/>
      <c r="G30" s="738"/>
      <c r="H30" s="739"/>
      <c r="I30" s="740"/>
    </row>
    <row r="31" spans="1:9" s="724" customFormat="1" ht="18" customHeight="1" x14ac:dyDescent="0.5">
      <c r="A31" s="728">
        <v>27</v>
      </c>
      <c r="B31" s="728">
        <f>เวลาเรียน202!C31</f>
        <v>12310</v>
      </c>
      <c r="C31" s="729" t="str">
        <f>เวลาเรียน202!D31</f>
        <v>เด็กชาย รณกฤต  อินประเสริฐ</v>
      </c>
      <c r="D31" s="728">
        <f>รวมคะแนน202!AC33</f>
        <v>0</v>
      </c>
      <c r="E31" s="728" t="str">
        <f>รวมคะแนน202!AD33</f>
        <v>0</v>
      </c>
      <c r="F31" s="734"/>
      <c r="G31" s="745" t="s">
        <v>222</v>
      </c>
      <c r="H31" s="746"/>
      <c r="I31" s="747"/>
    </row>
    <row r="32" spans="1:9" s="724" customFormat="1" ht="18" customHeight="1" x14ac:dyDescent="0.5">
      <c r="A32" s="728">
        <v>28</v>
      </c>
      <c r="B32" s="728">
        <f>เวลาเรียน202!C32</f>
        <v>12325</v>
      </c>
      <c r="C32" s="729" t="str">
        <f>เวลาเรียน202!D32</f>
        <v>เด็กหญิง ไพลิน  จิรกุลฐิติ</v>
      </c>
      <c r="D32" s="728">
        <f>รวมคะแนน202!AC34</f>
        <v>0</v>
      </c>
      <c r="E32" s="728" t="str">
        <f>รวมคะแนน202!AD34</f>
        <v>0</v>
      </c>
      <c r="F32" s="734"/>
      <c r="G32" s="745" t="s">
        <v>221</v>
      </c>
      <c r="H32" s="746"/>
      <c r="I32" s="747"/>
    </row>
    <row r="33" spans="1:9" s="724" customFormat="1" ht="18" customHeight="1" x14ac:dyDescent="0.5">
      <c r="A33" s="728">
        <v>29</v>
      </c>
      <c r="B33" s="728">
        <f>เวลาเรียน202!C33</f>
        <v>12685</v>
      </c>
      <c r="C33" s="729" t="str">
        <f>เวลาเรียน202!D33</f>
        <v>เด็กชาย ทักษิณ  แจ้งสว่าง</v>
      </c>
      <c r="D33" s="728">
        <f>รวมคะแนน202!AC35</f>
        <v>0</v>
      </c>
      <c r="E33" s="728" t="str">
        <f>รวมคะแนน202!AD35</f>
        <v>0</v>
      </c>
      <c r="F33" s="734"/>
      <c r="G33" s="738"/>
      <c r="H33" s="739"/>
      <c r="I33" s="740"/>
    </row>
    <row r="34" spans="1:9" s="724" customFormat="1" ht="18" customHeight="1" x14ac:dyDescent="0.5">
      <c r="A34" s="728">
        <v>30</v>
      </c>
      <c r="B34" s="728">
        <f>เวลาเรียน202!C34</f>
        <v>13297</v>
      </c>
      <c r="C34" s="729" t="str">
        <f>เวลาเรียน202!D34</f>
        <v>เด็กชาย ณุติพงษ์  ยุติธรรม</v>
      </c>
      <c r="D34" s="728">
        <f>รวมคะแนน202!AC36</f>
        <v>0</v>
      </c>
      <c r="E34" s="728" t="str">
        <f>รวมคะแนน202!AD36</f>
        <v>0</v>
      </c>
      <c r="F34" s="734"/>
      <c r="G34" s="745" t="s">
        <v>223</v>
      </c>
      <c r="H34" s="746"/>
      <c r="I34" s="747"/>
    </row>
    <row r="35" spans="1:9" s="724" customFormat="1" ht="18" customHeight="1" x14ac:dyDescent="0.5">
      <c r="A35" s="728">
        <v>31</v>
      </c>
      <c r="B35" s="728">
        <f>เวลาเรียน202!C35</f>
        <v>13301</v>
      </c>
      <c r="C35" s="729" t="str">
        <f>เวลาเรียน202!D35</f>
        <v>เด็กหญิง โยสิตา  จิตต์งามขำ</v>
      </c>
      <c r="D35" s="728">
        <f>รวมคะแนน202!AC37</f>
        <v>0</v>
      </c>
      <c r="E35" s="728" t="str">
        <f>รวมคะแนน202!AD37</f>
        <v>0</v>
      </c>
      <c r="F35" s="734"/>
      <c r="G35" s="745" t="s">
        <v>224</v>
      </c>
      <c r="H35" s="746"/>
      <c r="I35" s="747"/>
    </row>
    <row r="36" spans="1:9" s="724" customFormat="1" ht="18" customHeight="1" x14ac:dyDescent="0.5">
      <c r="A36" s="728">
        <v>32</v>
      </c>
      <c r="B36" s="728">
        <f>เวลาเรียน202!C36</f>
        <v>13302</v>
      </c>
      <c r="C36" s="729" t="str">
        <f>เวลาเรียน202!D36</f>
        <v>เด็กหญิง สุพัตรา  แสนจันทร์แดง</v>
      </c>
      <c r="D36" s="728">
        <f>รวมคะแนน202!AC38</f>
        <v>0</v>
      </c>
      <c r="E36" s="728" t="str">
        <f>รวมคะแนน202!AD38</f>
        <v>0</v>
      </c>
      <c r="F36" s="734"/>
      <c r="G36" s="738"/>
      <c r="H36" s="739"/>
      <c r="I36" s="740"/>
    </row>
    <row r="37" spans="1:9" s="724" customFormat="1" ht="18" customHeight="1" x14ac:dyDescent="0.5">
      <c r="A37" s="728">
        <v>33</v>
      </c>
      <c r="B37" s="728">
        <f>เวลาเรียน202!C37</f>
        <v>13304</v>
      </c>
      <c r="C37" s="729" t="str">
        <f>เวลาเรียน202!D37</f>
        <v>เด็กหญิง มะลิ  อาภรณ์ศรี</v>
      </c>
      <c r="D37" s="728">
        <f>รวมคะแนน202!AC39</f>
        <v>0</v>
      </c>
      <c r="E37" s="728" t="str">
        <f>รวมคะแนน202!AD39</f>
        <v>0</v>
      </c>
      <c r="F37" s="734"/>
      <c r="G37" s="745" t="s">
        <v>225</v>
      </c>
      <c r="H37" s="746"/>
      <c r="I37" s="747"/>
    </row>
    <row r="38" spans="1:9" s="724" customFormat="1" ht="18" customHeight="1" x14ac:dyDescent="0.5">
      <c r="A38" s="728">
        <v>34</v>
      </c>
      <c r="B38" s="728">
        <f>เวลาเรียน202!C38</f>
        <v>13306</v>
      </c>
      <c r="C38" s="729" t="str">
        <f>เวลาเรียน202!D38</f>
        <v>เด็กหญิง ขนิษฐา  นาคพันธ์</v>
      </c>
      <c r="D38" s="728">
        <f>รวมคะแนน202!AC40</f>
        <v>0</v>
      </c>
      <c r="E38" s="728" t="str">
        <f>รวมคะแนน202!AD40</f>
        <v>0</v>
      </c>
      <c r="F38" s="734"/>
      <c r="G38" s="745" t="s">
        <v>226</v>
      </c>
      <c r="H38" s="746"/>
      <c r="I38" s="747"/>
    </row>
    <row r="39" spans="1:9" s="724" customFormat="1" ht="18" customHeight="1" x14ac:dyDescent="0.5">
      <c r="A39" s="728">
        <v>35</v>
      </c>
      <c r="B39" s="728">
        <f>เวลาเรียน202!C39</f>
        <v>13307</v>
      </c>
      <c r="C39" s="729" t="str">
        <f>เวลาเรียน202!D39</f>
        <v>เด็กหญิง วรินทิพย์  ภู่เจริญ</v>
      </c>
      <c r="D39" s="728">
        <f>รวมคะแนน202!AC41</f>
        <v>0</v>
      </c>
      <c r="E39" s="728" t="str">
        <f>รวมคะแนน202!AD41</f>
        <v>0</v>
      </c>
      <c r="F39" s="734"/>
      <c r="G39" s="738"/>
      <c r="H39" s="739"/>
      <c r="I39" s="740"/>
    </row>
    <row r="40" spans="1:9" s="724" customFormat="1" ht="18" customHeight="1" x14ac:dyDescent="0.5">
      <c r="A40" s="728">
        <v>36</v>
      </c>
      <c r="B40" s="728">
        <f>เวลาเรียน202!C40</f>
        <v>13315</v>
      </c>
      <c r="C40" s="729" t="str">
        <f>เวลาเรียน202!D40</f>
        <v>เด็กชาย รัตนะปัญญา  พรหมเกตุ</v>
      </c>
      <c r="D40" s="728">
        <f>รวมคะแนน202!AC42</f>
        <v>0</v>
      </c>
      <c r="E40" s="728" t="str">
        <f>รวมคะแนน202!AD42</f>
        <v>0</v>
      </c>
      <c r="F40" s="729"/>
      <c r="G40" s="738"/>
      <c r="H40" s="739"/>
      <c r="I40" s="740"/>
    </row>
    <row r="41" spans="1:9" s="724" customFormat="1" ht="18" customHeight="1" x14ac:dyDescent="0.5">
      <c r="A41" s="728">
        <v>37</v>
      </c>
      <c r="B41" s="728">
        <f>เวลาเรียน202!C41</f>
        <v>13365</v>
      </c>
      <c r="C41" s="729" t="str">
        <f>เวลาเรียน202!D41</f>
        <v>เด็กหญิง เกศินี   แซ่อั้ง</v>
      </c>
      <c r="D41" s="728">
        <f>รวมคะแนน202!AC43</f>
        <v>0</v>
      </c>
      <c r="E41" s="728" t="str">
        <f>รวมคะแนน202!AD43</f>
        <v>0</v>
      </c>
      <c r="F41" s="729"/>
      <c r="G41" s="738"/>
      <c r="H41" s="739"/>
      <c r="I41" s="740"/>
    </row>
    <row r="42" spans="1:9" s="724" customFormat="1" ht="18" customHeight="1" x14ac:dyDescent="0.5">
      <c r="A42" s="728">
        <v>38</v>
      </c>
      <c r="B42" s="728">
        <f>เวลาเรียน202!C42</f>
        <v>13499</v>
      </c>
      <c r="C42" s="729" t="str">
        <f>เวลาเรียน202!D42</f>
        <v>เด็กชาย พลสิทธิ์  พุกอิน</v>
      </c>
      <c r="D42" s="728">
        <f>รวมคะแนน202!AC44</f>
        <v>0</v>
      </c>
      <c r="E42" s="728" t="str">
        <f>รวมคะแนน202!AD44</f>
        <v>0</v>
      </c>
      <c r="F42" s="729"/>
      <c r="G42" s="738"/>
      <c r="H42" s="739"/>
      <c r="I42" s="740"/>
    </row>
    <row r="43" spans="1:9" s="724" customFormat="1" ht="18" customHeight="1" x14ac:dyDescent="0.5">
      <c r="A43" s="728">
        <v>39</v>
      </c>
      <c r="B43" s="728"/>
      <c r="C43" s="729"/>
      <c r="D43" s="728"/>
      <c r="E43" s="728"/>
      <c r="F43" s="729"/>
      <c r="G43" s="738"/>
      <c r="H43" s="739"/>
      <c r="I43" s="740"/>
    </row>
    <row r="44" spans="1:9" s="724" customFormat="1" ht="18" customHeight="1" x14ac:dyDescent="0.5">
      <c r="A44" s="728">
        <v>40</v>
      </c>
      <c r="B44" s="728"/>
      <c r="C44" s="729"/>
      <c r="D44" s="728"/>
      <c r="E44" s="728"/>
      <c r="F44" s="729"/>
      <c r="G44" s="748"/>
      <c r="H44" s="749"/>
      <c r="I44" s="750"/>
    </row>
    <row r="45" spans="1:9" s="724" customFormat="1" ht="18" customHeight="1" x14ac:dyDescent="0.5">
      <c r="A45" s="725"/>
      <c r="B45" s="725"/>
      <c r="D45" s="725"/>
      <c r="E45" s="725"/>
      <c r="H45" s="725"/>
    </row>
    <row r="46" spans="1:9" s="724" customFormat="1" ht="18" customHeight="1" x14ac:dyDescent="0.5">
      <c r="A46" s="725"/>
      <c r="B46" s="725"/>
      <c r="D46" s="725"/>
      <c r="E46" s="725"/>
      <c r="H46" s="725"/>
    </row>
    <row r="47" spans="1:9" s="724" customFormat="1" ht="18" customHeight="1" x14ac:dyDescent="0.5">
      <c r="A47" s="725"/>
      <c r="B47" s="725"/>
      <c r="D47" s="725"/>
      <c r="E47" s="725"/>
      <c r="H47" s="725"/>
    </row>
    <row r="48" spans="1:9" s="724" customFormat="1" ht="18" customHeight="1" x14ac:dyDescent="0.5">
      <c r="A48" s="725"/>
      <c r="B48" s="725"/>
      <c r="D48" s="725"/>
      <c r="E48" s="725"/>
      <c r="H48" s="725"/>
    </row>
    <row r="49" spans="1:8" s="724" customFormat="1" ht="18" customHeight="1" x14ac:dyDescent="0.5">
      <c r="A49" s="725"/>
      <c r="B49" s="725"/>
      <c r="D49" s="725"/>
      <c r="E49" s="725"/>
      <c r="H49" s="725"/>
    </row>
    <row r="50" spans="1:8" s="724" customFormat="1" ht="18" customHeight="1" x14ac:dyDescent="0.5">
      <c r="A50" s="725"/>
      <c r="B50" s="725"/>
      <c r="D50" s="725"/>
      <c r="E50" s="725"/>
      <c r="H50" s="725"/>
    </row>
    <row r="51" spans="1:8" s="724" customFormat="1" ht="18" customHeight="1" x14ac:dyDescent="0.5">
      <c r="A51" s="725"/>
      <c r="B51" s="725"/>
      <c r="D51" s="725"/>
      <c r="E51" s="725"/>
      <c r="H51" s="725"/>
    </row>
    <row r="52" spans="1:8" s="724" customFormat="1" ht="18" customHeight="1" x14ac:dyDescent="0.5">
      <c r="A52" s="725"/>
      <c r="B52" s="725"/>
      <c r="D52" s="725"/>
      <c r="E52" s="725"/>
      <c r="H52" s="725"/>
    </row>
    <row r="53" spans="1:8" s="724" customFormat="1" ht="18" customHeight="1" x14ac:dyDescent="0.5">
      <c r="A53" s="725"/>
      <c r="B53" s="725"/>
      <c r="D53" s="725"/>
      <c r="E53" s="725"/>
      <c r="H53" s="725"/>
    </row>
    <row r="54" spans="1:8" s="724" customFormat="1" ht="18" customHeight="1" x14ac:dyDescent="0.5">
      <c r="A54" s="725"/>
      <c r="B54" s="725"/>
      <c r="D54" s="725"/>
      <c r="E54" s="725"/>
      <c r="H54" s="725"/>
    </row>
    <row r="55" spans="1:8" s="724" customFormat="1" ht="18" customHeight="1" x14ac:dyDescent="0.5">
      <c r="A55" s="725"/>
      <c r="B55" s="725"/>
      <c r="D55" s="725"/>
      <c r="E55" s="725"/>
      <c r="H55" s="725"/>
    </row>
    <row r="56" spans="1:8" s="724" customFormat="1" ht="18" customHeight="1" x14ac:dyDescent="0.5">
      <c r="A56" s="725"/>
      <c r="B56" s="725"/>
      <c r="D56" s="725"/>
      <c r="E56" s="725"/>
      <c r="H56" s="725"/>
    </row>
    <row r="57" spans="1:8" s="724" customFormat="1" ht="18" customHeight="1" x14ac:dyDescent="0.5">
      <c r="A57" s="725"/>
      <c r="B57" s="725"/>
      <c r="D57" s="725"/>
      <c r="E57" s="725"/>
      <c r="H57" s="725"/>
    </row>
    <row r="58" spans="1:8" s="724" customFormat="1" ht="18" customHeight="1" x14ac:dyDescent="0.5">
      <c r="A58" s="725"/>
      <c r="B58" s="725"/>
      <c r="D58" s="725"/>
      <c r="E58" s="725"/>
      <c r="H58" s="725"/>
    </row>
    <row r="59" spans="1:8" s="724" customFormat="1" ht="18" customHeight="1" x14ac:dyDescent="0.5">
      <c r="A59" s="725"/>
      <c r="B59" s="725"/>
      <c r="D59" s="725"/>
      <c r="E59" s="725"/>
      <c r="H59" s="725"/>
    </row>
    <row r="60" spans="1:8" s="724" customFormat="1" ht="18" customHeight="1" x14ac:dyDescent="0.5">
      <c r="A60" s="725"/>
      <c r="B60" s="725"/>
      <c r="D60" s="725"/>
      <c r="E60" s="725"/>
      <c r="H60" s="725"/>
    </row>
    <row r="61" spans="1:8" s="724" customFormat="1" ht="18" customHeight="1" x14ac:dyDescent="0.5">
      <c r="A61" s="725"/>
      <c r="B61" s="725"/>
      <c r="D61" s="725"/>
      <c r="E61" s="725"/>
      <c r="H61" s="725"/>
    </row>
    <row r="62" spans="1:8" s="724" customFormat="1" ht="18" customHeight="1" x14ac:dyDescent="0.5">
      <c r="A62" s="725"/>
      <c r="B62" s="725"/>
      <c r="D62" s="725"/>
      <c r="E62" s="725"/>
      <c r="H62" s="725"/>
    </row>
    <row r="63" spans="1:8" s="724" customFormat="1" ht="18" customHeight="1" x14ac:dyDescent="0.5">
      <c r="A63" s="725"/>
      <c r="B63" s="725"/>
      <c r="D63" s="725"/>
      <c r="E63" s="725"/>
      <c r="H63" s="725"/>
    </row>
    <row r="64" spans="1:8" s="724" customFormat="1" ht="18" customHeight="1" x14ac:dyDescent="0.5">
      <c r="A64" s="725"/>
      <c r="B64" s="725"/>
      <c r="D64" s="725"/>
      <c r="E64" s="725"/>
      <c r="H64" s="725"/>
    </row>
    <row r="65" spans="1:8" s="724" customFormat="1" ht="18" customHeight="1" x14ac:dyDescent="0.5">
      <c r="A65" s="725"/>
      <c r="B65" s="725"/>
      <c r="D65" s="725"/>
      <c r="E65" s="725"/>
      <c r="H65" s="725"/>
    </row>
    <row r="66" spans="1:8" s="724" customFormat="1" ht="18" customHeight="1" x14ac:dyDescent="0.5">
      <c r="A66" s="725"/>
      <c r="B66" s="725"/>
      <c r="D66" s="725"/>
      <c r="E66" s="725"/>
      <c r="H66" s="725"/>
    </row>
    <row r="67" spans="1:8" s="724" customFormat="1" ht="18" customHeight="1" x14ac:dyDescent="0.5">
      <c r="A67" s="725"/>
      <c r="B67" s="725"/>
      <c r="D67" s="725"/>
      <c r="E67" s="725"/>
      <c r="H67" s="725"/>
    </row>
    <row r="68" spans="1:8" s="724" customFormat="1" ht="18" customHeight="1" x14ac:dyDescent="0.5">
      <c r="A68" s="725"/>
      <c r="B68" s="725"/>
      <c r="D68" s="725"/>
      <c r="E68" s="725"/>
      <c r="H68" s="725"/>
    </row>
    <row r="69" spans="1:8" s="724" customFormat="1" ht="18" customHeight="1" x14ac:dyDescent="0.5">
      <c r="A69" s="725"/>
      <c r="B69" s="725"/>
      <c r="D69" s="725"/>
      <c r="E69" s="725"/>
      <c r="H69" s="725"/>
    </row>
    <row r="70" spans="1:8" s="724" customFormat="1" ht="18" customHeight="1" x14ac:dyDescent="0.5">
      <c r="A70" s="725"/>
      <c r="B70" s="725"/>
      <c r="D70" s="725"/>
      <c r="E70" s="725"/>
      <c r="H70" s="725"/>
    </row>
    <row r="71" spans="1:8" s="724" customFormat="1" ht="18" customHeight="1" x14ac:dyDescent="0.5">
      <c r="A71" s="725"/>
      <c r="B71" s="725"/>
      <c r="D71" s="725"/>
      <c r="E71" s="725"/>
      <c r="H71" s="725"/>
    </row>
    <row r="72" spans="1:8" s="724" customFormat="1" ht="18" customHeight="1" x14ac:dyDescent="0.5">
      <c r="A72" s="725"/>
      <c r="B72" s="725"/>
      <c r="D72" s="725"/>
      <c r="E72" s="725"/>
      <c r="H72" s="725"/>
    </row>
    <row r="73" spans="1:8" s="724" customFormat="1" ht="18" customHeight="1" x14ac:dyDescent="0.5">
      <c r="A73" s="725"/>
      <c r="B73" s="725"/>
      <c r="D73" s="725"/>
      <c r="E73" s="725"/>
      <c r="H73" s="725"/>
    </row>
    <row r="74" spans="1:8" s="724" customFormat="1" ht="18" customHeight="1" x14ac:dyDescent="0.5">
      <c r="A74" s="725"/>
      <c r="B74" s="725"/>
      <c r="D74" s="725"/>
      <c r="E74" s="725"/>
      <c r="H74" s="725"/>
    </row>
    <row r="75" spans="1:8" s="724" customFormat="1" ht="18" customHeight="1" x14ac:dyDescent="0.5">
      <c r="A75" s="725"/>
      <c r="B75" s="725"/>
      <c r="D75" s="725"/>
      <c r="E75" s="725"/>
      <c r="H75" s="725"/>
    </row>
    <row r="76" spans="1:8" s="724" customFormat="1" ht="18" customHeight="1" x14ac:dyDescent="0.5">
      <c r="A76" s="725"/>
      <c r="B76" s="725"/>
      <c r="D76" s="725"/>
      <c r="E76" s="725"/>
      <c r="H76" s="725"/>
    </row>
    <row r="77" spans="1:8" s="724" customFormat="1" ht="18" customHeight="1" x14ac:dyDescent="0.5">
      <c r="A77" s="725"/>
      <c r="B77" s="725"/>
      <c r="D77" s="725"/>
      <c r="E77" s="725"/>
      <c r="H77" s="725"/>
    </row>
    <row r="78" spans="1:8" s="724" customFormat="1" ht="18" customHeight="1" x14ac:dyDescent="0.5">
      <c r="A78" s="725"/>
      <c r="B78" s="725"/>
      <c r="D78" s="725"/>
      <c r="E78" s="725"/>
      <c r="H78" s="725"/>
    </row>
    <row r="79" spans="1:8" s="724" customFormat="1" ht="18" customHeight="1" x14ac:dyDescent="0.5">
      <c r="A79" s="725"/>
      <c r="B79" s="725"/>
      <c r="D79" s="725"/>
      <c r="E79" s="725"/>
      <c r="H79" s="725"/>
    </row>
    <row r="80" spans="1:8" s="724" customFormat="1" ht="18" customHeight="1" x14ac:dyDescent="0.5">
      <c r="A80" s="725"/>
      <c r="B80" s="725"/>
      <c r="D80" s="725"/>
      <c r="E80" s="725"/>
      <c r="H80" s="725"/>
    </row>
    <row r="81" spans="1:8" s="724" customFormat="1" ht="18" customHeight="1" x14ac:dyDescent="0.5">
      <c r="A81" s="725"/>
      <c r="B81" s="725"/>
      <c r="D81" s="725"/>
      <c r="E81" s="725"/>
      <c r="H81" s="725"/>
    </row>
    <row r="82" spans="1:8" s="724" customFormat="1" ht="18" customHeight="1" x14ac:dyDescent="0.5">
      <c r="A82" s="725"/>
      <c r="B82" s="725"/>
      <c r="D82" s="725"/>
      <c r="E82" s="725"/>
      <c r="H82" s="725"/>
    </row>
    <row r="83" spans="1:8" s="724" customFormat="1" ht="18" customHeight="1" x14ac:dyDescent="0.5">
      <c r="A83" s="725"/>
      <c r="B83" s="725"/>
      <c r="D83" s="725"/>
      <c r="E83" s="725"/>
      <c r="H83" s="725"/>
    </row>
    <row r="84" spans="1:8" s="724" customFormat="1" ht="18" customHeight="1" x14ac:dyDescent="0.5">
      <c r="A84" s="725"/>
      <c r="B84" s="725"/>
      <c r="D84" s="725"/>
      <c r="E84" s="725"/>
      <c r="H84" s="725"/>
    </row>
    <row r="85" spans="1:8" s="724" customFormat="1" ht="18" customHeight="1" x14ac:dyDescent="0.5">
      <c r="A85" s="725"/>
      <c r="B85" s="725"/>
      <c r="D85" s="725"/>
      <c r="E85" s="725"/>
      <c r="H85" s="725"/>
    </row>
    <row r="86" spans="1:8" s="724" customFormat="1" ht="18" customHeight="1" x14ac:dyDescent="0.5">
      <c r="A86" s="725"/>
      <c r="B86" s="725"/>
      <c r="D86" s="725"/>
      <c r="E86" s="725"/>
      <c r="H86" s="725"/>
    </row>
    <row r="87" spans="1:8" s="724" customFormat="1" ht="18" customHeight="1" x14ac:dyDescent="0.5">
      <c r="A87" s="725"/>
      <c r="B87" s="725"/>
      <c r="D87" s="725"/>
      <c r="E87" s="725"/>
      <c r="H87" s="725"/>
    </row>
    <row r="88" spans="1:8" s="724" customFormat="1" ht="18" customHeight="1" x14ac:dyDescent="0.5">
      <c r="A88" s="725"/>
      <c r="B88" s="725"/>
      <c r="D88" s="725"/>
      <c r="E88" s="725"/>
      <c r="H88" s="725"/>
    </row>
    <row r="89" spans="1:8" s="724" customFormat="1" ht="18" customHeight="1" x14ac:dyDescent="0.5">
      <c r="A89" s="725"/>
      <c r="B89" s="725"/>
      <c r="D89" s="725"/>
      <c r="E89" s="725"/>
      <c r="H89" s="725"/>
    </row>
    <row r="90" spans="1:8" s="724" customFormat="1" ht="18" customHeight="1" x14ac:dyDescent="0.5">
      <c r="A90" s="725"/>
      <c r="B90" s="725"/>
      <c r="D90" s="725"/>
      <c r="E90" s="725"/>
      <c r="H90" s="725"/>
    </row>
    <row r="91" spans="1:8" s="724" customFormat="1" ht="18" customHeight="1" x14ac:dyDescent="0.5">
      <c r="A91" s="725"/>
      <c r="B91" s="725"/>
      <c r="D91" s="725"/>
      <c r="E91" s="725"/>
      <c r="H91" s="725"/>
    </row>
    <row r="92" spans="1:8" s="724" customFormat="1" ht="18" customHeight="1" x14ac:dyDescent="0.5">
      <c r="A92" s="725"/>
      <c r="B92" s="725"/>
      <c r="D92" s="725"/>
      <c r="E92" s="725"/>
      <c r="H92" s="725"/>
    </row>
    <row r="93" spans="1:8" s="724" customFormat="1" ht="18" customHeight="1" x14ac:dyDescent="0.5">
      <c r="A93" s="725"/>
      <c r="B93" s="725"/>
      <c r="D93" s="725"/>
      <c r="E93" s="725"/>
      <c r="H93" s="725"/>
    </row>
    <row r="94" spans="1:8" s="724" customFormat="1" ht="18" customHeight="1" x14ac:dyDescent="0.5">
      <c r="A94" s="725"/>
      <c r="B94" s="725"/>
      <c r="D94" s="725"/>
      <c r="E94" s="725"/>
      <c r="H94" s="725"/>
    </row>
    <row r="95" spans="1:8" s="724" customFormat="1" ht="18" customHeight="1" x14ac:dyDescent="0.5">
      <c r="A95" s="725"/>
      <c r="B95" s="725"/>
      <c r="D95" s="725"/>
      <c r="E95" s="725"/>
      <c r="H95" s="725"/>
    </row>
    <row r="96" spans="1:8" s="724" customFormat="1" ht="18" customHeight="1" x14ac:dyDescent="0.5">
      <c r="A96" s="725"/>
      <c r="B96" s="725"/>
      <c r="D96" s="725"/>
      <c r="E96" s="725"/>
      <c r="H96" s="725"/>
    </row>
    <row r="97" spans="1:8" s="724" customFormat="1" ht="18" customHeight="1" x14ac:dyDescent="0.5">
      <c r="A97" s="725"/>
      <c r="B97" s="725"/>
      <c r="D97" s="725"/>
      <c r="E97" s="725"/>
      <c r="H97" s="725"/>
    </row>
    <row r="98" spans="1:8" s="724" customFormat="1" ht="18" customHeight="1" x14ac:dyDescent="0.5">
      <c r="A98" s="725"/>
      <c r="B98" s="725"/>
      <c r="D98" s="725"/>
      <c r="E98" s="725"/>
      <c r="H98" s="725"/>
    </row>
    <row r="99" spans="1:8" s="724" customFormat="1" ht="18" customHeight="1" x14ac:dyDescent="0.5">
      <c r="A99" s="725"/>
      <c r="B99" s="725"/>
      <c r="D99" s="725"/>
      <c r="E99" s="725"/>
      <c r="H99" s="725"/>
    </row>
    <row r="100" spans="1:8" s="724" customFormat="1" ht="18" customHeight="1" x14ac:dyDescent="0.5">
      <c r="A100" s="725"/>
      <c r="B100" s="725"/>
      <c r="D100" s="725"/>
      <c r="E100" s="725"/>
      <c r="H100" s="725"/>
    </row>
    <row r="101" spans="1:8" s="724" customFormat="1" ht="18" customHeight="1" x14ac:dyDescent="0.5">
      <c r="A101" s="725"/>
      <c r="B101" s="725"/>
      <c r="D101" s="725"/>
      <c r="E101" s="725"/>
      <c r="H101" s="725"/>
    </row>
    <row r="102" spans="1:8" s="724" customFormat="1" ht="18" customHeight="1" x14ac:dyDescent="0.5">
      <c r="A102" s="725"/>
      <c r="B102" s="725"/>
      <c r="D102" s="725"/>
      <c r="E102" s="725"/>
      <c r="H102" s="725"/>
    </row>
    <row r="103" spans="1:8" s="724" customFormat="1" ht="18" customHeight="1" x14ac:dyDescent="0.5">
      <c r="A103" s="725"/>
      <c r="B103" s="725"/>
      <c r="D103" s="725"/>
      <c r="E103" s="725"/>
      <c r="H103" s="725"/>
    </row>
    <row r="104" spans="1:8" s="724" customFormat="1" ht="18" customHeight="1" x14ac:dyDescent="0.5">
      <c r="A104" s="725"/>
      <c r="B104" s="725"/>
      <c r="D104" s="725"/>
      <c r="E104" s="725"/>
      <c r="H104" s="725"/>
    </row>
    <row r="105" spans="1:8" s="724" customFormat="1" ht="18" customHeight="1" x14ac:dyDescent="0.5">
      <c r="A105" s="725"/>
      <c r="B105" s="725"/>
      <c r="D105" s="725"/>
      <c r="E105" s="725"/>
      <c r="H105" s="725"/>
    </row>
    <row r="106" spans="1:8" s="724" customFormat="1" ht="18" customHeight="1" x14ac:dyDescent="0.5">
      <c r="A106" s="725"/>
      <c r="B106" s="725"/>
      <c r="D106" s="725"/>
      <c r="E106" s="725"/>
      <c r="H106" s="725"/>
    </row>
    <row r="107" spans="1:8" s="724" customFormat="1" ht="18" customHeight="1" x14ac:dyDescent="0.5">
      <c r="A107" s="725"/>
      <c r="B107" s="725"/>
      <c r="D107" s="725"/>
      <c r="E107" s="725"/>
      <c r="H107" s="725"/>
    </row>
    <row r="108" spans="1:8" s="724" customFormat="1" ht="18" customHeight="1" x14ac:dyDescent="0.5">
      <c r="A108" s="725"/>
      <c r="B108" s="725"/>
      <c r="D108" s="725"/>
      <c r="E108" s="725"/>
      <c r="H108" s="725"/>
    </row>
    <row r="109" spans="1:8" s="724" customFormat="1" ht="18" customHeight="1" x14ac:dyDescent="0.5">
      <c r="A109" s="725"/>
      <c r="B109" s="725"/>
      <c r="D109" s="725"/>
      <c r="E109" s="725"/>
      <c r="H109" s="725"/>
    </row>
    <row r="110" spans="1:8" s="724" customFormat="1" ht="18" customHeight="1" x14ac:dyDescent="0.5">
      <c r="A110" s="725"/>
      <c r="B110" s="725"/>
      <c r="D110" s="725"/>
      <c r="E110" s="725"/>
      <c r="H110" s="725"/>
    </row>
    <row r="111" spans="1:8" s="724" customFormat="1" ht="18" customHeight="1" x14ac:dyDescent="0.5">
      <c r="A111" s="725"/>
      <c r="B111" s="725"/>
      <c r="D111" s="725"/>
      <c r="E111" s="725"/>
      <c r="H111" s="725"/>
    </row>
    <row r="112" spans="1:8" s="724" customFormat="1" ht="18" customHeight="1" x14ac:dyDescent="0.5">
      <c r="A112" s="725"/>
      <c r="B112" s="725"/>
      <c r="D112" s="725"/>
      <c r="E112" s="725"/>
      <c r="H112" s="725"/>
    </row>
    <row r="113" spans="1:8" s="724" customFormat="1" ht="18" customHeight="1" x14ac:dyDescent="0.5">
      <c r="A113" s="725"/>
      <c r="B113" s="725"/>
      <c r="D113" s="725"/>
      <c r="E113" s="725"/>
      <c r="H113" s="725"/>
    </row>
    <row r="114" spans="1:8" s="724" customFormat="1" ht="18" customHeight="1" x14ac:dyDescent="0.5">
      <c r="A114" s="725"/>
      <c r="B114" s="725"/>
      <c r="D114" s="725"/>
      <c r="E114" s="725"/>
      <c r="H114" s="725"/>
    </row>
    <row r="115" spans="1:8" s="724" customFormat="1" ht="18" customHeight="1" x14ac:dyDescent="0.5">
      <c r="A115" s="725"/>
      <c r="B115" s="725"/>
      <c r="D115" s="725"/>
      <c r="E115" s="725"/>
      <c r="H115" s="725"/>
    </row>
    <row r="116" spans="1:8" s="724" customFormat="1" ht="18" customHeight="1" x14ac:dyDescent="0.5">
      <c r="A116" s="725"/>
      <c r="B116" s="725"/>
      <c r="D116" s="725"/>
      <c r="E116" s="725"/>
      <c r="H116" s="725"/>
    </row>
    <row r="117" spans="1:8" s="724" customFormat="1" ht="18" customHeight="1" x14ac:dyDescent="0.5">
      <c r="A117" s="725"/>
      <c r="B117" s="725"/>
      <c r="D117" s="725"/>
      <c r="E117" s="725"/>
      <c r="H117" s="725"/>
    </row>
    <row r="118" spans="1:8" s="724" customFormat="1" ht="18" customHeight="1" x14ac:dyDescent="0.5">
      <c r="A118" s="725"/>
      <c r="B118" s="725"/>
      <c r="D118" s="725"/>
      <c r="E118" s="725"/>
      <c r="H118" s="725"/>
    </row>
    <row r="119" spans="1:8" s="724" customFormat="1" ht="18" customHeight="1" x14ac:dyDescent="0.5">
      <c r="A119" s="725"/>
      <c r="B119" s="725"/>
      <c r="D119" s="725"/>
      <c r="E119" s="725"/>
      <c r="H119" s="725"/>
    </row>
    <row r="120" spans="1:8" s="724" customFormat="1" ht="18" customHeight="1" x14ac:dyDescent="0.5">
      <c r="A120" s="725"/>
      <c r="B120" s="725"/>
      <c r="D120" s="725"/>
      <c r="E120" s="725"/>
      <c r="H120" s="725"/>
    </row>
    <row r="121" spans="1:8" s="724" customFormat="1" ht="18" customHeight="1" x14ac:dyDescent="0.5">
      <c r="A121" s="725"/>
      <c r="B121" s="725"/>
      <c r="D121" s="725"/>
      <c r="E121" s="725"/>
      <c r="H121" s="725"/>
    </row>
    <row r="122" spans="1:8" s="724" customFormat="1" ht="18" customHeight="1" x14ac:dyDescent="0.5">
      <c r="A122" s="725"/>
      <c r="B122" s="725"/>
      <c r="D122" s="725"/>
      <c r="E122" s="725"/>
      <c r="H122" s="725"/>
    </row>
    <row r="123" spans="1:8" s="724" customFormat="1" ht="18" customHeight="1" x14ac:dyDescent="0.5">
      <c r="A123" s="725"/>
      <c r="B123" s="725"/>
      <c r="D123" s="725"/>
      <c r="E123" s="725"/>
      <c r="H123" s="725"/>
    </row>
    <row r="124" spans="1:8" s="724" customFormat="1" ht="18" customHeight="1" x14ac:dyDescent="0.5">
      <c r="A124" s="725"/>
      <c r="B124" s="725"/>
      <c r="D124" s="725"/>
      <c r="E124" s="725"/>
      <c r="H124" s="725"/>
    </row>
    <row r="125" spans="1:8" s="724" customFormat="1" ht="18" customHeight="1" x14ac:dyDescent="0.5">
      <c r="A125" s="725"/>
      <c r="B125" s="725"/>
      <c r="D125" s="725"/>
      <c r="E125" s="725"/>
      <c r="H125" s="725"/>
    </row>
    <row r="126" spans="1:8" s="724" customFormat="1" ht="18" customHeight="1" x14ac:dyDescent="0.5">
      <c r="A126" s="725"/>
      <c r="B126" s="725"/>
      <c r="D126" s="725"/>
      <c r="E126" s="725"/>
      <c r="H126" s="725"/>
    </row>
    <row r="127" spans="1:8" s="724" customFormat="1" ht="18" customHeight="1" x14ac:dyDescent="0.5">
      <c r="A127" s="725"/>
      <c r="B127" s="725"/>
      <c r="D127" s="725"/>
      <c r="E127" s="725"/>
      <c r="H127" s="725"/>
    </row>
    <row r="128" spans="1:8" s="724" customFormat="1" ht="18" customHeight="1" x14ac:dyDescent="0.5">
      <c r="A128" s="725"/>
      <c r="B128" s="725"/>
      <c r="D128" s="725"/>
      <c r="E128" s="725"/>
      <c r="H128" s="725"/>
    </row>
    <row r="129" spans="1:8" s="724" customFormat="1" ht="18" customHeight="1" x14ac:dyDescent="0.5">
      <c r="A129" s="725"/>
      <c r="B129" s="725"/>
      <c r="D129" s="725"/>
      <c r="E129" s="725"/>
      <c r="H129" s="725"/>
    </row>
    <row r="130" spans="1:8" s="724" customFormat="1" ht="18" customHeight="1" x14ac:dyDescent="0.5">
      <c r="A130" s="725"/>
      <c r="B130" s="725"/>
      <c r="D130" s="725"/>
      <c r="E130" s="725"/>
      <c r="H130" s="725"/>
    </row>
    <row r="131" spans="1:8" s="724" customFormat="1" ht="18" customHeight="1" x14ac:dyDescent="0.5">
      <c r="A131" s="725"/>
      <c r="B131" s="725"/>
      <c r="D131" s="725"/>
      <c r="E131" s="725"/>
      <c r="H131" s="725"/>
    </row>
    <row r="132" spans="1:8" s="724" customFormat="1" ht="18" customHeight="1" x14ac:dyDescent="0.5">
      <c r="A132" s="725"/>
      <c r="B132" s="725"/>
      <c r="D132" s="725"/>
      <c r="E132" s="725"/>
      <c r="H132" s="725"/>
    </row>
    <row r="133" spans="1:8" s="724" customFormat="1" ht="18" customHeight="1" x14ac:dyDescent="0.5">
      <c r="A133" s="725"/>
      <c r="B133" s="725"/>
      <c r="D133" s="725"/>
      <c r="E133" s="725"/>
      <c r="H133" s="725"/>
    </row>
    <row r="134" spans="1:8" s="724" customFormat="1" ht="18" customHeight="1" x14ac:dyDescent="0.5">
      <c r="A134" s="725"/>
      <c r="B134" s="725"/>
      <c r="D134" s="725"/>
      <c r="E134" s="725"/>
      <c r="H134" s="725"/>
    </row>
    <row r="135" spans="1:8" s="724" customFormat="1" ht="18" customHeight="1" x14ac:dyDescent="0.5">
      <c r="A135" s="725"/>
      <c r="B135" s="725"/>
      <c r="D135" s="725"/>
      <c r="E135" s="725"/>
      <c r="H135" s="725"/>
    </row>
    <row r="136" spans="1:8" s="724" customFormat="1" ht="18" customHeight="1" x14ac:dyDescent="0.5">
      <c r="A136" s="725"/>
      <c r="B136" s="725"/>
      <c r="D136" s="725"/>
      <c r="E136" s="725"/>
      <c r="H136" s="725"/>
    </row>
    <row r="137" spans="1:8" s="724" customFormat="1" ht="18" customHeight="1" x14ac:dyDescent="0.5">
      <c r="A137" s="725"/>
      <c r="B137" s="725"/>
      <c r="D137" s="725"/>
      <c r="E137" s="725"/>
      <c r="H137" s="725"/>
    </row>
    <row r="138" spans="1:8" s="724" customFormat="1" ht="18" customHeight="1" x14ac:dyDescent="0.5">
      <c r="A138" s="725"/>
      <c r="B138" s="725"/>
      <c r="D138" s="725"/>
      <c r="E138" s="725"/>
      <c r="H138" s="725"/>
    </row>
    <row r="139" spans="1:8" s="724" customFormat="1" ht="18" customHeight="1" x14ac:dyDescent="0.5">
      <c r="A139" s="725"/>
      <c r="B139" s="725"/>
      <c r="D139" s="725"/>
      <c r="E139" s="725"/>
      <c r="H139" s="725"/>
    </row>
    <row r="140" spans="1:8" s="724" customFormat="1" ht="18" customHeight="1" x14ac:dyDescent="0.5">
      <c r="A140" s="725"/>
      <c r="B140" s="725"/>
      <c r="D140" s="725"/>
      <c r="E140" s="725"/>
      <c r="H140" s="725"/>
    </row>
    <row r="141" spans="1:8" s="724" customFormat="1" ht="18" customHeight="1" x14ac:dyDescent="0.5">
      <c r="A141" s="725"/>
      <c r="B141" s="725"/>
      <c r="D141" s="725"/>
      <c r="E141" s="725"/>
      <c r="H141" s="725"/>
    </row>
    <row r="142" spans="1:8" s="724" customFormat="1" ht="18" customHeight="1" x14ac:dyDescent="0.5">
      <c r="A142" s="725"/>
      <c r="B142" s="725"/>
      <c r="D142" s="725"/>
      <c r="E142" s="725"/>
      <c r="H142" s="725"/>
    </row>
    <row r="143" spans="1:8" s="724" customFormat="1" ht="18" customHeight="1" x14ac:dyDescent="0.5">
      <c r="A143" s="725"/>
      <c r="B143" s="725"/>
      <c r="D143" s="725"/>
      <c r="E143" s="725"/>
      <c r="H143" s="725"/>
    </row>
    <row r="144" spans="1:8" s="724" customFormat="1" ht="18" customHeight="1" x14ac:dyDescent="0.5">
      <c r="A144" s="725"/>
      <c r="B144" s="725"/>
      <c r="D144" s="725"/>
      <c r="E144" s="725"/>
      <c r="H144" s="725"/>
    </row>
    <row r="145" spans="1:8" s="724" customFormat="1" ht="18" customHeight="1" x14ac:dyDescent="0.5">
      <c r="A145" s="725"/>
      <c r="B145" s="725"/>
      <c r="D145" s="725"/>
      <c r="E145" s="725"/>
      <c r="H145" s="725"/>
    </row>
    <row r="146" spans="1:8" s="724" customFormat="1" ht="18" customHeight="1" x14ac:dyDescent="0.5">
      <c r="A146" s="725"/>
      <c r="B146" s="725"/>
      <c r="D146" s="725"/>
      <c r="E146" s="725"/>
      <c r="H146" s="725"/>
    </row>
    <row r="147" spans="1:8" s="724" customFormat="1" ht="18" customHeight="1" x14ac:dyDescent="0.5">
      <c r="A147" s="725"/>
      <c r="B147" s="725"/>
      <c r="D147" s="725"/>
      <c r="E147" s="725"/>
      <c r="H147" s="725"/>
    </row>
    <row r="148" spans="1:8" s="724" customFormat="1" ht="18" customHeight="1" x14ac:dyDescent="0.5">
      <c r="A148" s="725"/>
      <c r="B148" s="725"/>
      <c r="D148" s="725"/>
      <c r="E148" s="725"/>
      <c r="H148" s="725"/>
    </row>
    <row r="149" spans="1:8" s="724" customFormat="1" ht="18" customHeight="1" x14ac:dyDescent="0.5">
      <c r="A149" s="725"/>
      <c r="B149" s="725"/>
      <c r="D149" s="725"/>
      <c r="E149" s="725"/>
      <c r="H149" s="725"/>
    </row>
    <row r="150" spans="1:8" s="724" customFormat="1" ht="18" customHeight="1" x14ac:dyDescent="0.5">
      <c r="A150" s="725"/>
      <c r="B150" s="725"/>
      <c r="D150" s="725"/>
      <c r="E150" s="725"/>
      <c r="H150" s="725"/>
    </row>
    <row r="151" spans="1:8" s="724" customFormat="1" ht="18" customHeight="1" x14ac:dyDescent="0.5">
      <c r="A151" s="725"/>
      <c r="B151" s="725"/>
      <c r="D151" s="725"/>
      <c r="E151" s="725"/>
      <c r="H151" s="725"/>
    </row>
    <row r="152" spans="1:8" s="724" customFormat="1" ht="18" customHeight="1" x14ac:dyDescent="0.5">
      <c r="A152" s="725"/>
      <c r="B152" s="725"/>
      <c r="D152" s="725"/>
      <c r="E152" s="725"/>
      <c r="H152" s="725"/>
    </row>
    <row r="153" spans="1:8" s="724" customFormat="1" ht="18" customHeight="1" x14ac:dyDescent="0.5">
      <c r="A153" s="725"/>
      <c r="B153" s="725"/>
      <c r="D153" s="725"/>
      <c r="E153" s="725"/>
      <c r="H153" s="725"/>
    </row>
    <row r="154" spans="1:8" s="724" customFormat="1" ht="18" customHeight="1" x14ac:dyDescent="0.5">
      <c r="A154" s="725"/>
      <c r="B154" s="725"/>
      <c r="D154" s="725"/>
      <c r="E154" s="725"/>
      <c r="H154" s="725"/>
    </row>
    <row r="155" spans="1:8" s="724" customFormat="1" ht="18" customHeight="1" x14ac:dyDescent="0.5">
      <c r="A155" s="725"/>
      <c r="B155" s="725"/>
      <c r="D155" s="725"/>
      <c r="E155" s="725"/>
      <c r="H155" s="725"/>
    </row>
    <row r="156" spans="1:8" s="724" customFormat="1" ht="18" customHeight="1" x14ac:dyDescent="0.5">
      <c r="A156" s="725"/>
      <c r="B156" s="725"/>
      <c r="D156" s="725"/>
      <c r="E156" s="725"/>
      <c r="H156" s="725"/>
    </row>
    <row r="157" spans="1:8" s="724" customFormat="1" ht="18" customHeight="1" x14ac:dyDescent="0.5">
      <c r="A157" s="725"/>
      <c r="B157" s="725"/>
      <c r="D157" s="725"/>
      <c r="E157" s="725"/>
      <c r="H157" s="725"/>
    </row>
    <row r="158" spans="1:8" s="724" customFormat="1" ht="18" customHeight="1" x14ac:dyDescent="0.5">
      <c r="A158" s="725"/>
      <c r="B158" s="725"/>
      <c r="D158" s="725"/>
      <c r="E158" s="725"/>
      <c r="H158" s="725"/>
    </row>
    <row r="159" spans="1:8" s="724" customFormat="1" ht="18" customHeight="1" x14ac:dyDescent="0.5">
      <c r="A159" s="725"/>
      <c r="B159" s="725"/>
      <c r="D159" s="725"/>
      <c r="E159" s="725"/>
      <c r="H159" s="725"/>
    </row>
    <row r="160" spans="1:8" s="724" customFormat="1" ht="18" customHeight="1" x14ac:dyDescent="0.5">
      <c r="A160" s="725"/>
      <c r="B160" s="725"/>
      <c r="D160" s="725"/>
      <c r="E160" s="725"/>
      <c r="H160" s="725"/>
    </row>
    <row r="161" spans="1:8" s="724" customFormat="1" ht="18" customHeight="1" x14ac:dyDescent="0.5">
      <c r="A161" s="725"/>
      <c r="B161" s="725"/>
      <c r="D161" s="725"/>
      <c r="E161" s="725"/>
      <c r="H161" s="725"/>
    </row>
    <row r="162" spans="1:8" s="724" customFormat="1" ht="18" customHeight="1" x14ac:dyDescent="0.5">
      <c r="A162" s="725"/>
      <c r="B162" s="725"/>
      <c r="D162" s="725"/>
      <c r="E162" s="725"/>
      <c r="H162" s="725"/>
    </row>
    <row r="163" spans="1:8" s="724" customFormat="1" ht="18" customHeight="1" x14ac:dyDescent="0.5">
      <c r="A163" s="725"/>
      <c r="B163" s="725"/>
      <c r="D163" s="725"/>
      <c r="E163" s="725"/>
      <c r="H163" s="725"/>
    </row>
    <row r="164" spans="1:8" s="724" customFormat="1" ht="18" customHeight="1" x14ac:dyDescent="0.5">
      <c r="A164" s="725"/>
      <c r="B164" s="725"/>
      <c r="D164" s="725"/>
      <c r="E164" s="725"/>
      <c r="H164" s="725"/>
    </row>
    <row r="165" spans="1:8" s="724" customFormat="1" ht="18" customHeight="1" x14ac:dyDescent="0.5">
      <c r="A165" s="725"/>
      <c r="B165" s="725"/>
      <c r="D165" s="725"/>
      <c r="E165" s="725"/>
      <c r="H165" s="725"/>
    </row>
    <row r="166" spans="1:8" s="724" customFormat="1" ht="18" customHeight="1" x14ac:dyDescent="0.5">
      <c r="A166" s="725"/>
      <c r="B166" s="725"/>
      <c r="D166" s="725"/>
      <c r="E166" s="725"/>
      <c r="H166" s="725"/>
    </row>
    <row r="167" spans="1:8" s="724" customFormat="1" ht="18" customHeight="1" x14ac:dyDescent="0.5">
      <c r="A167" s="725"/>
      <c r="B167" s="725"/>
      <c r="D167" s="725"/>
      <c r="E167" s="725"/>
      <c r="H167" s="725"/>
    </row>
    <row r="168" spans="1:8" s="724" customFormat="1" ht="18" customHeight="1" x14ac:dyDescent="0.5">
      <c r="A168" s="725"/>
      <c r="B168" s="725"/>
      <c r="D168" s="725"/>
      <c r="E168" s="725"/>
      <c r="H168" s="725"/>
    </row>
    <row r="169" spans="1:8" s="724" customFormat="1" ht="18" customHeight="1" x14ac:dyDescent="0.5">
      <c r="A169" s="725"/>
      <c r="B169" s="725"/>
      <c r="D169" s="725"/>
      <c r="E169" s="725"/>
      <c r="H169" s="725"/>
    </row>
    <row r="170" spans="1:8" s="724" customFormat="1" ht="18" customHeight="1" x14ac:dyDescent="0.5">
      <c r="A170" s="725"/>
      <c r="B170" s="725"/>
      <c r="D170" s="725"/>
      <c r="E170" s="725"/>
      <c r="H170" s="725"/>
    </row>
    <row r="171" spans="1:8" s="724" customFormat="1" ht="18" customHeight="1" x14ac:dyDescent="0.5">
      <c r="A171" s="725"/>
      <c r="B171" s="725"/>
      <c r="D171" s="725"/>
      <c r="E171" s="725"/>
      <c r="H171" s="725"/>
    </row>
    <row r="172" spans="1:8" s="724" customFormat="1" ht="18" customHeight="1" x14ac:dyDescent="0.5">
      <c r="A172" s="725"/>
      <c r="B172" s="725"/>
      <c r="D172" s="725"/>
      <c r="E172" s="725"/>
      <c r="H172" s="725"/>
    </row>
    <row r="173" spans="1:8" s="724" customFormat="1" ht="18" customHeight="1" x14ac:dyDescent="0.5">
      <c r="A173" s="725"/>
      <c r="B173" s="725"/>
      <c r="D173" s="725"/>
      <c r="E173" s="725"/>
      <c r="H173" s="725"/>
    </row>
    <row r="174" spans="1:8" s="724" customFormat="1" ht="18" customHeight="1" x14ac:dyDescent="0.5">
      <c r="A174" s="725"/>
      <c r="B174" s="725"/>
      <c r="D174" s="725"/>
      <c r="E174" s="725"/>
      <c r="H174" s="725"/>
    </row>
    <row r="175" spans="1:8" s="724" customFormat="1" ht="18" customHeight="1" x14ac:dyDescent="0.5">
      <c r="A175" s="725"/>
      <c r="B175" s="725"/>
      <c r="D175" s="725"/>
      <c r="E175" s="725"/>
      <c r="H175" s="725"/>
    </row>
    <row r="176" spans="1:8" s="724" customFormat="1" ht="18" customHeight="1" x14ac:dyDescent="0.5">
      <c r="A176" s="725"/>
      <c r="B176" s="725"/>
      <c r="D176" s="725"/>
      <c r="E176" s="725"/>
      <c r="H176" s="725"/>
    </row>
    <row r="177" spans="1:8" s="724" customFormat="1" ht="18" customHeight="1" x14ac:dyDescent="0.5">
      <c r="A177" s="725"/>
      <c r="B177" s="725"/>
      <c r="D177" s="725"/>
      <c r="E177" s="725"/>
      <c r="H177" s="725"/>
    </row>
    <row r="178" spans="1:8" s="724" customFormat="1" ht="18" customHeight="1" x14ac:dyDescent="0.5">
      <c r="A178" s="725"/>
      <c r="B178" s="725"/>
      <c r="D178" s="725"/>
      <c r="E178" s="725"/>
      <c r="H178" s="725"/>
    </row>
    <row r="179" spans="1:8" s="724" customFormat="1" ht="18" customHeight="1" x14ac:dyDescent="0.5">
      <c r="A179" s="725"/>
      <c r="B179" s="725"/>
      <c r="D179" s="725"/>
      <c r="E179" s="725"/>
      <c r="H179" s="725"/>
    </row>
    <row r="180" spans="1:8" s="724" customFormat="1" ht="18" customHeight="1" x14ac:dyDescent="0.5">
      <c r="A180" s="725"/>
      <c r="B180" s="725"/>
      <c r="D180" s="725"/>
      <c r="E180" s="725"/>
      <c r="H180" s="725"/>
    </row>
    <row r="181" spans="1:8" s="724" customFormat="1" ht="18" customHeight="1" x14ac:dyDescent="0.5">
      <c r="A181" s="725"/>
      <c r="B181" s="725"/>
      <c r="D181" s="725"/>
      <c r="E181" s="725"/>
      <c r="H181" s="725"/>
    </row>
    <row r="182" spans="1:8" s="724" customFormat="1" ht="18" customHeight="1" x14ac:dyDescent="0.5">
      <c r="A182" s="725"/>
      <c r="B182" s="725"/>
      <c r="D182" s="725"/>
      <c r="E182" s="725"/>
      <c r="H182" s="725"/>
    </row>
    <row r="183" spans="1:8" s="724" customFormat="1" ht="18" customHeight="1" x14ac:dyDescent="0.5">
      <c r="A183" s="725"/>
      <c r="B183" s="725"/>
      <c r="D183" s="725"/>
      <c r="E183" s="725"/>
      <c r="H183" s="725"/>
    </row>
    <row r="184" spans="1:8" s="724" customFormat="1" ht="18" customHeight="1" x14ac:dyDescent="0.5">
      <c r="A184" s="725"/>
      <c r="B184" s="725"/>
      <c r="D184" s="725"/>
      <c r="E184" s="725"/>
      <c r="H184" s="725"/>
    </row>
    <row r="185" spans="1:8" s="724" customFormat="1" ht="18" customHeight="1" x14ac:dyDescent="0.5">
      <c r="A185" s="725"/>
      <c r="B185" s="725"/>
      <c r="D185" s="725"/>
      <c r="E185" s="725"/>
      <c r="H185" s="725"/>
    </row>
    <row r="186" spans="1:8" s="724" customFormat="1" ht="18" customHeight="1" x14ac:dyDescent="0.5">
      <c r="A186" s="725"/>
      <c r="B186" s="725"/>
      <c r="D186" s="725"/>
      <c r="E186" s="725"/>
      <c r="H186" s="725"/>
    </row>
    <row r="187" spans="1:8" s="724" customFormat="1" ht="18" customHeight="1" x14ac:dyDescent="0.5">
      <c r="A187" s="725"/>
      <c r="B187" s="725"/>
      <c r="D187" s="725"/>
      <c r="E187" s="725"/>
      <c r="H187" s="725"/>
    </row>
    <row r="188" spans="1:8" s="724" customFormat="1" ht="18" customHeight="1" x14ac:dyDescent="0.5">
      <c r="A188" s="725"/>
      <c r="B188" s="725"/>
      <c r="D188" s="725"/>
      <c r="E188" s="725"/>
      <c r="H188" s="725"/>
    </row>
    <row r="189" spans="1:8" s="724" customFormat="1" ht="18" customHeight="1" x14ac:dyDescent="0.5">
      <c r="A189" s="725"/>
      <c r="B189" s="725"/>
      <c r="D189" s="725"/>
      <c r="E189" s="725"/>
      <c r="H189" s="725"/>
    </row>
    <row r="190" spans="1:8" s="724" customFormat="1" ht="18" customHeight="1" x14ac:dyDescent="0.5">
      <c r="A190" s="725"/>
      <c r="B190" s="725"/>
      <c r="D190" s="725"/>
      <c r="E190" s="725"/>
      <c r="H190" s="725"/>
    </row>
    <row r="191" spans="1:8" s="724" customFormat="1" ht="18" customHeight="1" x14ac:dyDescent="0.5">
      <c r="A191" s="725"/>
      <c r="B191" s="725"/>
      <c r="D191" s="725"/>
      <c r="E191" s="725"/>
      <c r="H191" s="725"/>
    </row>
    <row r="192" spans="1:8" s="724" customFormat="1" ht="18" customHeight="1" x14ac:dyDescent="0.5">
      <c r="A192" s="725"/>
      <c r="B192" s="725"/>
      <c r="D192" s="725"/>
      <c r="E192" s="725"/>
      <c r="H192" s="725"/>
    </row>
    <row r="193" spans="1:8" s="724" customFormat="1" ht="18" customHeight="1" x14ac:dyDescent="0.5">
      <c r="A193" s="725"/>
      <c r="B193" s="725"/>
      <c r="D193" s="725"/>
      <c r="E193" s="725"/>
      <c r="H193" s="725"/>
    </row>
    <row r="194" spans="1:8" s="724" customFormat="1" ht="18" customHeight="1" x14ac:dyDescent="0.5">
      <c r="A194" s="725"/>
      <c r="B194" s="725"/>
      <c r="D194" s="725"/>
      <c r="E194" s="725"/>
      <c r="H194" s="725"/>
    </row>
    <row r="195" spans="1:8" s="724" customFormat="1" ht="18" customHeight="1" x14ac:dyDescent="0.5">
      <c r="A195" s="725"/>
      <c r="B195" s="725"/>
      <c r="D195" s="725"/>
      <c r="E195" s="725"/>
      <c r="H195" s="725"/>
    </row>
    <row r="196" spans="1:8" s="724" customFormat="1" ht="18" customHeight="1" x14ac:dyDescent="0.5">
      <c r="A196" s="725"/>
      <c r="B196" s="725"/>
      <c r="D196" s="725"/>
      <c r="E196" s="725"/>
      <c r="H196" s="725"/>
    </row>
    <row r="197" spans="1:8" s="724" customFormat="1" ht="18" customHeight="1" x14ac:dyDescent="0.5">
      <c r="A197" s="725"/>
      <c r="B197" s="725"/>
      <c r="D197" s="725"/>
      <c r="E197" s="725"/>
      <c r="H197" s="725"/>
    </row>
    <row r="198" spans="1:8" s="724" customFormat="1" ht="18" customHeight="1" x14ac:dyDescent="0.5">
      <c r="A198" s="725"/>
      <c r="B198" s="725"/>
      <c r="D198" s="725"/>
      <c r="E198" s="725"/>
      <c r="H198" s="725"/>
    </row>
    <row r="199" spans="1:8" s="724" customFormat="1" ht="18" customHeight="1" x14ac:dyDescent="0.5">
      <c r="A199" s="725"/>
      <c r="B199" s="725"/>
      <c r="D199" s="725"/>
      <c r="E199" s="725"/>
      <c r="H199" s="725"/>
    </row>
    <row r="200" spans="1:8" s="724" customFormat="1" ht="18" customHeight="1" x14ac:dyDescent="0.5">
      <c r="A200" s="725"/>
      <c r="B200" s="725"/>
      <c r="D200" s="725"/>
      <c r="E200" s="725"/>
      <c r="H200" s="725"/>
    </row>
    <row r="201" spans="1:8" s="724" customFormat="1" ht="18" customHeight="1" x14ac:dyDescent="0.5">
      <c r="A201" s="725"/>
      <c r="B201" s="725"/>
      <c r="D201" s="725"/>
      <c r="E201" s="725"/>
      <c r="H201" s="725"/>
    </row>
    <row r="202" spans="1:8" s="724" customFormat="1" ht="18" customHeight="1" x14ac:dyDescent="0.5">
      <c r="A202" s="725"/>
      <c r="B202" s="725"/>
      <c r="D202" s="725"/>
      <c r="E202" s="725"/>
      <c r="H202" s="725"/>
    </row>
    <row r="203" spans="1:8" s="724" customFormat="1" ht="18" customHeight="1" x14ac:dyDescent="0.5">
      <c r="A203" s="725"/>
      <c r="B203" s="725"/>
      <c r="D203" s="725"/>
      <c r="E203" s="725"/>
      <c r="H203" s="725"/>
    </row>
    <row r="204" spans="1:8" s="724" customFormat="1" ht="18" customHeight="1" x14ac:dyDescent="0.5">
      <c r="A204" s="725"/>
      <c r="B204" s="725"/>
      <c r="D204" s="725"/>
      <c r="E204" s="725"/>
      <c r="H204" s="725"/>
    </row>
    <row r="205" spans="1:8" s="724" customFormat="1" ht="18" customHeight="1" x14ac:dyDescent="0.5">
      <c r="A205" s="725"/>
      <c r="B205" s="725"/>
      <c r="D205" s="725"/>
      <c r="E205" s="725"/>
      <c r="H205" s="725"/>
    </row>
    <row r="206" spans="1:8" s="724" customFormat="1" ht="18" customHeight="1" x14ac:dyDescent="0.5">
      <c r="A206" s="725"/>
      <c r="B206" s="725"/>
      <c r="D206" s="725"/>
      <c r="E206" s="725"/>
      <c r="H206" s="725"/>
    </row>
    <row r="207" spans="1:8" s="724" customFormat="1" ht="18" customHeight="1" x14ac:dyDescent="0.5">
      <c r="A207" s="725"/>
      <c r="B207" s="725"/>
      <c r="D207" s="725"/>
      <c r="E207" s="725"/>
      <c r="H207" s="725"/>
    </row>
    <row r="208" spans="1:8" s="724" customFormat="1" ht="18" customHeight="1" x14ac:dyDescent="0.5">
      <c r="A208" s="725"/>
      <c r="B208" s="725"/>
      <c r="D208" s="725"/>
      <c r="E208" s="725"/>
      <c r="H208" s="725"/>
    </row>
    <row r="209" spans="1:8" s="724" customFormat="1" ht="18" customHeight="1" x14ac:dyDescent="0.5">
      <c r="A209" s="725"/>
      <c r="B209" s="725"/>
      <c r="D209" s="725"/>
      <c r="E209" s="725"/>
      <c r="H209" s="725"/>
    </row>
    <row r="210" spans="1:8" s="724" customFormat="1" ht="18" customHeight="1" x14ac:dyDescent="0.5">
      <c r="A210" s="725"/>
      <c r="B210" s="725"/>
      <c r="D210" s="725"/>
      <c r="E210" s="725"/>
      <c r="H210" s="725"/>
    </row>
    <row r="211" spans="1:8" s="724" customFormat="1" ht="18" customHeight="1" x14ac:dyDescent="0.5">
      <c r="A211" s="725"/>
      <c r="B211" s="725"/>
      <c r="D211" s="725"/>
      <c r="E211" s="725"/>
      <c r="H211" s="725"/>
    </row>
    <row r="212" spans="1:8" s="724" customFormat="1" ht="18" customHeight="1" x14ac:dyDescent="0.5">
      <c r="A212" s="725"/>
      <c r="B212" s="725"/>
      <c r="D212" s="725"/>
      <c r="E212" s="725"/>
      <c r="H212" s="725"/>
    </row>
    <row r="213" spans="1:8" s="724" customFormat="1" ht="18" customHeight="1" x14ac:dyDescent="0.5">
      <c r="A213" s="725"/>
      <c r="B213" s="725"/>
      <c r="D213" s="725"/>
      <c r="E213" s="725"/>
      <c r="H213" s="725"/>
    </row>
    <row r="214" spans="1:8" s="724" customFormat="1" ht="18" customHeight="1" x14ac:dyDescent="0.5">
      <c r="A214" s="725"/>
      <c r="B214" s="725"/>
      <c r="D214" s="725"/>
      <c r="E214" s="725"/>
      <c r="H214" s="725"/>
    </row>
    <row r="215" spans="1:8" s="724" customFormat="1" ht="18" customHeight="1" x14ac:dyDescent="0.5">
      <c r="A215" s="725"/>
      <c r="B215" s="725"/>
      <c r="D215" s="725"/>
      <c r="E215" s="725"/>
      <c r="H215" s="725"/>
    </row>
    <row r="216" spans="1:8" s="724" customFormat="1" ht="18" customHeight="1" x14ac:dyDescent="0.5">
      <c r="A216" s="725"/>
      <c r="B216" s="725"/>
      <c r="D216" s="725"/>
      <c r="E216" s="725"/>
      <c r="H216" s="725"/>
    </row>
    <row r="217" spans="1:8" s="724" customFormat="1" ht="18" customHeight="1" x14ac:dyDescent="0.5">
      <c r="A217" s="725"/>
      <c r="B217" s="725"/>
      <c r="D217" s="725"/>
      <c r="E217" s="725"/>
      <c r="H217" s="725"/>
    </row>
    <row r="218" spans="1:8" s="724" customFormat="1" ht="18" customHeight="1" x14ac:dyDescent="0.5">
      <c r="A218" s="725"/>
      <c r="B218" s="725"/>
      <c r="D218" s="725"/>
      <c r="E218" s="725"/>
      <c r="H218" s="725"/>
    </row>
    <row r="219" spans="1:8" s="724" customFormat="1" ht="18" customHeight="1" x14ac:dyDescent="0.5">
      <c r="A219" s="725"/>
      <c r="B219" s="725"/>
      <c r="D219" s="725"/>
      <c r="E219" s="725"/>
      <c r="H219" s="725"/>
    </row>
    <row r="220" spans="1:8" s="724" customFormat="1" ht="18" customHeight="1" x14ac:dyDescent="0.5">
      <c r="A220" s="725"/>
      <c r="B220" s="725"/>
      <c r="D220" s="725"/>
      <c r="E220" s="725"/>
      <c r="H220" s="725"/>
    </row>
    <row r="221" spans="1:8" s="724" customFormat="1" ht="18" customHeight="1" x14ac:dyDescent="0.5">
      <c r="A221" s="725"/>
      <c r="B221" s="725"/>
      <c r="D221" s="725"/>
      <c r="E221" s="725"/>
      <c r="H221" s="725"/>
    </row>
    <row r="222" spans="1:8" s="724" customFormat="1" ht="18" customHeight="1" x14ac:dyDescent="0.5">
      <c r="A222" s="725"/>
      <c r="B222" s="725"/>
      <c r="D222" s="725"/>
      <c r="E222" s="725"/>
      <c r="H222" s="725"/>
    </row>
    <row r="223" spans="1:8" s="724" customFormat="1" ht="18" customHeight="1" x14ac:dyDescent="0.5">
      <c r="A223" s="725"/>
      <c r="B223" s="725"/>
      <c r="D223" s="725"/>
      <c r="E223" s="725"/>
      <c r="H223" s="725"/>
    </row>
    <row r="224" spans="1:8" s="724" customFormat="1" ht="18" customHeight="1" x14ac:dyDescent="0.5">
      <c r="A224" s="725"/>
      <c r="B224" s="725"/>
      <c r="D224" s="725"/>
      <c r="E224" s="725"/>
      <c r="H224" s="725"/>
    </row>
    <row r="225" spans="1:8" s="724" customFormat="1" ht="18" customHeight="1" x14ac:dyDescent="0.5">
      <c r="A225" s="725"/>
      <c r="B225" s="725"/>
      <c r="D225" s="725"/>
      <c r="E225" s="725"/>
      <c r="H225" s="725"/>
    </row>
    <row r="226" spans="1:8" s="724" customFormat="1" ht="18" customHeight="1" x14ac:dyDescent="0.5">
      <c r="A226" s="725"/>
      <c r="B226" s="725"/>
      <c r="D226" s="725"/>
      <c r="E226" s="725"/>
      <c r="H226" s="725"/>
    </row>
    <row r="227" spans="1:8" s="724" customFormat="1" ht="18" customHeight="1" x14ac:dyDescent="0.5">
      <c r="A227" s="725"/>
      <c r="B227" s="725"/>
      <c r="D227" s="725"/>
      <c r="E227" s="725"/>
      <c r="H227" s="725"/>
    </row>
    <row r="228" spans="1:8" s="724" customFormat="1" ht="18" customHeight="1" x14ac:dyDescent="0.5">
      <c r="A228" s="725"/>
      <c r="B228" s="725"/>
      <c r="D228" s="725"/>
      <c r="E228" s="725"/>
      <c r="H228" s="725"/>
    </row>
    <row r="229" spans="1:8" s="724" customFormat="1" ht="18" customHeight="1" x14ac:dyDescent="0.5">
      <c r="A229" s="725"/>
      <c r="B229" s="725"/>
      <c r="D229" s="725"/>
      <c r="E229" s="725"/>
      <c r="H229" s="725"/>
    </row>
    <row r="230" spans="1:8" s="724" customFormat="1" ht="18" customHeight="1" x14ac:dyDescent="0.5">
      <c r="A230" s="725"/>
      <c r="B230" s="725"/>
      <c r="D230" s="725"/>
      <c r="E230" s="725"/>
      <c r="H230" s="725"/>
    </row>
    <row r="231" spans="1:8" s="724" customFormat="1" ht="18" customHeight="1" x14ac:dyDescent="0.5">
      <c r="A231" s="725"/>
      <c r="B231" s="725"/>
      <c r="D231" s="725"/>
      <c r="E231" s="725"/>
      <c r="H231" s="725"/>
    </row>
    <row r="232" spans="1:8" s="724" customFormat="1" ht="18" customHeight="1" x14ac:dyDescent="0.5">
      <c r="A232" s="725"/>
      <c r="B232" s="725"/>
      <c r="D232" s="725"/>
      <c r="E232" s="725"/>
      <c r="H232" s="725"/>
    </row>
    <row r="233" spans="1:8" s="724" customFormat="1" ht="18" customHeight="1" x14ac:dyDescent="0.5">
      <c r="A233" s="725"/>
      <c r="B233" s="725"/>
      <c r="D233" s="725"/>
      <c r="E233" s="725"/>
      <c r="H233" s="725"/>
    </row>
    <row r="234" spans="1:8" s="724" customFormat="1" ht="18" customHeight="1" x14ac:dyDescent="0.5">
      <c r="A234" s="725"/>
      <c r="B234" s="725"/>
      <c r="D234" s="725"/>
      <c r="E234" s="725"/>
      <c r="H234" s="725"/>
    </row>
    <row r="235" spans="1:8" s="724" customFormat="1" ht="18" customHeight="1" x14ac:dyDescent="0.5">
      <c r="A235" s="725"/>
      <c r="B235" s="725"/>
      <c r="D235" s="725"/>
      <c r="E235" s="725"/>
      <c r="H235" s="725"/>
    </row>
    <row r="236" spans="1:8" s="724" customFormat="1" ht="18" customHeight="1" x14ac:dyDescent="0.5">
      <c r="A236" s="725"/>
      <c r="B236" s="725"/>
      <c r="D236" s="725"/>
      <c r="E236" s="725"/>
      <c r="H236" s="725"/>
    </row>
    <row r="237" spans="1:8" s="724" customFormat="1" ht="18" customHeight="1" x14ac:dyDescent="0.5">
      <c r="A237" s="725"/>
      <c r="B237" s="725"/>
      <c r="D237" s="725"/>
      <c r="E237" s="725"/>
      <c r="H237" s="725"/>
    </row>
    <row r="238" spans="1:8" s="724" customFormat="1" ht="18" customHeight="1" x14ac:dyDescent="0.5">
      <c r="A238" s="725"/>
      <c r="B238" s="725"/>
      <c r="D238" s="725"/>
      <c r="E238" s="725"/>
      <c r="H238" s="725"/>
    </row>
    <row r="239" spans="1:8" s="724" customFormat="1" ht="18" customHeight="1" x14ac:dyDescent="0.5">
      <c r="A239" s="725"/>
      <c r="B239" s="725"/>
      <c r="D239" s="725"/>
      <c r="E239" s="725"/>
      <c r="H239" s="725"/>
    </row>
    <row r="240" spans="1:8" s="724" customFormat="1" ht="18" customHeight="1" x14ac:dyDescent="0.5">
      <c r="A240" s="725"/>
      <c r="B240" s="725"/>
      <c r="D240" s="725"/>
      <c r="E240" s="725"/>
      <c r="H240" s="725"/>
    </row>
    <row r="241" spans="1:8" s="724" customFormat="1" ht="18" customHeight="1" x14ac:dyDescent="0.5">
      <c r="A241" s="725"/>
      <c r="B241" s="725"/>
      <c r="D241" s="725"/>
      <c r="E241" s="725"/>
      <c r="H241" s="725"/>
    </row>
    <row r="242" spans="1:8" s="724" customFormat="1" ht="18" customHeight="1" x14ac:dyDescent="0.5">
      <c r="A242" s="725"/>
      <c r="B242" s="725"/>
      <c r="D242" s="725"/>
      <c r="E242" s="725"/>
      <c r="H242" s="725"/>
    </row>
    <row r="243" spans="1:8" s="724" customFormat="1" ht="18" customHeight="1" x14ac:dyDescent="0.5">
      <c r="A243" s="725"/>
      <c r="B243" s="725"/>
      <c r="D243" s="725"/>
      <c r="E243" s="725"/>
      <c r="H243" s="725"/>
    </row>
    <row r="244" spans="1:8" s="724" customFormat="1" ht="18" customHeight="1" x14ac:dyDescent="0.5">
      <c r="A244" s="725"/>
      <c r="B244" s="725"/>
      <c r="D244" s="725"/>
      <c r="E244" s="725"/>
      <c r="H244" s="725"/>
    </row>
    <row r="245" spans="1:8" s="724" customFormat="1" ht="18" customHeight="1" x14ac:dyDescent="0.5">
      <c r="A245" s="725"/>
      <c r="B245" s="725"/>
      <c r="D245" s="725"/>
      <c r="E245" s="725"/>
      <c r="H245" s="725"/>
    </row>
    <row r="246" spans="1:8" s="724" customFormat="1" ht="18" customHeight="1" x14ac:dyDescent="0.5">
      <c r="A246" s="725"/>
      <c r="B246" s="725"/>
      <c r="D246" s="725"/>
      <c r="E246" s="725"/>
      <c r="H246" s="725"/>
    </row>
    <row r="247" spans="1:8" s="724" customFormat="1" ht="18" customHeight="1" x14ac:dyDescent="0.5">
      <c r="A247" s="725"/>
      <c r="B247" s="725"/>
      <c r="D247" s="725"/>
      <c r="E247" s="725"/>
      <c r="H247" s="725"/>
    </row>
    <row r="248" spans="1:8" s="724" customFormat="1" ht="18" customHeight="1" x14ac:dyDescent="0.5">
      <c r="A248" s="725"/>
      <c r="B248" s="725"/>
      <c r="D248" s="725"/>
      <c r="E248" s="725"/>
      <c r="H248" s="725"/>
    </row>
    <row r="249" spans="1:8" s="724" customFormat="1" ht="18" customHeight="1" x14ac:dyDescent="0.5">
      <c r="A249" s="725"/>
      <c r="B249" s="725"/>
      <c r="D249" s="725"/>
      <c r="E249" s="725"/>
      <c r="H249" s="725"/>
    </row>
    <row r="250" spans="1:8" s="724" customFormat="1" ht="18" customHeight="1" x14ac:dyDescent="0.5">
      <c r="A250" s="725"/>
      <c r="B250" s="725"/>
      <c r="D250" s="725"/>
      <c r="E250" s="725"/>
      <c r="H250" s="725"/>
    </row>
    <row r="251" spans="1:8" s="724" customFormat="1" ht="18" customHeight="1" x14ac:dyDescent="0.5">
      <c r="A251" s="725"/>
      <c r="B251" s="725"/>
      <c r="D251" s="725"/>
      <c r="E251" s="725"/>
      <c r="H251" s="725"/>
    </row>
    <row r="252" spans="1:8" s="724" customFormat="1" ht="18" customHeight="1" x14ac:dyDescent="0.5">
      <c r="A252" s="725"/>
      <c r="B252" s="725"/>
      <c r="D252" s="725"/>
      <c r="E252" s="725"/>
      <c r="H252" s="725"/>
    </row>
    <row r="253" spans="1:8" s="724" customFormat="1" ht="18" customHeight="1" x14ac:dyDescent="0.5">
      <c r="A253" s="725"/>
      <c r="B253" s="725"/>
      <c r="D253" s="725"/>
      <c r="E253" s="725"/>
      <c r="H253" s="725"/>
    </row>
    <row r="254" spans="1:8" s="724" customFormat="1" ht="18" customHeight="1" x14ac:dyDescent="0.5">
      <c r="A254" s="725"/>
      <c r="B254" s="725"/>
      <c r="D254" s="725"/>
      <c r="E254" s="725"/>
      <c r="H254" s="725"/>
    </row>
    <row r="255" spans="1:8" s="724" customFormat="1" ht="18" customHeight="1" x14ac:dyDescent="0.5">
      <c r="A255" s="725"/>
      <c r="B255" s="725"/>
      <c r="D255" s="725"/>
      <c r="E255" s="725"/>
      <c r="H255" s="725"/>
    </row>
    <row r="256" spans="1:8" s="724" customFormat="1" ht="18" customHeight="1" x14ac:dyDescent="0.5">
      <c r="A256" s="725"/>
      <c r="B256" s="725"/>
      <c r="D256" s="725"/>
      <c r="E256" s="725"/>
      <c r="H256" s="725"/>
    </row>
    <row r="257" spans="1:8" s="724" customFormat="1" ht="18" customHeight="1" x14ac:dyDescent="0.5">
      <c r="A257" s="725"/>
      <c r="B257" s="725"/>
      <c r="D257" s="725"/>
      <c r="E257" s="725"/>
      <c r="H257" s="725"/>
    </row>
    <row r="258" spans="1:8" s="724" customFormat="1" ht="18" customHeight="1" x14ac:dyDescent="0.5">
      <c r="A258" s="725"/>
      <c r="B258" s="725"/>
      <c r="D258" s="725"/>
      <c r="E258" s="725"/>
      <c r="H258" s="725"/>
    </row>
    <row r="259" spans="1:8" s="724" customFormat="1" ht="18" customHeight="1" x14ac:dyDescent="0.5">
      <c r="A259" s="725"/>
      <c r="B259" s="725"/>
      <c r="D259" s="725"/>
      <c r="E259" s="725"/>
      <c r="H259" s="725"/>
    </row>
    <row r="260" spans="1:8" s="724" customFormat="1" ht="18" customHeight="1" x14ac:dyDescent="0.5">
      <c r="A260" s="725"/>
      <c r="B260" s="725"/>
      <c r="D260" s="725"/>
      <c r="E260" s="725"/>
      <c r="H260" s="725"/>
    </row>
    <row r="261" spans="1:8" s="724" customFormat="1" ht="18" customHeight="1" x14ac:dyDescent="0.5">
      <c r="A261" s="725"/>
      <c r="B261" s="725"/>
      <c r="D261" s="725"/>
      <c r="E261" s="725"/>
      <c r="H261" s="725"/>
    </row>
    <row r="262" spans="1:8" s="724" customFormat="1" ht="18" customHeight="1" x14ac:dyDescent="0.5">
      <c r="A262" s="725"/>
      <c r="B262" s="725"/>
      <c r="D262" s="725"/>
      <c r="E262" s="725"/>
      <c r="H262" s="725"/>
    </row>
    <row r="263" spans="1:8" s="724" customFormat="1" ht="18" customHeight="1" x14ac:dyDescent="0.5">
      <c r="A263" s="725"/>
      <c r="B263" s="725"/>
      <c r="D263" s="725"/>
      <c r="E263" s="725"/>
      <c r="H263" s="725"/>
    </row>
    <row r="264" spans="1:8" s="724" customFormat="1" ht="18" customHeight="1" x14ac:dyDescent="0.5">
      <c r="A264" s="725"/>
      <c r="B264" s="725"/>
      <c r="D264" s="725"/>
      <c r="E264" s="725"/>
      <c r="H264" s="725"/>
    </row>
    <row r="265" spans="1:8" s="724" customFormat="1" ht="18" customHeight="1" x14ac:dyDescent="0.5">
      <c r="A265" s="725"/>
      <c r="B265" s="725"/>
      <c r="D265" s="725"/>
      <c r="E265" s="725"/>
      <c r="H265" s="725"/>
    </row>
    <row r="266" spans="1:8" s="724" customFormat="1" ht="18" customHeight="1" x14ac:dyDescent="0.5">
      <c r="A266" s="725"/>
      <c r="B266" s="725"/>
      <c r="D266" s="725"/>
      <c r="E266" s="725"/>
      <c r="H266" s="725"/>
    </row>
    <row r="267" spans="1:8" s="724" customFormat="1" ht="18" customHeight="1" x14ac:dyDescent="0.5">
      <c r="A267" s="725"/>
      <c r="B267" s="725"/>
      <c r="D267" s="725"/>
      <c r="E267" s="725"/>
      <c r="H267" s="725"/>
    </row>
    <row r="268" spans="1:8" s="724" customFormat="1" ht="18" customHeight="1" x14ac:dyDescent="0.5">
      <c r="A268" s="725"/>
      <c r="B268" s="725"/>
      <c r="D268" s="725"/>
      <c r="E268" s="725"/>
      <c r="H268" s="725"/>
    </row>
    <row r="269" spans="1:8" s="724" customFormat="1" ht="18" customHeight="1" x14ac:dyDescent="0.5">
      <c r="A269" s="725"/>
      <c r="B269" s="725"/>
      <c r="D269" s="725"/>
      <c r="E269" s="725"/>
      <c r="H269" s="725"/>
    </row>
    <row r="270" spans="1:8" s="724" customFormat="1" ht="18" customHeight="1" x14ac:dyDescent="0.5">
      <c r="A270" s="725"/>
      <c r="B270" s="725"/>
      <c r="D270" s="725"/>
      <c r="E270" s="725"/>
      <c r="H270" s="725"/>
    </row>
    <row r="271" spans="1:8" s="724" customFormat="1" ht="18" customHeight="1" x14ac:dyDescent="0.5">
      <c r="A271" s="725"/>
      <c r="B271" s="725"/>
      <c r="D271" s="725"/>
      <c r="E271" s="725"/>
      <c r="H271" s="725"/>
    </row>
    <row r="272" spans="1:8" s="724" customFormat="1" ht="18" customHeight="1" x14ac:dyDescent="0.5">
      <c r="A272" s="725"/>
      <c r="B272" s="725"/>
      <c r="D272" s="725"/>
      <c r="E272" s="725"/>
      <c r="H272" s="725"/>
    </row>
    <row r="273" spans="1:8" s="724" customFormat="1" ht="18" customHeight="1" x14ac:dyDescent="0.5">
      <c r="A273" s="725"/>
      <c r="B273" s="725"/>
      <c r="D273" s="725"/>
      <c r="E273" s="725"/>
      <c r="H273" s="725"/>
    </row>
    <row r="274" spans="1:8" s="724" customFormat="1" ht="18" customHeight="1" x14ac:dyDescent="0.5">
      <c r="A274" s="725"/>
      <c r="B274" s="725"/>
      <c r="D274" s="725"/>
      <c r="E274" s="725"/>
      <c r="H274" s="725"/>
    </row>
    <row r="275" spans="1:8" s="724" customFormat="1" ht="18" customHeight="1" x14ac:dyDescent="0.5">
      <c r="A275" s="725"/>
      <c r="B275" s="725"/>
      <c r="D275" s="725"/>
      <c r="E275" s="725"/>
      <c r="H275" s="725"/>
    </row>
    <row r="276" spans="1:8" s="724" customFormat="1" ht="18" customHeight="1" x14ac:dyDescent="0.5">
      <c r="A276" s="725"/>
      <c r="B276" s="725"/>
      <c r="D276" s="725"/>
      <c r="E276" s="725"/>
      <c r="H276" s="725"/>
    </row>
    <row r="277" spans="1:8" s="724" customFormat="1" ht="18" customHeight="1" x14ac:dyDescent="0.5">
      <c r="A277" s="725"/>
      <c r="B277" s="725"/>
      <c r="D277" s="725"/>
      <c r="E277" s="725"/>
      <c r="H277" s="725"/>
    </row>
    <row r="278" spans="1:8" s="724" customFormat="1" ht="18" customHeight="1" x14ac:dyDescent="0.5">
      <c r="A278" s="725"/>
      <c r="B278" s="725"/>
      <c r="D278" s="725"/>
      <c r="E278" s="725"/>
      <c r="H278" s="725"/>
    </row>
    <row r="279" spans="1:8" s="724" customFormat="1" ht="18" customHeight="1" x14ac:dyDescent="0.5">
      <c r="A279" s="725"/>
      <c r="B279" s="725"/>
      <c r="D279" s="725"/>
      <c r="E279" s="725"/>
      <c r="H279" s="725"/>
    </row>
    <row r="280" spans="1:8" s="724" customFormat="1" ht="18" customHeight="1" x14ac:dyDescent="0.5">
      <c r="A280" s="725"/>
      <c r="B280" s="725"/>
      <c r="D280" s="725"/>
      <c r="E280" s="725"/>
      <c r="H280" s="725"/>
    </row>
    <row r="281" spans="1:8" s="724" customFormat="1" ht="18" customHeight="1" x14ac:dyDescent="0.5">
      <c r="A281" s="725"/>
      <c r="B281" s="725"/>
      <c r="D281" s="725"/>
      <c r="E281" s="725"/>
      <c r="H281" s="725"/>
    </row>
    <row r="282" spans="1:8" s="724" customFormat="1" ht="18" customHeight="1" x14ac:dyDescent="0.5">
      <c r="A282" s="725"/>
      <c r="B282" s="725"/>
      <c r="D282" s="725"/>
      <c r="E282" s="725"/>
      <c r="H282" s="725"/>
    </row>
    <row r="283" spans="1:8" s="724" customFormat="1" ht="18" customHeight="1" x14ac:dyDescent="0.5">
      <c r="A283" s="725"/>
      <c r="B283" s="725"/>
      <c r="D283" s="725"/>
      <c r="E283" s="725"/>
      <c r="H283" s="725"/>
    </row>
    <row r="284" spans="1:8" s="724" customFormat="1" ht="18" customHeight="1" x14ac:dyDescent="0.5">
      <c r="A284" s="725"/>
      <c r="B284" s="725"/>
      <c r="D284" s="725"/>
      <c r="E284" s="725"/>
      <c r="H284" s="725"/>
    </row>
    <row r="285" spans="1:8" s="724" customFormat="1" ht="18" customHeight="1" x14ac:dyDescent="0.5">
      <c r="A285" s="725"/>
      <c r="B285" s="725"/>
      <c r="D285" s="725"/>
      <c r="E285" s="725"/>
      <c r="H285" s="725"/>
    </row>
    <row r="286" spans="1:8" s="724" customFormat="1" ht="18" customHeight="1" x14ac:dyDescent="0.5">
      <c r="A286" s="725"/>
      <c r="B286" s="725"/>
      <c r="D286" s="725"/>
      <c r="E286" s="725"/>
      <c r="H286" s="725"/>
    </row>
    <row r="287" spans="1:8" s="724" customFormat="1" ht="18" customHeight="1" x14ac:dyDescent="0.5">
      <c r="A287" s="725"/>
      <c r="B287" s="725"/>
      <c r="D287" s="725"/>
      <c r="E287" s="725"/>
      <c r="H287" s="725"/>
    </row>
    <row r="288" spans="1:8" s="724" customFormat="1" ht="18" customHeight="1" x14ac:dyDescent="0.5">
      <c r="A288" s="725"/>
      <c r="B288" s="725"/>
      <c r="D288" s="725"/>
      <c r="E288" s="725"/>
      <c r="H288" s="725"/>
    </row>
    <row r="289" spans="1:8" s="724" customFormat="1" ht="18" customHeight="1" x14ac:dyDescent="0.5">
      <c r="A289" s="725"/>
      <c r="B289" s="725"/>
      <c r="D289" s="725"/>
      <c r="E289" s="725"/>
      <c r="H289" s="725"/>
    </row>
    <row r="290" spans="1:8" s="724" customFormat="1" ht="18" customHeight="1" x14ac:dyDescent="0.5">
      <c r="A290" s="725"/>
      <c r="B290" s="725"/>
      <c r="D290" s="725"/>
      <c r="E290" s="725"/>
      <c r="H290" s="725"/>
    </row>
    <row r="291" spans="1:8" s="724" customFormat="1" ht="18" customHeight="1" x14ac:dyDescent="0.5">
      <c r="A291" s="725"/>
      <c r="B291" s="725"/>
      <c r="D291" s="725"/>
      <c r="E291" s="725"/>
      <c r="H291" s="725"/>
    </row>
    <row r="292" spans="1:8" s="724" customFormat="1" ht="18" customHeight="1" x14ac:dyDescent="0.5">
      <c r="A292" s="725"/>
      <c r="B292" s="725"/>
      <c r="D292" s="725"/>
      <c r="E292" s="725"/>
      <c r="H292" s="725"/>
    </row>
    <row r="293" spans="1:8" s="724" customFormat="1" ht="18" customHeight="1" x14ac:dyDescent="0.5">
      <c r="A293" s="725"/>
      <c r="B293" s="725"/>
      <c r="D293" s="725"/>
      <c r="E293" s="725"/>
      <c r="H293" s="725"/>
    </row>
    <row r="294" spans="1:8" s="724" customFormat="1" ht="18" customHeight="1" x14ac:dyDescent="0.5">
      <c r="A294" s="725"/>
      <c r="B294" s="725"/>
      <c r="D294" s="725"/>
      <c r="E294" s="725"/>
      <c r="H294" s="725"/>
    </row>
    <row r="295" spans="1:8" s="724" customFormat="1" ht="18" customHeight="1" x14ac:dyDescent="0.5">
      <c r="A295" s="725"/>
      <c r="B295" s="725"/>
      <c r="D295" s="725"/>
      <c r="E295" s="725"/>
      <c r="H295" s="725"/>
    </row>
    <row r="296" spans="1:8" s="724" customFormat="1" ht="18" customHeight="1" x14ac:dyDescent="0.5">
      <c r="A296" s="725"/>
      <c r="B296" s="725"/>
      <c r="D296" s="725"/>
      <c r="E296" s="725"/>
      <c r="H296" s="725"/>
    </row>
    <row r="297" spans="1:8" s="724" customFormat="1" ht="18" customHeight="1" x14ac:dyDescent="0.5">
      <c r="A297" s="725"/>
      <c r="B297" s="725"/>
      <c r="D297" s="725"/>
      <c r="E297" s="725"/>
      <c r="H297" s="725"/>
    </row>
    <row r="298" spans="1:8" s="724" customFormat="1" ht="18" customHeight="1" x14ac:dyDescent="0.5">
      <c r="A298" s="725"/>
      <c r="B298" s="725"/>
      <c r="D298" s="725"/>
      <c r="E298" s="725"/>
      <c r="H298" s="725"/>
    </row>
    <row r="299" spans="1:8" s="724" customFormat="1" ht="18" customHeight="1" x14ac:dyDescent="0.5">
      <c r="A299" s="725"/>
      <c r="B299" s="725"/>
      <c r="D299" s="725"/>
      <c r="E299" s="725"/>
      <c r="H299" s="725"/>
    </row>
    <row r="300" spans="1:8" s="724" customFormat="1" ht="18" customHeight="1" x14ac:dyDescent="0.5">
      <c r="A300" s="725"/>
      <c r="B300" s="725"/>
      <c r="D300" s="725"/>
      <c r="E300" s="725"/>
      <c r="H300" s="725"/>
    </row>
    <row r="301" spans="1:8" s="724" customFormat="1" ht="18" customHeight="1" x14ac:dyDescent="0.5">
      <c r="A301" s="725"/>
      <c r="B301" s="725"/>
      <c r="D301" s="725"/>
      <c r="E301" s="725"/>
      <c r="H301" s="725"/>
    </row>
    <row r="302" spans="1:8" s="724" customFormat="1" ht="18" customHeight="1" x14ac:dyDescent="0.5">
      <c r="A302" s="725"/>
      <c r="B302" s="725"/>
      <c r="D302" s="725"/>
      <c r="E302" s="725"/>
      <c r="H302" s="725"/>
    </row>
    <row r="303" spans="1:8" s="724" customFormat="1" ht="18" customHeight="1" x14ac:dyDescent="0.5">
      <c r="A303" s="725"/>
      <c r="B303" s="725"/>
      <c r="D303" s="725"/>
      <c r="E303" s="725"/>
      <c r="H303" s="725"/>
    </row>
    <row r="304" spans="1:8" s="724" customFormat="1" ht="18" customHeight="1" x14ac:dyDescent="0.5">
      <c r="A304" s="725"/>
      <c r="B304" s="725"/>
      <c r="D304" s="725"/>
      <c r="E304" s="725"/>
      <c r="H304" s="725"/>
    </row>
    <row r="305" spans="1:8" s="724" customFormat="1" ht="18" customHeight="1" x14ac:dyDescent="0.5">
      <c r="A305" s="725"/>
      <c r="B305" s="725"/>
      <c r="D305" s="725"/>
      <c r="E305" s="725"/>
      <c r="H305" s="725"/>
    </row>
    <row r="306" spans="1:8" s="724" customFormat="1" ht="18" customHeight="1" x14ac:dyDescent="0.5">
      <c r="A306" s="725"/>
      <c r="B306" s="725"/>
      <c r="D306" s="725"/>
      <c r="E306" s="725"/>
      <c r="H306" s="725"/>
    </row>
    <row r="307" spans="1:8" s="724" customFormat="1" ht="18" customHeight="1" x14ac:dyDescent="0.5">
      <c r="A307" s="725"/>
      <c r="B307" s="725"/>
      <c r="D307" s="725"/>
      <c r="E307" s="725"/>
      <c r="H307" s="725"/>
    </row>
    <row r="308" spans="1:8" s="724" customFormat="1" ht="18" customHeight="1" x14ac:dyDescent="0.5">
      <c r="A308" s="725"/>
      <c r="B308" s="725"/>
      <c r="D308" s="725"/>
      <c r="E308" s="725"/>
      <c r="H308" s="725"/>
    </row>
    <row r="309" spans="1:8" s="724" customFormat="1" ht="18" customHeight="1" x14ac:dyDescent="0.5">
      <c r="A309" s="725"/>
      <c r="B309" s="725"/>
      <c r="D309" s="725"/>
      <c r="E309" s="725"/>
      <c r="H309" s="725"/>
    </row>
    <row r="310" spans="1:8" s="724" customFormat="1" ht="18" customHeight="1" x14ac:dyDescent="0.5">
      <c r="A310" s="725"/>
      <c r="B310" s="725"/>
      <c r="D310" s="725"/>
      <c r="E310" s="725"/>
      <c r="H310" s="725"/>
    </row>
    <row r="311" spans="1:8" s="724" customFormat="1" ht="18" customHeight="1" x14ac:dyDescent="0.5">
      <c r="A311" s="725"/>
      <c r="B311" s="725"/>
      <c r="D311" s="725"/>
      <c r="E311" s="725"/>
      <c r="H311" s="725"/>
    </row>
    <row r="312" spans="1:8" s="724" customFormat="1" ht="18" customHeight="1" x14ac:dyDescent="0.5">
      <c r="A312" s="725"/>
      <c r="B312" s="725"/>
      <c r="D312" s="725"/>
      <c r="E312" s="725"/>
      <c r="H312" s="725"/>
    </row>
    <row r="313" spans="1:8" s="724" customFormat="1" ht="18" customHeight="1" x14ac:dyDescent="0.5">
      <c r="A313" s="725"/>
      <c r="B313" s="725"/>
      <c r="D313" s="725"/>
      <c r="E313" s="725"/>
      <c r="H313" s="725"/>
    </row>
    <row r="314" spans="1:8" s="724" customFormat="1" ht="18" customHeight="1" x14ac:dyDescent="0.5">
      <c r="A314" s="725"/>
      <c r="B314" s="725"/>
      <c r="D314" s="725"/>
      <c r="E314" s="725"/>
      <c r="H314" s="725"/>
    </row>
    <row r="315" spans="1:8" s="724" customFormat="1" ht="18" customHeight="1" x14ac:dyDescent="0.5">
      <c r="A315" s="725"/>
      <c r="B315" s="725"/>
      <c r="D315" s="725"/>
      <c r="E315" s="725"/>
      <c r="H315" s="725"/>
    </row>
    <row r="316" spans="1:8" s="724" customFormat="1" ht="18" customHeight="1" x14ac:dyDescent="0.5">
      <c r="A316" s="725"/>
      <c r="B316" s="725"/>
      <c r="D316" s="725"/>
      <c r="E316" s="725"/>
      <c r="H316" s="725"/>
    </row>
    <row r="317" spans="1:8" s="724" customFormat="1" ht="18" customHeight="1" x14ac:dyDescent="0.5">
      <c r="A317" s="725"/>
      <c r="B317" s="725"/>
      <c r="D317" s="725"/>
      <c r="E317" s="725"/>
      <c r="H317" s="725"/>
    </row>
    <row r="318" spans="1:8" s="724" customFormat="1" ht="18" customHeight="1" x14ac:dyDescent="0.5">
      <c r="A318" s="725"/>
      <c r="B318" s="725"/>
      <c r="D318" s="725"/>
      <c r="E318" s="725"/>
      <c r="H318" s="725"/>
    </row>
    <row r="319" spans="1:8" s="724" customFormat="1" ht="18" customHeight="1" x14ac:dyDescent="0.5">
      <c r="A319" s="725"/>
      <c r="B319" s="725"/>
      <c r="D319" s="725"/>
      <c r="E319" s="725"/>
      <c r="H319" s="725"/>
    </row>
    <row r="320" spans="1:8" s="724" customFormat="1" ht="18" customHeight="1" x14ac:dyDescent="0.5">
      <c r="A320" s="725"/>
      <c r="B320" s="725"/>
      <c r="D320" s="725"/>
      <c r="E320" s="725"/>
      <c r="H320" s="725"/>
    </row>
    <row r="321" spans="1:8" s="724" customFormat="1" ht="18" customHeight="1" x14ac:dyDescent="0.5">
      <c r="A321" s="725"/>
      <c r="B321" s="725"/>
      <c r="D321" s="725"/>
      <c r="E321" s="725"/>
      <c r="H321" s="725"/>
    </row>
    <row r="322" spans="1:8" s="724" customFormat="1" ht="18" customHeight="1" x14ac:dyDescent="0.5">
      <c r="A322" s="725"/>
      <c r="B322" s="725"/>
      <c r="D322" s="725"/>
      <c r="E322" s="725"/>
      <c r="H322" s="725"/>
    </row>
    <row r="323" spans="1:8" s="724" customFormat="1" ht="18" customHeight="1" x14ac:dyDescent="0.5">
      <c r="A323" s="725"/>
      <c r="B323" s="725"/>
      <c r="D323" s="725"/>
      <c r="E323" s="725"/>
      <c r="H323" s="725"/>
    </row>
    <row r="324" spans="1:8" s="724" customFormat="1" ht="18" customHeight="1" x14ac:dyDescent="0.5">
      <c r="A324" s="725"/>
      <c r="B324" s="725"/>
      <c r="D324" s="725"/>
      <c r="E324" s="725"/>
      <c r="H324" s="725"/>
    </row>
    <row r="325" spans="1:8" s="724" customFormat="1" ht="18" customHeight="1" x14ac:dyDescent="0.5">
      <c r="A325" s="725"/>
      <c r="B325" s="725"/>
      <c r="D325" s="725"/>
      <c r="E325" s="725"/>
      <c r="H325" s="725"/>
    </row>
    <row r="326" spans="1:8" s="724" customFormat="1" ht="18" customHeight="1" x14ac:dyDescent="0.5">
      <c r="A326" s="725"/>
      <c r="B326" s="725"/>
      <c r="D326" s="725"/>
      <c r="E326" s="725"/>
      <c r="H326" s="725"/>
    </row>
    <row r="327" spans="1:8" s="724" customFormat="1" ht="18" customHeight="1" x14ac:dyDescent="0.5">
      <c r="A327" s="725"/>
      <c r="B327" s="725"/>
      <c r="D327" s="725"/>
      <c r="E327" s="725"/>
      <c r="H327" s="725"/>
    </row>
    <row r="328" spans="1:8" s="724" customFormat="1" ht="18" customHeight="1" x14ac:dyDescent="0.5">
      <c r="A328" s="725"/>
      <c r="B328" s="725"/>
      <c r="D328" s="725"/>
      <c r="E328" s="725"/>
      <c r="H328" s="725"/>
    </row>
    <row r="329" spans="1:8" s="724" customFormat="1" ht="18" customHeight="1" x14ac:dyDescent="0.5">
      <c r="A329" s="725"/>
      <c r="B329" s="725"/>
      <c r="D329" s="725"/>
      <c r="E329" s="725"/>
      <c r="H329" s="725"/>
    </row>
    <row r="330" spans="1:8" s="724" customFormat="1" ht="18" customHeight="1" x14ac:dyDescent="0.5">
      <c r="A330" s="725"/>
      <c r="B330" s="725"/>
      <c r="D330" s="725"/>
      <c r="E330" s="725"/>
      <c r="H330" s="725"/>
    </row>
    <row r="331" spans="1:8" s="724" customFormat="1" ht="18" customHeight="1" x14ac:dyDescent="0.5">
      <c r="A331" s="725"/>
      <c r="B331" s="725"/>
      <c r="D331" s="725"/>
      <c r="E331" s="725"/>
      <c r="H331" s="725"/>
    </row>
    <row r="332" spans="1:8" s="724" customFormat="1" ht="18" customHeight="1" x14ac:dyDescent="0.5">
      <c r="A332" s="725"/>
      <c r="B332" s="725"/>
      <c r="D332" s="725"/>
      <c r="E332" s="725"/>
      <c r="H332" s="725"/>
    </row>
    <row r="333" spans="1:8" s="724" customFormat="1" ht="18" customHeight="1" x14ac:dyDescent="0.5">
      <c r="A333" s="725"/>
      <c r="B333" s="725"/>
      <c r="D333" s="725"/>
      <c r="E333" s="725"/>
      <c r="H333" s="725"/>
    </row>
    <row r="334" spans="1:8" s="724" customFormat="1" ht="18" customHeight="1" x14ac:dyDescent="0.5">
      <c r="A334" s="725"/>
      <c r="B334" s="725"/>
      <c r="D334" s="725"/>
      <c r="E334" s="725"/>
      <c r="H334" s="725"/>
    </row>
    <row r="335" spans="1:8" s="724" customFormat="1" ht="18" customHeight="1" x14ac:dyDescent="0.5">
      <c r="A335" s="725"/>
      <c r="B335" s="725"/>
      <c r="D335" s="725"/>
      <c r="E335" s="725"/>
      <c r="H335" s="725"/>
    </row>
    <row r="336" spans="1:8" s="724" customFormat="1" ht="18" customHeight="1" x14ac:dyDescent="0.5">
      <c r="A336" s="725"/>
      <c r="B336" s="725"/>
      <c r="D336" s="725"/>
      <c r="E336" s="725"/>
      <c r="H336" s="725"/>
    </row>
    <row r="337" spans="1:8" s="724" customFormat="1" ht="18" customHeight="1" x14ac:dyDescent="0.5">
      <c r="A337" s="725"/>
      <c r="B337" s="725"/>
      <c r="D337" s="725"/>
      <c r="E337" s="725"/>
      <c r="H337" s="725"/>
    </row>
    <row r="338" spans="1:8" s="724" customFormat="1" ht="18" customHeight="1" x14ac:dyDescent="0.5">
      <c r="A338" s="725"/>
      <c r="B338" s="725"/>
      <c r="D338" s="725"/>
      <c r="E338" s="725"/>
      <c r="H338" s="725"/>
    </row>
    <row r="339" spans="1:8" s="724" customFormat="1" ht="18" customHeight="1" x14ac:dyDescent="0.5">
      <c r="A339" s="725"/>
      <c r="B339" s="725"/>
      <c r="D339" s="725"/>
      <c r="E339" s="725"/>
      <c r="H339" s="725"/>
    </row>
    <row r="340" spans="1:8" s="724" customFormat="1" ht="18" customHeight="1" x14ac:dyDescent="0.5">
      <c r="A340" s="725"/>
      <c r="B340" s="725"/>
      <c r="D340" s="725"/>
      <c r="E340" s="725"/>
      <c r="H340" s="725"/>
    </row>
    <row r="341" spans="1:8" s="724" customFormat="1" ht="18" customHeight="1" x14ac:dyDescent="0.5">
      <c r="A341" s="725"/>
      <c r="B341" s="725"/>
      <c r="D341" s="725"/>
      <c r="E341" s="725"/>
      <c r="H341" s="725"/>
    </row>
    <row r="342" spans="1:8" s="724" customFormat="1" ht="18" customHeight="1" x14ac:dyDescent="0.5">
      <c r="A342" s="725"/>
      <c r="B342" s="725"/>
      <c r="D342" s="725"/>
      <c r="E342" s="725"/>
      <c r="H342" s="725"/>
    </row>
    <row r="343" spans="1:8" s="724" customFormat="1" ht="18" customHeight="1" x14ac:dyDescent="0.5">
      <c r="A343" s="725"/>
      <c r="B343" s="725"/>
      <c r="D343" s="725"/>
      <c r="E343" s="725"/>
      <c r="H343" s="725"/>
    </row>
    <row r="344" spans="1:8" s="724" customFormat="1" ht="18" customHeight="1" x14ac:dyDescent="0.5">
      <c r="A344" s="725"/>
      <c r="B344" s="725"/>
      <c r="D344" s="725"/>
      <c r="E344" s="725"/>
      <c r="H344" s="725"/>
    </row>
    <row r="345" spans="1:8" s="724" customFormat="1" ht="18" customHeight="1" x14ac:dyDescent="0.5">
      <c r="A345" s="725"/>
      <c r="B345" s="725"/>
      <c r="D345" s="725"/>
      <c r="E345" s="725"/>
      <c r="H345" s="725"/>
    </row>
    <row r="346" spans="1:8" s="724" customFormat="1" ht="18" customHeight="1" x14ac:dyDescent="0.5">
      <c r="A346" s="725"/>
      <c r="B346" s="725"/>
      <c r="D346" s="725"/>
      <c r="E346" s="725"/>
      <c r="H346" s="725"/>
    </row>
    <row r="347" spans="1:8" s="724" customFormat="1" ht="18" customHeight="1" x14ac:dyDescent="0.5">
      <c r="A347" s="725"/>
      <c r="B347" s="725"/>
      <c r="D347" s="725"/>
      <c r="E347" s="725"/>
      <c r="H347" s="725"/>
    </row>
    <row r="348" spans="1:8" s="724" customFormat="1" ht="18" customHeight="1" x14ac:dyDescent="0.5">
      <c r="A348" s="725"/>
      <c r="B348" s="725"/>
      <c r="D348" s="725"/>
      <c r="E348" s="725"/>
      <c r="H348" s="725"/>
    </row>
    <row r="349" spans="1:8" s="724" customFormat="1" ht="18" customHeight="1" x14ac:dyDescent="0.5">
      <c r="A349" s="725"/>
      <c r="B349" s="725"/>
      <c r="D349" s="725"/>
      <c r="E349" s="725"/>
      <c r="H349" s="725"/>
    </row>
    <row r="350" spans="1:8" s="724" customFormat="1" ht="18" customHeight="1" x14ac:dyDescent="0.5">
      <c r="A350" s="725"/>
      <c r="B350" s="725"/>
      <c r="D350" s="725"/>
      <c r="E350" s="725"/>
      <c r="H350" s="725"/>
    </row>
    <row r="351" spans="1:8" s="724" customFormat="1" ht="18" customHeight="1" x14ac:dyDescent="0.5">
      <c r="A351" s="725"/>
      <c r="B351" s="725"/>
      <c r="D351" s="725"/>
      <c r="E351" s="725"/>
      <c r="H351" s="725"/>
    </row>
    <row r="352" spans="1:8" s="724" customFormat="1" ht="18" customHeight="1" x14ac:dyDescent="0.5">
      <c r="A352" s="725"/>
      <c r="B352" s="725"/>
      <c r="D352" s="725"/>
      <c r="E352" s="725"/>
      <c r="H352" s="725"/>
    </row>
    <row r="353" spans="1:8" s="724" customFormat="1" ht="18" customHeight="1" x14ac:dyDescent="0.5">
      <c r="A353" s="725"/>
      <c r="B353" s="725"/>
      <c r="D353" s="725"/>
      <c r="E353" s="725"/>
      <c r="H353" s="725"/>
    </row>
    <row r="354" spans="1:8" s="724" customFormat="1" ht="18" customHeight="1" x14ac:dyDescent="0.5">
      <c r="A354" s="725"/>
      <c r="B354" s="725"/>
      <c r="D354" s="725"/>
      <c r="E354" s="725"/>
      <c r="H354" s="725"/>
    </row>
    <row r="355" spans="1:8" s="724" customFormat="1" ht="18" customHeight="1" x14ac:dyDescent="0.5">
      <c r="A355" s="725"/>
      <c r="B355" s="725"/>
      <c r="D355" s="725"/>
      <c r="E355" s="725"/>
      <c r="H355" s="725"/>
    </row>
    <row r="356" spans="1:8" s="724" customFormat="1" ht="18" customHeight="1" x14ac:dyDescent="0.5">
      <c r="A356" s="725"/>
      <c r="B356" s="725"/>
      <c r="D356" s="725"/>
      <c r="E356" s="725"/>
      <c r="H356" s="725"/>
    </row>
    <row r="357" spans="1:8" s="724" customFormat="1" ht="18" customHeight="1" x14ac:dyDescent="0.5">
      <c r="A357" s="725"/>
      <c r="B357" s="725"/>
      <c r="D357" s="725"/>
      <c r="E357" s="725"/>
      <c r="H357" s="725"/>
    </row>
    <row r="358" spans="1:8" s="724" customFormat="1" ht="18" customHeight="1" x14ac:dyDescent="0.5">
      <c r="A358" s="725"/>
      <c r="B358" s="725"/>
      <c r="D358" s="725"/>
      <c r="E358" s="725"/>
      <c r="H358" s="725"/>
    </row>
    <row r="359" spans="1:8" s="724" customFormat="1" ht="18" customHeight="1" x14ac:dyDescent="0.5">
      <c r="A359" s="725"/>
      <c r="B359" s="725"/>
      <c r="D359" s="725"/>
      <c r="E359" s="725"/>
      <c r="H359" s="725"/>
    </row>
    <row r="360" spans="1:8" s="724" customFormat="1" ht="18" customHeight="1" x14ac:dyDescent="0.5">
      <c r="A360" s="725"/>
      <c r="B360" s="725"/>
      <c r="D360" s="725"/>
      <c r="E360" s="725"/>
      <c r="H360" s="725"/>
    </row>
    <row r="361" spans="1:8" s="724" customFormat="1" ht="18" customHeight="1" x14ac:dyDescent="0.5">
      <c r="A361" s="725"/>
      <c r="B361" s="725"/>
      <c r="D361" s="725"/>
      <c r="E361" s="725"/>
      <c r="H361" s="725"/>
    </row>
    <row r="362" spans="1:8" s="724" customFormat="1" ht="18" customHeight="1" x14ac:dyDescent="0.5">
      <c r="A362" s="725"/>
      <c r="B362" s="725"/>
      <c r="D362" s="725"/>
      <c r="E362" s="725"/>
      <c r="H362" s="725"/>
    </row>
    <row r="363" spans="1:8" s="724" customFormat="1" ht="18" customHeight="1" x14ac:dyDescent="0.5">
      <c r="A363" s="725"/>
      <c r="B363" s="725"/>
      <c r="D363" s="725"/>
      <c r="E363" s="725"/>
      <c r="H363" s="725"/>
    </row>
    <row r="364" spans="1:8" s="724" customFormat="1" ht="18" customHeight="1" x14ac:dyDescent="0.5">
      <c r="A364" s="725"/>
      <c r="B364" s="725"/>
      <c r="D364" s="725"/>
      <c r="E364" s="725"/>
      <c r="H364" s="725"/>
    </row>
    <row r="365" spans="1:8" s="724" customFormat="1" ht="18" customHeight="1" x14ac:dyDescent="0.5">
      <c r="A365" s="725"/>
      <c r="B365" s="725"/>
      <c r="D365" s="725"/>
      <c r="E365" s="725"/>
      <c r="H365" s="725"/>
    </row>
    <row r="366" spans="1:8" s="724" customFormat="1" ht="18" customHeight="1" x14ac:dyDescent="0.5">
      <c r="A366" s="725"/>
      <c r="B366" s="725"/>
      <c r="D366" s="725"/>
      <c r="E366" s="725"/>
      <c r="H366" s="725"/>
    </row>
    <row r="367" spans="1:8" s="724" customFormat="1" ht="18" customHeight="1" x14ac:dyDescent="0.5">
      <c r="A367" s="725"/>
      <c r="B367" s="725"/>
      <c r="D367" s="725"/>
      <c r="E367" s="725"/>
      <c r="H367" s="725"/>
    </row>
    <row r="368" spans="1:8" s="724" customFormat="1" ht="18" customHeight="1" x14ac:dyDescent="0.5">
      <c r="A368" s="725"/>
      <c r="B368" s="725"/>
      <c r="D368" s="725"/>
      <c r="E368" s="725"/>
      <c r="H368" s="725"/>
    </row>
    <row r="369" spans="1:8" s="724" customFormat="1" ht="18" customHeight="1" x14ac:dyDescent="0.5">
      <c r="A369" s="725"/>
      <c r="B369" s="725"/>
      <c r="D369" s="725"/>
      <c r="E369" s="725"/>
      <c r="H369" s="725"/>
    </row>
    <row r="370" spans="1:8" s="724" customFormat="1" ht="18" customHeight="1" x14ac:dyDescent="0.5">
      <c r="A370" s="725"/>
      <c r="B370" s="725"/>
      <c r="D370" s="725"/>
      <c r="E370" s="725"/>
      <c r="H370" s="725"/>
    </row>
    <row r="371" spans="1:8" s="724" customFormat="1" ht="18" customHeight="1" x14ac:dyDescent="0.5">
      <c r="A371" s="725"/>
      <c r="B371" s="725"/>
      <c r="D371" s="725"/>
      <c r="E371" s="725"/>
      <c r="H371" s="725"/>
    </row>
    <row r="372" spans="1:8" s="724" customFormat="1" ht="18" customHeight="1" x14ac:dyDescent="0.5">
      <c r="A372" s="725"/>
      <c r="B372" s="725"/>
      <c r="D372" s="725"/>
      <c r="E372" s="725"/>
      <c r="H372" s="725"/>
    </row>
    <row r="373" spans="1:8" s="724" customFormat="1" ht="18" customHeight="1" x14ac:dyDescent="0.5">
      <c r="A373" s="725"/>
      <c r="B373" s="725"/>
      <c r="D373" s="725"/>
      <c r="E373" s="725"/>
      <c r="H373" s="725"/>
    </row>
    <row r="374" spans="1:8" s="724" customFormat="1" ht="18" customHeight="1" x14ac:dyDescent="0.5">
      <c r="A374" s="725"/>
      <c r="B374" s="725"/>
      <c r="D374" s="725"/>
      <c r="E374" s="725"/>
      <c r="H374" s="725"/>
    </row>
    <row r="375" spans="1:8" s="724" customFormat="1" ht="18" customHeight="1" x14ac:dyDescent="0.5">
      <c r="A375" s="725"/>
      <c r="B375" s="725"/>
      <c r="D375" s="725"/>
      <c r="E375" s="725"/>
      <c r="H375" s="725"/>
    </row>
    <row r="376" spans="1:8" s="724" customFormat="1" ht="18" customHeight="1" x14ac:dyDescent="0.5">
      <c r="A376" s="725"/>
      <c r="B376" s="725"/>
      <c r="D376" s="725"/>
      <c r="E376" s="725"/>
      <c r="H376" s="725"/>
    </row>
    <row r="377" spans="1:8" s="724" customFormat="1" ht="18" customHeight="1" x14ac:dyDescent="0.5">
      <c r="A377" s="725"/>
      <c r="B377" s="725"/>
      <c r="D377" s="725"/>
      <c r="E377" s="725"/>
      <c r="H377" s="725"/>
    </row>
    <row r="378" spans="1:8" s="724" customFormat="1" ht="18" customHeight="1" x14ac:dyDescent="0.5">
      <c r="A378" s="725"/>
      <c r="B378" s="725"/>
      <c r="D378" s="725"/>
      <c r="E378" s="725"/>
      <c r="H378" s="725"/>
    </row>
    <row r="379" spans="1:8" s="724" customFormat="1" ht="18" customHeight="1" x14ac:dyDescent="0.5">
      <c r="A379" s="725"/>
      <c r="B379" s="725"/>
      <c r="D379" s="725"/>
      <c r="E379" s="725"/>
      <c r="H379" s="725"/>
    </row>
    <row r="380" spans="1:8" s="724" customFormat="1" ht="18" customHeight="1" x14ac:dyDescent="0.5">
      <c r="A380" s="725"/>
      <c r="B380" s="725"/>
      <c r="D380" s="725"/>
      <c r="E380" s="725"/>
      <c r="H380" s="725"/>
    </row>
    <row r="381" spans="1:8" s="724" customFormat="1" ht="18" customHeight="1" x14ac:dyDescent="0.5">
      <c r="A381" s="725"/>
      <c r="B381" s="725"/>
      <c r="D381" s="725"/>
      <c r="E381" s="725"/>
      <c r="H381" s="725"/>
    </row>
    <row r="382" spans="1:8" s="724" customFormat="1" ht="18" customHeight="1" x14ac:dyDescent="0.5">
      <c r="A382" s="725"/>
      <c r="B382" s="725"/>
      <c r="D382" s="725"/>
      <c r="E382" s="725"/>
      <c r="H382" s="725"/>
    </row>
    <row r="383" spans="1:8" s="724" customFormat="1" ht="18" customHeight="1" x14ac:dyDescent="0.5">
      <c r="A383" s="725"/>
      <c r="B383" s="725"/>
      <c r="D383" s="725"/>
      <c r="E383" s="725"/>
      <c r="H383" s="725"/>
    </row>
    <row r="384" spans="1:8" s="724" customFormat="1" ht="18" customHeight="1" x14ac:dyDescent="0.5">
      <c r="A384" s="725"/>
      <c r="B384" s="725"/>
      <c r="D384" s="725"/>
      <c r="E384" s="725"/>
      <c r="H384" s="725"/>
    </row>
    <row r="385" spans="1:8" s="724" customFormat="1" ht="18" customHeight="1" x14ac:dyDescent="0.5">
      <c r="A385" s="725"/>
      <c r="B385" s="725"/>
      <c r="D385" s="725"/>
      <c r="E385" s="725"/>
      <c r="H385" s="725"/>
    </row>
    <row r="386" spans="1:8" s="724" customFormat="1" ht="18" customHeight="1" x14ac:dyDescent="0.5">
      <c r="A386" s="725"/>
      <c r="B386" s="725"/>
      <c r="D386" s="725"/>
      <c r="E386" s="725"/>
      <c r="H386" s="725"/>
    </row>
    <row r="387" spans="1:8" s="724" customFormat="1" ht="18" customHeight="1" x14ac:dyDescent="0.5">
      <c r="A387" s="725"/>
      <c r="B387" s="725"/>
      <c r="D387" s="725"/>
      <c r="E387" s="725"/>
      <c r="H387" s="725"/>
    </row>
    <row r="388" spans="1:8" s="724" customFormat="1" ht="18" customHeight="1" x14ac:dyDescent="0.5">
      <c r="A388" s="725"/>
      <c r="B388" s="725"/>
      <c r="D388" s="725"/>
      <c r="E388" s="725"/>
      <c r="H388" s="725"/>
    </row>
    <row r="389" spans="1:8" s="724" customFormat="1" ht="18" customHeight="1" x14ac:dyDescent="0.5">
      <c r="A389" s="725"/>
      <c r="B389" s="725"/>
      <c r="D389" s="725"/>
      <c r="E389" s="725"/>
      <c r="H389" s="725"/>
    </row>
    <row r="390" spans="1:8" s="724" customFormat="1" ht="18" customHeight="1" x14ac:dyDescent="0.5">
      <c r="A390" s="725"/>
      <c r="B390" s="725"/>
      <c r="D390" s="725"/>
      <c r="E390" s="725"/>
      <c r="H390" s="725"/>
    </row>
    <row r="391" spans="1:8" s="724" customFormat="1" ht="18" customHeight="1" x14ac:dyDescent="0.5">
      <c r="A391" s="725"/>
      <c r="B391" s="725"/>
      <c r="D391" s="725"/>
      <c r="E391" s="725"/>
      <c r="H391" s="725"/>
    </row>
    <row r="392" spans="1:8" s="724" customFormat="1" ht="18" customHeight="1" x14ac:dyDescent="0.5">
      <c r="A392" s="725"/>
      <c r="B392" s="725"/>
      <c r="D392" s="725"/>
      <c r="E392" s="725"/>
      <c r="H392" s="725"/>
    </row>
    <row r="393" spans="1:8" s="724" customFormat="1" ht="18" customHeight="1" x14ac:dyDescent="0.5">
      <c r="A393" s="725"/>
      <c r="B393" s="725"/>
      <c r="D393" s="725"/>
      <c r="E393" s="725"/>
      <c r="H393" s="725"/>
    </row>
    <row r="394" spans="1:8" s="724" customFormat="1" ht="18" customHeight="1" x14ac:dyDescent="0.5">
      <c r="A394" s="725"/>
      <c r="B394" s="725"/>
      <c r="D394" s="725"/>
      <c r="E394" s="725"/>
      <c r="H394" s="725"/>
    </row>
    <row r="395" spans="1:8" s="724" customFormat="1" ht="18" customHeight="1" x14ac:dyDescent="0.5">
      <c r="A395" s="725"/>
      <c r="B395" s="725"/>
      <c r="D395" s="725"/>
      <c r="E395" s="725"/>
      <c r="H395" s="725"/>
    </row>
    <row r="396" spans="1:8" s="724" customFormat="1" ht="18" customHeight="1" x14ac:dyDescent="0.5">
      <c r="A396" s="725"/>
      <c r="B396" s="725"/>
      <c r="D396" s="725"/>
      <c r="E396" s="725"/>
      <c r="H396" s="725"/>
    </row>
    <row r="397" spans="1:8" s="724" customFormat="1" ht="18" customHeight="1" x14ac:dyDescent="0.5">
      <c r="A397" s="725"/>
      <c r="B397" s="725"/>
      <c r="D397" s="725"/>
      <c r="E397" s="725"/>
      <c r="H397" s="725"/>
    </row>
    <row r="398" spans="1:8" s="724" customFormat="1" ht="18" customHeight="1" x14ac:dyDescent="0.5">
      <c r="A398" s="725"/>
      <c r="B398" s="725"/>
      <c r="D398" s="725"/>
      <c r="E398" s="725"/>
      <c r="H398" s="725"/>
    </row>
    <row r="399" spans="1:8" s="724" customFormat="1" ht="18" customHeight="1" x14ac:dyDescent="0.5">
      <c r="A399" s="725"/>
      <c r="B399" s="725"/>
      <c r="D399" s="725"/>
      <c r="E399" s="725"/>
      <c r="H399" s="725"/>
    </row>
    <row r="400" spans="1:8" s="724" customFormat="1" ht="18" customHeight="1" x14ac:dyDescent="0.5">
      <c r="A400" s="725"/>
      <c r="B400" s="725"/>
      <c r="D400" s="725"/>
      <c r="E400" s="725"/>
      <c r="H400" s="725"/>
    </row>
    <row r="401" spans="1:8" s="724" customFormat="1" ht="18" customHeight="1" x14ac:dyDescent="0.5">
      <c r="A401" s="725"/>
      <c r="B401" s="725"/>
      <c r="D401" s="725"/>
      <c r="E401" s="725"/>
      <c r="H401" s="725"/>
    </row>
    <row r="402" spans="1:8" s="724" customFormat="1" ht="18" customHeight="1" x14ac:dyDescent="0.5">
      <c r="A402" s="725"/>
      <c r="B402" s="725"/>
      <c r="D402" s="725"/>
      <c r="E402" s="725"/>
      <c r="H402" s="725"/>
    </row>
    <row r="403" spans="1:8" s="724" customFormat="1" ht="18" customHeight="1" x14ac:dyDescent="0.5">
      <c r="A403" s="725"/>
      <c r="B403" s="725"/>
      <c r="D403" s="725"/>
      <c r="E403" s="725"/>
      <c r="H403" s="725"/>
    </row>
    <row r="404" spans="1:8" s="724" customFormat="1" ht="18" customHeight="1" x14ac:dyDescent="0.5">
      <c r="A404" s="725"/>
      <c r="B404" s="725"/>
      <c r="D404" s="725"/>
      <c r="E404" s="725"/>
      <c r="H404" s="725"/>
    </row>
    <row r="405" spans="1:8" s="724" customFormat="1" ht="18" customHeight="1" x14ac:dyDescent="0.5">
      <c r="A405" s="725"/>
      <c r="B405" s="725"/>
      <c r="D405" s="725"/>
      <c r="E405" s="725"/>
      <c r="H405" s="725"/>
    </row>
    <row r="406" spans="1:8" s="724" customFormat="1" ht="18" customHeight="1" x14ac:dyDescent="0.5">
      <c r="A406" s="725"/>
      <c r="B406" s="725"/>
      <c r="D406" s="725"/>
      <c r="E406" s="725"/>
      <c r="H406" s="725"/>
    </row>
    <row r="407" spans="1:8" s="724" customFormat="1" ht="18" customHeight="1" x14ac:dyDescent="0.5">
      <c r="A407" s="725"/>
      <c r="B407" s="725"/>
      <c r="D407" s="725"/>
      <c r="E407" s="725"/>
      <c r="H407" s="725"/>
    </row>
    <row r="408" spans="1:8" s="724" customFormat="1" ht="18" customHeight="1" x14ac:dyDescent="0.5">
      <c r="A408" s="725"/>
      <c r="B408" s="725"/>
      <c r="D408" s="725"/>
      <c r="E408" s="725"/>
      <c r="H408" s="725"/>
    </row>
    <row r="409" spans="1:8" s="724" customFormat="1" ht="18" customHeight="1" x14ac:dyDescent="0.5">
      <c r="A409" s="725"/>
      <c r="B409" s="725"/>
      <c r="D409" s="725"/>
      <c r="E409" s="725"/>
      <c r="H409" s="725"/>
    </row>
    <row r="410" spans="1:8" s="724" customFormat="1" ht="18" customHeight="1" x14ac:dyDescent="0.5">
      <c r="A410" s="725"/>
      <c r="B410" s="725"/>
      <c r="D410" s="725"/>
      <c r="E410" s="725"/>
      <c r="H410" s="725"/>
    </row>
    <row r="411" spans="1:8" s="724" customFormat="1" ht="18" customHeight="1" x14ac:dyDescent="0.5">
      <c r="A411" s="725"/>
      <c r="B411" s="725"/>
      <c r="D411" s="725"/>
      <c r="E411" s="725"/>
      <c r="H411" s="725"/>
    </row>
    <row r="412" spans="1:8" s="724" customFormat="1" ht="18" customHeight="1" x14ac:dyDescent="0.5">
      <c r="A412" s="725"/>
      <c r="B412" s="725"/>
      <c r="D412" s="725"/>
      <c r="E412" s="725"/>
      <c r="H412" s="725"/>
    </row>
    <row r="413" spans="1:8" s="724" customFormat="1" ht="18" customHeight="1" x14ac:dyDescent="0.5">
      <c r="A413" s="725"/>
      <c r="B413" s="725"/>
      <c r="D413" s="725"/>
      <c r="E413" s="725"/>
      <c r="H413" s="725"/>
    </row>
    <row r="414" spans="1:8" s="724" customFormat="1" ht="18" customHeight="1" x14ac:dyDescent="0.5">
      <c r="A414" s="725"/>
      <c r="B414" s="725"/>
      <c r="D414" s="725"/>
      <c r="E414" s="725"/>
      <c r="H414" s="725"/>
    </row>
    <row r="415" spans="1:8" s="724" customFormat="1" ht="18" customHeight="1" x14ac:dyDescent="0.5">
      <c r="A415" s="725"/>
      <c r="B415" s="725"/>
      <c r="D415" s="725"/>
      <c r="E415" s="725"/>
      <c r="H415" s="725"/>
    </row>
    <row r="416" spans="1:8" s="724" customFormat="1" ht="18" customHeight="1" x14ac:dyDescent="0.5">
      <c r="A416" s="725"/>
      <c r="B416" s="725"/>
      <c r="D416" s="725"/>
      <c r="E416" s="725"/>
      <c r="H416" s="725"/>
    </row>
    <row r="417" spans="1:8" s="724" customFormat="1" ht="18" customHeight="1" x14ac:dyDescent="0.5">
      <c r="A417" s="725"/>
      <c r="B417" s="725"/>
      <c r="D417" s="725"/>
      <c r="E417" s="725"/>
      <c r="H417" s="725"/>
    </row>
    <row r="418" spans="1:8" s="724" customFormat="1" ht="18" customHeight="1" x14ac:dyDescent="0.5">
      <c r="A418" s="725"/>
      <c r="B418" s="725"/>
      <c r="D418" s="725"/>
      <c r="E418" s="725"/>
      <c r="H418" s="725"/>
    </row>
    <row r="419" spans="1:8" s="724" customFormat="1" ht="18" customHeight="1" x14ac:dyDescent="0.5">
      <c r="A419" s="725"/>
      <c r="B419" s="725"/>
      <c r="D419" s="725"/>
      <c r="E419" s="725"/>
      <c r="H419" s="725"/>
    </row>
    <row r="420" spans="1:8" s="724" customFormat="1" ht="18" customHeight="1" x14ac:dyDescent="0.5">
      <c r="A420" s="725"/>
      <c r="B420" s="725"/>
      <c r="D420" s="725"/>
      <c r="E420" s="725"/>
      <c r="H420" s="725"/>
    </row>
    <row r="421" spans="1:8" s="724" customFormat="1" ht="18" customHeight="1" x14ac:dyDescent="0.5">
      <c r="A421" s="725"/>
      <c r="B421" s="725"/>
      <c r="D421" s="725"/>
      <c r="E421" s="725"/>
      <c r="H421" s="725"/>
    </row>
    <row r="422" spans="1:8" s="724" customFormat="1" ht="18" customHeight="1" x14ac:dyDescent="0.5">
      <c r="A422" s="725"/>
      <c r="B422" s="725"/>
      <c r="D422" s="725"/>
      <c r="E422" s="725"/>
      <c r="H422" s="725"/>
    </row>
    <row r="423" spans="1:8" s="724" customFormat="1" ht="18" customHeight="1" x14ac:dyDescent="0.5">
      <c r="A423" s="725"/>
      <c r="B423" s="725"/>
      <c r="D423" s="725"/>
      <c r="E423" s="725"/>
      <c r="H423" s="725"/>
    </row>
    <row r="424" spans="1:8" s="724" customFormat="1" ht="18" customHeight="1" x14ac:dyDescent="0.5">
      <c r="A424" s="725"/>
      <c r="B424" s="725"/>
      <c r="D424" s="725"/>
      <c r="E424" s="725"/>
      <c r="H424" s="725"/>
    </row>
    <row r="425" spans="1:8" s="724" customFormat="1" ht="18" customHeight="1" x14ac:dyDescent="0.5">
      <c r="A425" s="725"/>
      <c r="B425" s="725"/>
      <c r="D425" s="725"/>
      <c r="E425" s="725"/>
      <c r="H425" s="725"/>
    </row>
    <row r="426" spans="1:8" s="724" customFormat="1" ht="18" customHeight="1" x14ac:dyDescent="0.5">
      <c r="A426" s="725"/>
      <c r="B426" s="725"/>
      <c r="D426" s="725"/>
      <c r="E426" s="725"/>
      <c r="H426" s="725"/>
    </row>
    <row r="427" spans="1:8" s="724" customFormat="1" ht="18" customHeight="1" x14ac:dyDescent="0.5">
      <c r="A427" s="725"/>
      <c r="B427" s="725"/>
      <c r="D427" s="725"/>
      <c r="E427" s="725"/>
      <c r="H427" s="725"/>
    </row>
    <row r="428" spans="1:8" s="724" customFormat="1" ht="18" customHeight="1" x14ac:dyDescent="0.5">
      <c r="A428" s="725"/>
      <c r="B428" s="725"/>
      <c r="D428" s="725"/>
      <c r="E428" s="725"/>
      <c r="H428" s="725"/>
    </row>
    <row r="429" spans="1:8" s="724" customFormat="1" ht="18" customHeight="1" x14ac:dyDescent="0.5">
      <c r="A429" s="725"/>
      <c r="B429" s="725"/>
      <c r="D429" s="725"/>
      <c r="E429" s="725"/>
      <c r="H429" s="725"/>
    </row>
    <row r="430" spans="1:8" s="724" customFormat="1" ht="18" customHeight="1" x14ac:dyDescent="0.5">
      <c r="A430" s="725"/>
      <c r="B430" s="725"/>
      <c r="D430" s="725"/>
      <c r="E430" s="725"/>
      <c r="H430" s="725"/>
    </row>
    <row r="431" spans="1:8" s="724" customFormat="1" ht="18" customHeight="1" x14ac:dyDescent="0.5">
      <c r="A431" s="725"/>
      <c r="B431" s="725"/>
      <c r="D431" s="725"/>
      <c r="E431" s="725"/>
      <c r="H431" s="725"/>
    </row>
    <row r="432" spans="1:8" s="724" customFormat="1" ht="18" customHeight="1" x14ac:dyDescent="0.5">
      <c r="A432" s="725"/>
      <c r="B432" s="725"/>
      <c r="D432" s="725"/>
      <c r="E432" s="725"/>
      <c r="H432" s="725"/>
    </row>
    <row r="433" spans="1:8" s="724" customFormat="1" ht="18" customHeight="1" x14ac:dyDescent="0.5">
      <c r="A433" s="725"/>
      <c r="B433" s="725"/>
      <c r="D433" s="725"/>
      <c r="E433" s="725"/>
      <c r="H433" s="725"/>
    </row>
    <row r="434" spans="1:8" s="724" customFormat="1" ht="18" customHeight="1" x14ac:dyDescent="0.5">
      <c r="A434" s="725"/>
      <c r="B434" s="725"/>
      <c r="D434" s="725"/>
      <c r="E434" s="725"/>
      <c r="H434" s="725"/>
    </row>
    <row r="435" spans="1:8" s="724" customFormat="1" ht="18" customHeight="1" x14ac:dyDescent="0.5">
      <c r="A435" s="725"/>
      <c r="B435" s="725"/>
      <c r="D435" s="725"/>
      <c r="E435" s="725"/>
      <c r="H435" s="725"/>
    </row>
    <row r="436" spans="1:8" s="724" customFormat="1" ht="18" customHeight="1" x14ac:dyDescent="0.5">
      <c r="A436" s="725"/>
      <c r="B436" s="725"/>
      <c r="D436" s="725"/>
      <c r="E436" s="725"/>
      <c r="H436" s="725"/>
    </row>
    <row r="437" spans="1:8" s="724" customFormat="1" ht="18" customHeight="1" x14ac:dyDescent="0.5">
      <c r="A437" s="725"/>
      <c r="B437" s="725"/>
      <c r="D437" s="725"/>
      <c r="E437" s="725"/>
      <c r="H437" s="725"/>
    </row>
  </sheetData>
  <mergeCells count="15">
    <mergeCell ref="G35:I35"/>
    <mergeCell ref="G37:I37"/>
    <mergeCell ref="G38:I38"/>
    <mergeCell ref="G14:I14"/>
    <mergeCell ref="G28:I28"/>
    <mergeCell ref="G29:I29"/>
    <mergeCell ref="G31:I31"/>
    <mergeCell ref="G32:I32"/>
    <mergeCell ref="G34:I34"/>
    <mergeCell ref="A1:I1"/>
    <mergeCell ref="A2:I2"/>
    <mergeCell ref="A3:A4"/>
    <mergeCell ref="B3:B4"/>
    <mergeCell ref="C3:C4"/>
    <mergeCell ref="F3:F4"/>
  </mergeCells>
  <pageMargins left="0.51181102362204722" right="0.31496062992125984" top="0.35433070866141736" bottom="0.35433070866141736" header="0.31496062992125984" footer="0.31496062992125984"/>
  <pageSetup scale="98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104"/>
  <sheetViews>
    <sheetView showGridLines="0" view="pageBreakPreview" zoomScaleNormal="100" zoomScaleSheetLayoutView="100" workbookViewId="0">
      <pane xSplit="2" ySplit="4" topLeftCell="C34" activePane="bottomRight" state="frozen"/>
      <selection pane="topRight" activeCell="C1" sqref="C1"/>
      <selection pane="bottomLeft" activeCell="A5" sqref="A5"/>
      <selection pane="bottomRight" activeCell="AC3" sqref="AC3:AF50"/>
    </sheetView>
  </sheetViews>
  <sheetFormatPr defaultRowHeight="21.75" x14ac:dyDescent="0.5"/>
  <cols>
    <col min="1" max="1" width="3.5703125" style="2" customWidth="1"/>
    <col min="2" max="2" width="24" style="2" customWidth="1"/>
    <col min="3" max="22" width="3.42578125" style="2" customWidth="1"/>
    <col min="23" max="23" width="11.28515625" style="2" customWidth="1"/>
    <col min="24" max="24" width="9.140625" style="2"/>
    <col min="25" max="32" width="5.7109375" style="2" customWidth="1"/>
    <col min="33" max="33" width="6.5703125" style="2" customWidth="1"/>
    <col min="34" max="34" width="17.7109375" style="2" customWidth="1"/>
    <col min="35" max="16384" width="9.140625" style="2"/>
  </cols>
  <sheetData>
    <row r="1" spans="1:34" s="5" customFormat="1" ht="35.1" customHeight="1" thickBot="1" x14ac:dyDescent="0.6">
      <c r="A1" s="682" t="s">
        <v>193</v>
      </c>
      <c r="B1" s="682"/>
      <c r="C1" s="682"/>
      <c r="D1" s="682"/>
      <c r="E1" s="682"/>
      <c r="F1" s="682"/>
      <c r="G1" s="682"/>
      <c r="H1" s="682"/>
      <c r="I1" s="682"/>
      <c r="J1" s="682"/>
      <c r="K1" s="682"/>
      <c r="L1" s="682"/>
      <c r="M1" s="682"/>
      <c r="N1" s="682"/>
      <c r="O1" s="682"/>
      <c r="P1" s="682"/>
      <c r="Q1" s="682"/>
      <c r="R1" s="682"/>
      <c r="S1" s="682"/>
      <c r="T1" s="682"/>
      <c r="U1" s="682"/>
      <c r="V1" s="682"/>
      <c r="W1" s="682"/>
    </row>
    <row r="2" spans="1:34" ht="30" customHeight="1" thickBot="1" x14ac:dyDescent="0.55000000000000004">
      <c r="A2" s="155" t="s">
        <v>0</v>
      </c>
      <c r="B2" s="154"/>
      <c r="C2" s="673" t="s">
        <v>13</v>
      </c>
      <c r="D2" s="674"/>
      <c r="E2" s="674"/>
      <c r="F2" s="674"/>
      <c r="G2" s="674"/>
      <c r="H2" s="674"/>
      <c r="I2" s="674"/>
      <c r="J2" s="675"/>
      <c r="K2" s="673" t="s">
        <v>15</v>
      </c>
      <c r="L2" s="674"/>
      <c r="M2" s="674"/>
      <c r="N2" s="675"/>
      <c r="O2" s="689" t="s">
        <v>14</v>
      </c>
      <c r="P2" s="690"/>
      <c r="Q2" s="690"/>
      <c r="R2" s="691"/>
      <c r="S2" s="673" t="s">
        <v>15</v>
      </c>
      <c r="T2" s="674"/>
      <c r="U2" s="674"/>
      <c r="V2" s="675"/>
      <c r="W2" s="683" t="s">
        <v>111</v>
      </c>
      <c r="Y2" s="713" t="s">
        <v>127</v>
      </c>
      <c r="Z2" s="713"/>
      <c r="AA2" s="713"/>
      <c r="AB2" s="713"/>
      <c r="AC2" s="713"/>
      <c r="AD2" s="713"/>
      <c r="AE2" s="713"/>
      <c r="AF2" s="713"/>
      <c r="AH2" s="253" t="s">
        <v>135</v>
      </c>
    </row>
    <row r="3" spans="1:34" ht="30" customHeight="1" x14ac:dyDescent="0.5">
      <c r="A3" s="165" t="s">
        <v>2</v>
      </c>
      <c r="B3" s="156" t="s">
        <v>126</v>
      </c>
      <c r="C3" s="687">
        <v>1</v>
      </c>
      <c r="D3" s="669">
        <v>2</v>
      </c>
      <c r="E3" s="669">
        <v>3</v>
      </c>
      <c r="F3" s="669">
        <v>4</v>
      </c>
      <c r="G3" s="669">
        <v>5</v>
      </c>
      <c r="H3" s="669">
        <v>6</v>
      </c>
      <c r="I3" s="669">
        <v>7</v>
      </c>
      <c r="J3" s="671">
        <v>8</v>
      </c>
      <c r="K3" s="158" t="s">
        <v>128</v>
      </c>
      <c r="L3" s="159" t="s">
        <v>129</v>
      </c>
      <c r="M3" s="159" t="s">
        <v>130</v>
      </c>
      <c r="N3" s="160" t="s">
        <v>131</v>
      </c>
      <c r="O3" s="161">
        <v>1</v>
      </c>
      <c r="P3" s="162">
        <v>2</v>
      </c>
      <c r="Q3" s="163">
        <v>3</v>
      </c>
      <c r="R3" s="164" t="s">
        <v>1</v>
      </c>
      <c r="S3" s="692" t="s">
        <v>128</v>
      </c>
      <c r="T3" s="676" t="s">
        <v>129</v>
      </c>
      <c r="U3" s="676" t="s">
        <v>130</v>
      </c>
      <c r="V3" s="678" t="s">
        <v>131</v>
      </c>
      <c r="W3" s="684"/>
      <c r="Y3" s="323" t="s">
        <v>128</v>
      </c>
      <c r="Z3" s="324" t="s">
        <v>129</v>
      </c>
      <c r="AA3" s="324" t="s">
        <v>130</v>
      </c>
      <c r="AB3" s="325" t="s">
        <v>131</v>
      </c>
      <c r="AC3" s="465" t="s">
        <v>128</v>
      </c>
      <c r="AD3" s="466" t="s">
        <v>129</v>
      </c>
      <c r="AE3" s="466" t="s">
        <v>130</v>
      </c>
      <c r="AF3" s="467" t="s">
        <v>131</v>
      </c>
      <c r="AH3" s="711" t="s">
        <v>134</v>
      </c>
    </row>
    <row r="4" spans="1:34" ht="22.5" customHeight="1" thickBot="1" x14ac:dyDescent="0.55000000000000004">
      <c r="A4" s="166"/>
      <c r="B4" s="223"/>
      <c r="C4" s="688"/>
      <c r="D4" s="670"/>
      <c r="E4" s="670"/>
      <c r="F4" s="670"/>
      <c r="G4" s="670"/>
      <c r="H4" s="670"/>
      <c r="I4" s="670"/>
      <c r="J4" s="672"/>
      <c r="K4" s="168">
        <v>3</v>
      </c>
      <c r="L4" s="169">
        <v>2</v>
      </c>
      <c r="M4" s="169">
        <v>1</v>
      </c>
      <c r="N4" s="170">
        <v>0</v>
      </c>
      <c r="O4" s="171">
        <v>3</v>
      </c>
      <c r="P4" s="169">
        <v>3</v>
      </c>
      <c r="Q4" s="170">
        <v>3</v>
      </c>
      <c r="R4" s="172">
        <v>9</v>
      </c>
      <c r="S4" s="693"/>
      <c r="T4" s="677"/>
      <c r="U4" s="677"/>
      <c r="V4" s="679"/>
      <c r="W4" s="685"/>
      <c r="Y4" s="326">
        <v>3</v>
      </c>
      <c r="Z4" s="327">
        <v>2</v>
      </c>
      <c r="AA4" s="327">
        <v>1</v>
      </c>
      <c r="AB4" s="328">
        <v>0</v>
      </c>
      <c r="AC4" s="468">
        <v>3</v>
      </c>
      <c r="AD4" s="469">
        <v>2</v>
      </c>
      <c r="AE4" s="469">
        <v>1</v>
      </c>
      <c r="AF4" s="470">
        <v>0</v>
      </c>
      <c r="AH4" s="712"/>
    </row>
    <row r="5" spans="1:34" ht="17.100000000000001" customHeight="1" x14ac:dyDescent="0.5">
      <c r="A5" s="173">
        <v>1</v>
      </c>
      <c r="B5" s="174" t="str">
        <f>รวมคะแนน202!C7</f>
        <v>เด็กชาย โชคชัย  ชูธรรม</v>
      </c>
      <c r="C5" s="175">
        <v>3</v>
      </c>
      <c r="D5" s="176">
        <v>3</v>
      </c>
      <c r="E5" s="176">
        <v>3</v>
      </c>
      <c r="F5" s="176">
        <v>3</v>
      </c>
      <c r="G5" s="176">
        <v>2</v>
      </c>
      <c r="H5" s="176">
        <v>2</v>
      </c>
      <c r="I5" s="176">
        <v>2</v>
      </c>
      <c r="J5" s="177">
        <v>2</v>
      </c>
      <c r="K5" s="178" t="str">
        <f t="shared" ref="K5:K42" si="0">IF(AB5&gt;0," ",IF(Y5&lt;AA5," ",IF(Z5&gt;Y5," ",IF(Y5&gt;=Z5,"/"," "))))</f>
        <v>/</v>
      </c>
      <c r="L5" s="179" t="str">
        <f>IF(AB5&gt;0," ",IF(Z5=Y5," ",IF(Z5&gt;=AA5,"/",IF(AA5&gt;Y5," ",IF(AA5&gt;Z5," ",IF(Y5=2," "))))))</f>
        <v xml:space="preserve"> </v>
      </c>
      <c r="M5" s="180" t="str">
        <f>IF(AB5&gt;0," ",IF(AA5&lt;Z5," ",IF(AA5&lt;Y5," ",IF(AA5&gt;Z5,"/",IF(AA5=Z5," ")))))</f>
        <v xml:space="preserve"> </v>
      </c>
      <c r="N5" s="181" t="str">
        <f t="shared" ref="N5:N42" si="1">IF(AB5&gt;0,"/"," ")</f>
        <v xml:space="preserve"> </v>
      </c>
      <c r="O5" s="182">
        <v>1</v>
      </c>
      <c r="P5" s="183">
        <v>1</v>
      </c>
      <c r="Q5" s="184">
        <v>3</v>
      </c>
      <c r="R5" s="185">
        <f>SUM(O5:Q5)</f>
        <v>5</v>
      </c>
      <c r="S5" s="161" t="str">
        <f>IF(R5&gt;=8,"/"," ")</f>
        <v xml:space="preserve"> </v>
      </c>
      <c r="T5" s="162" t="str">
        <f>IF(R5=7,"/",IF(R5=6,"/"," "))</f>
        <v xml:space="preserve"> </v>
      </c>
      <c r="U5" s="162" t="str">
        <f>IF(R5=5,"/",IF(R5=4,"/",IF(R5=3,"/"," ")))</f>
        <v>/</v>
      </c>
      <c r="V5" s="157" t="str">
        <f t="shared" ref="V5:V42" si="2">IF(R5&lt;3,"/"," ")</f>
        <v xml:space="preserve"> </v>
      </c>
      <c r="W5" s="187"/>
      <c r="Y5" s="329">
        <f t="shared" ref="Y5:Y42" si="3">COUNTIF(C5:J5,$Y$4)</f>
        <v>4</v>
      </c>
      <c r="Z5" s="330">
        <f t="shared" ref="Z5:Z42" si="4">COUNTIF(C5:J5,$Z$4)</f>
        <v>4</v>
      </c>
      <c r="AA5" s="330">
        <f t="shared" ref="AA5:AA42" si="5">COUNTIF(C5:J5,$AA$4)</f>
        <v>0</v>
      </c>
      <c r="AB5" s="331">
        <f t="shared" ref="AB5:AB42" si="6">COUNTIF(C5:J5,$AB$4)</f>
        <v>0</v>
      </c>
      <c r="AC5" s="471" t="str">
        <f>IF(AB5&gt;0," ",IF(Y5&lt;AA5," ",IF(Z5&gt;Y5," ",IF(Y5&gt;=Z5,"3"," "))))</f>
        <v>3</v>
      </c>
      <c r="AD5" s="472" t="str">
        <f>IF(AB5&gt;0," ",IF(Z5=Y5," ",IF(Z5&gt;=AA5,"2",IF(AA5&gt;Y5," ",IF(AA5&gt;Z5," ",IF(Y5=2," "))))))</f>
        <v xml:space="preserve"> </v>
      </c>
      <c r="AE5" s="472" t="str">
        <f>IF(AB5&gt;0," ",IF(AA5&lt;Z5," ",IF(AA5&lt;Y5," ",IF(AA5&gt;Z5,"1",IF(AA5=Z5," ")))))</f>
        <v xml:space="preserve"> </v>
      </c>
      <c r="AF5" s="473" t="str">
        <f>IF(AB5&gt;0,"0"," ")</f>
        <v xml:space="preserve"> </v>
      </c>
      <c r="AG5" s="51"/>
      <c r="AH5" s="188" t="str">
        <f>IF(R5&lt;3,"0",IF(R5&lt;6,"1",IF(R5&lt;8,2,3)))</f>
        <v>1</v>
      </c>
    </row>
    <row r="6" spans="1:34" ht="17.100000000000001" customHeight="1" x14ac:dyDescent="0.5">
      <c r="A6" s="189">
        <v>2</v>
      </c>
      <c r="B6" s="174" t="str">
        <f>รวมคะแนน202!C8</f>
        <v>เด็กชาย เชษฐา  คำพานิช</v>
      </c>
      <c r="C6" s="182">
        <v>3</v>
      </c>
      <c r="D6" s="183">
        <v>3</v>
      </c>
      <c r="E6" s="183">
        <v>3</v>
      </c>
      <c r="F6" s="183">
        <v>3</v>
      </c>
      <c r="G6" s="183">
        <v>1</v>
      </c>
      <c r="H6" s="183">
        <v>1</v>
      </c>
      <c r="I6" s="183">
        <v>1</v>
      </c>
      <c r="J6" s="184">
        <v>0</v>
      </c>
      <c r="K6" s="41" t="str">
        <f t="shared" si="0"/>
        <v xml:space="preserve"> </v>
      </c>
      <c r="L6" s="42" t="str">
        <f t="shared" ref="L6:L42" si="7">IF(AB6&gt;0," ",IF(Z6=Y6," ",IF(Z6&gt;=AA6,"/",IF(AA6&gt;Y6," ",IF(AA6&gt;Z6," ",IF(Y6=2," "))))))</f>
        <v xml:space="preserve"> </v>
      </c>
      <c r="M6" s="190" t="str">
        <f t="shared" ref="M6:M42" si="8">IF(AB6&gt;0," ",IF(AA6&lt;Z6," ",IF(AA6&lt;Y6," ",IF(AA6&gt;Z6,"/",IF(AA6=Z6," ")))))</f>
        <v xml:space="preserve"> </v>
      </c>
      <c r="N6" s="191" t="str">
        <f t="shared" si="1"/>
        <v>/</v>
      </c>
      <c r="O6" s="182">
        <v>2</v>
      </c>
      <c r="P6" s="183">
        <v>2</v>
      </c>
      <c r="Q6" s="184">
        <v>2</v>
      </c>
      <c r="R6" s="185">
        <f t="shared" ref="R6:R42" si="9">SUM(O6:Q6)</f>
        <v>6</v>
      </c>
      <c r="S6" s="192" t="str">
        <f t="shared" ref="S6:S42" si="10">IF(R6&gt;=8,"/"," ")</f>
        <v xml:space="preserve"> </v>
      </c>
      <c r="T6" s="193" t="str">
        <f t="shared" ref="T6:T42" si="11">IF(R6=7,"/",IF(R6=6,"/"," "))</f>
        <v>/</v>
      </c>
      <c r="U6" s="193" t="str">
        <f t="shared" ref="U6:U42" si="12">IF(R6=5,"/",IF(R6=4,"/",IF(R6=3,"/"," ")))</f>
        <v xml:space="preserve"> </v>
      </c>
      <c r="V6" s="254" t="str">
        <f t="shared" si="2"/>
        <v xml:space="preserve"> </v>
      </c>
      <c r="W6" s="194"/>
      <c r="Y6" s="332">
        <f t="shared" si="3"/>
        <v>4</v>
      </c>
      <c r="Z6" s="333">
        <f t="shared" si="4"/>
        <v>0</v>
      </c>
      <c r="AA6" s="333">
        <f t="shared" si="5"/>
        <v>3</v>
      </c>
      <c r="AB6" s="334">
        <f t="shared" si="6"/>
        <v>1</v>
      </c>
      <c r="AC6" s="474" t="str">
        <f t="shared" ref="AC6:AC42" si="13">IF(AB6&gt;0," ",IF(Y6&lt;AA6," ",IF(Z6&gt;Y6," ",IF(Y6&gt;=Z6,"3"," "))))</f>
        <v xml:space="preserve"> </v>
      </c>
      <c r="AD6" s="475" t="str">
        <f t="shared" ref="AD6:AD42" si="14">IF(AB6&gt;0," ",IF(Z6=Y6," ",IF(Z6&gt;=AA6,"2",IF(AA6&gt;Y6," ",IF(AA6&gt;Z6," ",IF(Y6=2," "))))))</f>
        <v xml:space="preserve"> </v>
      </c>
      <c r="AE6" s="475" t="str">
        <f t="shared" ref="AE6:AE42" si="15">IF(AB6&gt;0," ",IF(AA6&lt;Z6," ",IF(AA6&lt;Y6," ",IF(AA6&gt;Z6,"1",IF(AA6=Z6," ")))))</f>
        <v xml:space="preserve"> </v>
      </c>
      <c r="AF6" s="476" t="str">
        <f t="shared" ref="AF6:AF42" si="16">IF(AB6&gt;0,"0"," ")</f>
        <v>0</v>
      </c>
      <c r="AG6" s="51"/>
      <c r="AH6" s="195">
        <f t="shared" ref="AH6:AH42" si="17">IF(R6&lt;3,"0",IF(R6&lt;6,"1",IF(R6&lt;8,2,3)))</f>
        <v>2</v>
      </c>
    </row>
    <row r="7" spans="1:34" ht="17.100000000000001" customHeight="1" x14ac:dyDescent="0.5">
      <c r="A7" s="173">
        <v>3</v>
      </c>
      <c r="B7" s="174" t="str">
        <f>รวมคะแนน202!C9</f>
        <v>เด็กชาย ชัชวาลย์  แสงทอง</v>
      </c>
      <c r="C7" s="182">
        <v>2</v>
      </c>
      <c r="D7" s="183">
        <v>2</v>
      </c>
      <c r="E7" s="183">
        <v>2</v>
      </c>
      <c r="F7" s="183">
        <v>3</v>
      </c>
      <c r="G7" s="183">
        <v>3</v>
      </c>
      <c r="H7" s="183">
        <v>3</v>
      </c>
      <c r="I7" s="183">
        <v>1</v>
      </c>
      <c r="J7" s="184">
        <v>0</v>
      </c>
      <c r="K7" s="41" t="str">
        <f t="shared" si="0"/>
        <v xml:space="preserve"> </v>
      </c>
      <c r="L7" s="42" t="str">
        <f t="shared" si="7"/>
        <v xml:space="preserve"> </v>
      </c>
      <c r="M7" s="190" t="str">
        <f t="shared" si="8"/>
        <v xml:space="preserve"> </v>
      </c>
      <c r="N7" s="191" t="str">
        <f t="shared" si="1"/>
        <v>/</v>
      </c>
      <c r="O7" s="182">
        <v>1</v>
      </c>
      <c r="P7" s="183">
        <v>2</v>
      </c>
      <c r="Q7" s="184">
        <v>3</v>
      </c>
      <c r="R7" s="185">
        <f t="shared" si="9"/>
        <v>6</v>
      </c>
      <c r="S7" s="192" t="str">
        <f t="shared" si="10"/>
        <v xml:space="preserve"> </v>
      </c>
      <c r="T7" s="193" t="str">
        <f t="shared" si="11"/>
        <v>/</v>
      </c>
      <c r="U7" s="193" t="str">
        <f t="shared" si="12"/>
        <v xml:space="preserve"> </v>
      </c>
      <c r="V7" s="254" t="str">
        <f t="shared" si="2"/>
        <v xml:space="preserve"> </v>
      </c>
      <c r="W7" s="194"/>
      <c r="Y7" s="332">
        <f t="shared" si="3"/>
        <v>3</v>
      </c>
      <c r="Z7" s="333">
        <f t="shared" si="4"/>
        <v>3</v>
      </c>
      <c r="AA7" s="333">
        <f t="shared" si="5"/>
        <v>1</v>
      </c>
      <c r="AB7" s="334">
        <f t="shared" si="6"/>
        <v>1</v>
      </c>
      <c r="AC7" s="474" t="str">
        <f t="shared" si="13"/>
        <v xml:space="preserve"> </v>
      </c>
      <c r="AD7" s="475" t="str">
        <f t="shared" si="14"/>
        <v xml:space="preserve"> </v>
      </c>
      <c r="AE7" s="475" t="str">
        <f t="shared" si="15"/>
        <v xml:space="preserve"> </v>
      </c>
      <c r="AF7" s="476" t="str">
        <f t="shared" si="16"/>
        <v>0</v>
      </c>
      <c r="AG7" s="51"/>
      <c r="AH7" s="195">
        <f t="shared" si="17"/>
        <v>2</v>
      </c>
    </row>
    <row r="8" spans="1:34" ht="17.100000000000001" customHeight="1" x14ac:dyDescent="0.5">
      <c r="A8" s="189">
        <v>4</v>
      </c>
      <c r="B8" s="174" t="str">
        <f>รวมคะแนน202!C10</f>
        <v>เด็กชาย ธนภัทร  สาสงเคราะห์</v>
      </c>
      <c r="C8" s="196">
        <v>2</v>
      </c>
      <c r="D8" s="197">
        <v>2</v>
      </c>
      <c r="E8" s="197">
        <v>2</v>
      </c>
      <c r="F8" s="197">
        <v>1</v>
      </c>
      <c r="G8" s="197">
        <v>1</v>
      </c>
      <c r="H8" s="197">
        <v>1</v>
      </c>
      <c r="I8" s="197">
        <v>1</v>
      </c>
      <c r="J8" s="198">
        <v>1</v>
      </c>
      <c r="K8" s="41" t="str">
        <f t="shared" si="0"/>
        <v xml:space="preserve"> </v>
      </c>
      <c r="L8" s="42" t="str">
        <f t="shared" si="7"/>
        <v xml:space="preserve"> </v>
      </c>
      <c r="M8" s="190" t="str">
        <f t="shared" si="8"/>
        <v>/</v>
      </c>
      <c r="N8" s="191" t="str">
        <f t="shared" si="1"/>
        <v xml:space="preserve"> </v>
      </c>
      <c r="O8" s="196">
        <v>3</v>
      </c>
      <c r="P8" s="197">
        <v>3</v>
      </c>
      <c r="Q8" s="198">
        <v>2</v>
      </c>
      <c r="R8" s="199">
        <f t="shared" si="9"/>
        <v>8</v>
      </c>
      <c r="S8" s="192" t="str">
        <f t="shared" si="10"/>
        <v>/</v>
      </c>
      <c r="T8" s="335" t="str">
        <f t="shared" si="11"/>
        <v xml:space="preserve"> </v>
      </c>
      <c r="U8" s="193" t="str">
        <f t="shared" si="12"/>
        <v xml:space="preserve"> </v>
      </c>
      <c r="V8" s="254" t="str">
        <f t="shared" si="2"/>
        <v xml:space="preserve"> </v>
      </c>
      <c r="W8" s="200"/>
      <c r="Y8" s="332">
        <f t="shared" si="3"/>
        <v>0</v>
      </c>
      <c r="Z8" s="333">
        <f t="shared" si="4"/>
        <v>3</v>
      </c>
      <c r="AA8" s="333">
        <f t="shared" si="5"/>
        <v>5</v>
      </c>
      <c r="AB8" s="334">
        <f t="shared" si="6"/>
        <v>0</v>
      </c>
      <c r="AC8" s="474" t="str">
        <f t="shared" si="13"/>
        <v xml:space="preserve"> </v>
      </c>
      <c r="AD8" s="475" t="str">
        <f t="shared" si="14"/>
        <v xml:space="preserve"> </v>
      </c>
      <c r="AE8" s="475" t="str">
        <f t="shared" si="15"/>
        <v>1</v>
      </c>
      <c r="AF8" s="476" t="str">
        <f t="shared" si="16"/>
        <v xml:space="preserve"> </v>
      </c>
      <c r="AG8" s="51"/>
      <c r="AH8" s="195">
        <f t="shared" si="17"/>
        <v>3</v>
      </c>
    </row>
    <row r="9" spans="1:34" ht="17.100000000000001" customHeight="1" x14ac:dyDescent="0.5">
      <c r="A9" s="173">
        <v>5</v>
      </c>
      <c r="B9" s="174" t="str">
        <f>รวมคะแนน202!C11</f>
        <v>เด็กชาย สุมนัส  แม้นประดิษฐ์</v>
      </c>
      <c r="C9" s="182">
        <v>2</v>
      </c>
      <c r="D9" s="183">
        <v>2</v>
      </c>
      <c r="E9" s="183">
        <v>2</v>
      </c>
      <c r="F9" s="183">
        <v>2</v>
      </c>
      <c r="G9" s="183">
        <v>1</v>
      </c>
      <c r="H9" s="183">
        <v>1</v>
      </c>
      <c r="I9" s="183">
        <v>1</v>
      </c>
      <c r="J9" s="184">
        <v>1</v>
      </c>
      <c r="K9" s="41" t="str">
        <f t="shared" si="0"/>
        <v xml:space="preserve"> </v>
      </c>
      <c r="L9" s="42" t="str">
        <f t="shared" si="7"/>
        <v>/</v>
      </c>
      <c r="M9" s="190" t="str">
        <f t="shared" si="8"/>
        <v xml:space="preserve"> </v>
      </c>
      <c r="N9" s="191" t="str">
        <f t="shared" si="1"/>
        <v xml:space="preserve"> </v>
      </c>
      <c r="O9" s="182">
        <v>3</v>
      </c>
      <c r="P9" s="183">
        <v>2</v>
      </c>
      <c r="Q9" s="184">
        <v>2</v>
      </c>
      <c r="R9" s="185">
        <f t="shared" si="9"/>
        <v>7</v>
      </c>
      <c r="S9" s="192" t="str">
        <f t="shared" si="10"/>
        <v xml:space="preserve"> </v>
      </c>
      <c r="T9" s="193" t="str">
        <f t="shared" si="11"/>
        <v>/</v>
      </c>
      <c r="U9" s="193" t="str">
        <f t="shared" si="12"/>
        <v xml:space="preserve"> </v>
      </c>
      <c r="V9" s="254" t="str">
        <f t="shared" si="2"/>
        <v xml:space="preserve"> </v>
      </c>
      <c r="W9" s="194"/>
      <c r="Y9" s="332">
        <f t="shared" si="3"/>
        <v>0</v>
      </c>
      <c r="Z9" s="333">
        <f t="shared" si="4"/>
        <v>4</v>
      </c>
      <c r="AA9" s="333">
        <f t="shared" si="5"/>
        <v>4</v>
      </c>
      <c r="AB9" s="334">
        <f t="shared" si="6"/>
        <v>0</v>
      </c>
      <c r="AC9" s="474" t="str">
        <f t="shared" si="13"/>
        <v xml:space="preserve"> </v>
      </c>
      <c r="AD9" s="475" t="str">
        <f t="shared" si="14"/>
        <v>2</v>
      </c>
      <c r="AE9" s="475" t="str">
        <f t="shared" si="15"/>
        <v xml:space="preserve"> </v>
      </c>
      <c r="AF9" s="476" t="str">
        <f t="shared" si="16"/>
        <v xml:space="preserve"> </v>
      </c>
      <c r="AG9" s="51"/>
      <c r="AH9" s="195">
        <f t="shared" si="17"/>
        <v>2</v>
      </c>
    </row>
    <row r="10" spans="1:34" ht="17.100000000000001" customHeight="1" x14ac:dyDescent="0.5">
      <c r="A10" s="189">
        <v>6</v>
      </c>
      <c r="B10" s="174" t="str">
        <f>รวมคะแนน202!C12</f>
        <v>เด็กชาย จิรศักดิ์  แสงสว่าง</v>
      </c>
      <c r="C10" s="175">
        <v>2</v>
      </c>
      <c r="D10" s="176">
        <v>2</v>
      </c>
      <c r="E10" s="176">
        <v>2</v>
      </c>
      <c r="F10" s="177">
        <v>2</v>
      </c>
      <c r="G10" s="201">
        <v>2</v>
      </c>
      <c r="H10" s="201">
        <v>1</v>
      </c>
      <c r="I10" s="201">
        <v>1</v>
      </c>
      <c r="J10" s="202">
        <v>1</v>
      </c>
      <c r="K10" s="41" t="str">
        <f t="shared" si="0"/>
        <v xml:space="preserve"> </v>
      </c>
      <c r="L10" s="42" t="str">
        <f t="shared" si="7"/>
        <v>/</v>
      </c>
      <c r="M10" s="190" t="str">
        <f t="shared" si="8"/>
        <v xml:space="preserve"> </v>
      </c>
      <c r="N10" s="191" t="str">
        <f t="shared" si="1"/>
        <v xml:space="preserve"> </v>
      </c>
      <c r="O10" s="182">
        <v>1</v>
      </c>
      <c r="P10" s="183">
        <v>1</v>
      </c>
      <c r="Q10" s="184">
        <v>0</v>
      </c>
      <c r="R10" s="185">
        <f t="shared" si="9"/>
        <v>2</v>
      </c>
      <c r="S10" s="192" t="str">
        <f t="shared" si="10"/>
        <v xml:space="preserve"> </v>
      </c>
      <c r="T10" s="193" t="str">
        <f t="shared" si="11"/>
        <v xml:space="preserve"> </v>
      </c>
      <c r="U10" s="193" t="str">
        <f t="shared" si="12"/>
        <v xml:space="preserve"> </v>
      </c>
      <c r="V10" s="254" t="str">
        <f t="shared" si="2"/>
        <v>/</v>
      </c>
      <c r="W10" s="194"/>
      <c r="Y10" s="332">
        <f t="shared" si="3"/>
        <v>0</v>
      </c>
      <c r="Z10" s="333">
        <f t="shared" si="4"/>
        <v>5</v>
      </c>
      <c r="AA10" s="333">
        <f t="shared" si="5"/>
        <v>3</v>
      </c>
      <c r="AB10" s="334">
        <f t="shared" si="6"/>
        <v>0</v>
      </c>
      <c r="AC10" s="474" t="str">
        <f t="shared" si="13"/>
        <v xml:space="preserve"> </v>
      </c>
      <c r="AD10" s="475" t="str">
        <f t="shared" si="14"/>
        <v>2</v>
      </c>
      <c r="AE10" s="475" t="str">
        <f t="shared" si="15"/>
        <v xml:space="preserve"> </v>
      </c>
      <c r="AF10" s="476" t="str">
        <f t="shared" si="16"/>
        <v xml:space="preserve"> </v>
      </c>
      <c r="AG10" s="51"/>
      <c r="AH10" s="195" t="str">
        <f t="shared" si="17"/>
        <v>0</v>
      </c>
    </row>
    <row r="11" spans="1:34" ht="17.100000000000001" customHeight="1" x14ac:dyDescent="0.5">
      <c r="A11" s="173">
        <v>7</v>
      </c>
      <c r="B11" s="174" t="str">
        <f>รวมคะแนน202!C13</f>
        <v>เด็กชาย จิรวุฒิ  แสงสว่าง</v>
      </c>
      <c r="C11" s="175">
        <v>2</v>
      </c>
      <c r="D11" s="176">
        <v>2</v>
      </c>
      <c r="E11" s="176">
        <v>2</v>
      </c>
      <c r="F11" s="177">
        <v>2</v>
      </c>
      <c r="G11" s="201">
        <v>2</v>
      </c>
      <c r="H11" s="201">
        <v>2</v>
      </c>
      <c r="I11" s="201">
        <v>1</v>
      </c>
      <c r="J11" s="202">
        <v>1</v>
      </c>
      <c r="K11" s="41" t="str">
        <f t="shared" si="0"/>
        <v xml:space="preserve"> </v>
      </c>
      <c r="L11" s="42" t="str">
        <f t="shared" si="7"/>
        <v>/</v>
      </c>
      <c r="M11" s="190" t="str">
        <f t="shared" si="8"/>
        <v xml:space="preserve"> </v>
      </c>
      <c r="N11" s="191" t="str">
        <f t="shared" si="1"/>
        <v xml:space="preserve"> </v>
      </c>
      <c r="O11" s="182"/>
      <c r="P11" s="183"/>
      <c r="Q11" s="184"/>
      <c r="R11" s="185">
        <f t="shared" si="9"/>
        <v>0</v>
      </c>
      <c r="S11" s="192" t="str">
        <f t="shared" si="10"/>
        <v xml:space="preserve"> </v>
      </c>
      <c r="T11" s="193" t="str">
        <f t="shared" si="11"/>
        <v xml:space="preserve"> </v>
      </c>
      <c r="U11" s="193" t="str">
        <f t="shared" si="12"/>
        <v xml:space="preserve"> </v>
      </c>
      <c r="V11" s="254" t="str">
        <f t="shared" si="2"/>
        <v>/</v>
      </c>
      <c r="W11" s="194"/>
      <c r="Y11" s="332">
        <f t="shared" si="3"/>
        <v>0</v>
      </c>
      <c r="Z11" s="333">
        <f t="shared" si="4"/>
        <v>6</v>
      </c>
      <c r="AA11" s="333">
        <f t="shared" si="5"/>
        <v>2</v>
      </c>
      <c r="AB11" s="334">
        <f t="shared" si="6"/>
        <v>0</v>
      </c>
      <c r="AC11" s="474" t="str">
        <f t="shared" si="13"/>
        <v xml:space="preserve"> </v>
      </c>
      <c r="AD11" s="475" t="str">
        <f t="shared" si="14"/>
        <v>2</v>
      </c>
      <c r="AE11" s="475" t="str">
        <f t="shared" si="15"/>
        <v xml:space="preserve"> </v>
      </c>
      <c r="AF11" s="476" t="str">
        <f t="shared" si="16"/>
        <v xml:space="preserve"> </v>
      </c>
      <c r="AG11" s="51"/>
      <c r="AH11" s="195" t="str">
        <f t="shared" si="17"/>
        <v>0</v>
      </c>
    </row>
    <row r="12" spans="1:34" ht="17.100000000000001" customHeight="1" x14ac:dyDescent="0.5">
      <c r="A12" s="189">
        <v>8</v>
      </c>
      <c r="B12" s="174" t="str">
        <f>รวมคะแนน202!C14</f>
        <v>เด็กชาย ณัฐพงษ์  มะลิรัมย์</v>
      </c>
      <c r="C12" s="175">
        <v>2</v>
      </c>
      <c r="D12" s="176">
        <v>2</v>
      </c>
      <c r="E12" s="176">
        <v>2</v>
      </c>
      <c r="F12" s="177">
        <v>2</v>
      </c>
      <c r="G12" s="201">
        <v>2</v>
      </c>
      <c r="H12" s="201">
        <v>2</v>
      </c>
      <c r="I12" s="201">
        <v>2</v>
      </c>
      <c r="J12" s="202">
        <v>1</v>
      </c>
      <c r="K12" s="41" t="str">
        <f t="shared" si="0"/>
        <v xml:space="preserve"> </v>
      </c>
      <c r="L12" s="42" t="str">
        <f t="shared" si="7"/>
        <v>/</v>
      </c>
      <c r="M12" s="190" t="str">
        <f t="shared" si="8"/>
        <v xml:space="preserve"> </v>
      </c>
      <c r="N12" s="191" t="str">
        <f t="shared" si="1"/>
        <v xml:space="preserve"> </v>
      </c>
      <c r="O12" s="182"/>
      <c r="P12" s="183"/>
      <c r="Q12" s="184"/>
      <c r="R12" s="185">
        <f t="shared" si="9"/>
        <v>0</v>
      </c>
      <c r="S12" s="192" t="str">
        <f t="shared" si="10"/>
        <v xml:space="preserve"> </v>
      </c>
      <c r="T12" s="193" t="str">
        <f t="shared" si="11"/>
        <v xml:space="preserve"> </v>
      </c>
      <c r="U12" s="193" t="str">
        <f t="shared" si="12"/>
        <v xml:space="preserve"> </v>
      </c>
      <c r="V12" s="254" t="str">
        <f t="shared" si="2"/>
        <v>/</v>
      </c>
      <c r="W12" s="194"/>
      <c r="Y12" s="332">
        <f t="shared" si="3"/>
        <v>0</v>
      </c>
      <c r="Z12" s="333">
        <f t="shared" si="4"/>
        <v>7</v>
      </c>
      <c r="AA12" s="333">
        <f t="shared" si="5"/>
        <v>1</v>
      </c>
      <c r="AB12" s="334">
        <f t="shared" si="6"/>
        <v>0</v>
      </c>
      <c r="AC12" s="474" t="str">
        <f t="shared" si="13"/>
        <v xml:space="preserve"> </v>
      </c>
      <c r="AD12" s="475" t="str">
        <f t="shared" si="14"/>
        <v>2</v>
      </c>
      <c r="AE12" s="475" t="str">
        <f t="shared" si="15"/>
        <v xml:space="preserve"> </v>
      </c>
      <c r="AF12" s="476" t="str">
        <f t="shared" si="16"/>
        <v xml:space="preserve"> </v>
      </c>
      <c r="AG12" s="51"/>
      <c r="AH12" s="195" t="str">
        <f t="shared" si="17"/>
        <v>0</v>
      </c>
    </row>
    <row r="13" spans="1:34" ht="17.100000000000001" customHeight="1" x14ac:dyDescent="0.5">
      <c r="A13" s="173">
        <v>9</v>
      </c>
      <c r="B13" s="174" t="str">
        <f>รวมคะแนน202!C15</f>
        <v>เด็กชาย สุเมธ  ไตรเสวีวงศ์</v>
      </c>
      <c r="C13" s="175">
        <v>2</v>
      </c>
      <c r="D13" s="176">
        <v>2</v>
      </c>
      <c r="E13" s="176">
        <v>2</v>
      </c>
      <c r="F13" s="177">
        <v>2</v>
      </c>
      <c r="G13" s="201">
        <v>2</v>
      </c>
      <c r="H13" s="201">
        <v>2</v>
      </c>
      <c r="I13" s="201">
        <v>2</v>
      </c>
      <c r="J13" s="202">
        <v>2</v>
      </c>
      <c r="K13" s="41" t="str">
        <f t="shared" si="0"/>
        <v xml:space="preserve"> </v>
      </c>
      <c r="L13" s="42" t="str">
        <f t="shared" si="7"/>
        <v>/</v>
      </c>
      <c r="M13" s="190" t="str">
        <f t="shared" si="8"/>
        <v xml:space="preserve"> </v>
      </c>
      <c r="N13" s="191" t="str">
        <f t="shared" si="1"/>
        <v xml:space="preserve"> </v>
      </c>
      <c r="O13" s="182"/>
      <c r="P13" s="183"/>
      <c r="Q13" s="184"/>
      <c r="R13" s="185">
        <f t="shared" si="9"/>
        <v>0</v>
      </c>
      <c r="S13" s="192" t="str">
        <f t="shared" si="10"/>
        <v xml:space="preserve"> </v>
      </c>
      <c r="T13" s="335" t="str">
        <f t="shared" si="11"/>
        <v xml:space="preserve"> </v>
      </c>
      <c r="U13" s="193" t="str">
        <f t="shared" si="12"/>
        <v xml:space="preserve"> </v>
      </c>
      <c r="V13" s="254" t="str">
        <f t="shared" si="2"/>
        <v>/</v>
      </c>
      <c r="W13" s="194"/>
      <c r="Y13" s="332">
        <f t="shared" si="3"/>
        <v>0</v>
      </c>
      <c r="Z13" s="333">
        <f t="shared" si="4"/>
        <v>8</v>
      </c>
      <c r="AA13" s="333">
        <f t="shared" si="5"/>
        <v>0</v>
      </c>
      <c r="AB13" s="334">
        <f t="shared" si="6"/>
        <v>0</v>
      </c>
      <c r="AC13" s="474" t="str">
        <f t="shared" si="13"/>
        <v xml:space="preserve"> </v>
      </c>
      <c r="AD13" s="475" t="str">
        <f t="shared" si="14"/>
        <v>2</v>
      </c>
      <c r="AE13" s="475" t="str">
        <f t="shared" si="15"/>
        <v xml:space="preserve"> </v>
      </c>
      <c r="AF13" s="476" t="str">
        <f t="shared" si="16"/>
        <v xml:space="preserve"> </v>
      </c>
      <c r="AG13" s="51"/>
      <c r="AH13" s="195" t="str">
        <f t="shared" si="17"/>
        <v>0</v>
      </c>
    </row>
    <row r="14" spans="1:34" ht="17.100000000000001" customHeight="1" x14ac:dyDescent="0.5">
      <c r="A14" s="189">
        <v>10</v>
      </c>
      <c r="B14" s="174" t="str">
        <f>รวมคะแนน202!C16</f>
        <v>เด็กชาย กวินทร์  แสงอรุณ</v>
      </c>
      <c r="C14" s="175">
        <v>2</v>
      </c>
      <c r="D14" s="176">
        <v>2</v>
      </c>
      <c r="E14" s="176">
        <v>2</v>
      </c>
      <c r="F14" s="176">
        <v>3</v>
      </c>
      <c r="G14" s="176">
        <v>3</v>
      </c>
      <c r="H14" s="176">
        <v>3</v>
      </c>
      <c r="I14" s="176">
        <v>1</v>
      </c>
      <c r="J14" s="177">
        <v>1</v>
      </c>
      <c r="K14" s="41" t="str">
        <f t="shared" si="0"/>
        <v>/</v>
      </c>
      <c r="L14" s="42" t="str">
        <f t="shared" si="7"/>
        <v xml:space="preserve"> </v>
      </c>
      <c r="M14" s="190" t="str">
        <f t="shared" si="8"/>
        <v xml:space="preserve"> </v>
      </c>
      <c r="N14" s="191" t="str">
        <f t="shared" si="1"/>
        <v xml:space="preserve"> </v>
      </c>
      <c r="O14" s="182"/>
      <c r="P14" s="183"/>
      <c r="Q14" s="184"/>
      <c r="R14" s="185">
        <f t="shared" si="9"/>
        <v>0</v>
      </c>
      <c r="S14" s="192" t="str">
        <f t="shared" si="10"/>
        <v xml:space="preserve"> </v>
      </c>
      <c r="T14" s="193" t="str">
        <f t="shared" si="11"/>
        <v xml:space="preserve"> </v>
      </c>
      <c r="U14" s="193" t="str">
        <f t="shared" si="12"/>
        <v xml:space="preserve"> </v>
      </c>
      <c r="V14" s="254" t="str">
        <f t="shared" si="2"/>
        <v>/</v>
      </c>
      <c r="W14" s="194"/>
      <c r="Y14" s="332">
        <f t="shared" si="3"/>
        <v>3</v>
      </c>
      <c r="Z14" s="333">
        <f t="shared" si="4"/>
        <v>3</v>
      </c>
      <c r="AA14" s="333">
        <f t="shared" si="5"/>
        <v>2</v>
      </c>
      <c r="AB14" s="334">
        <f t="shared" si="6"/>
        <v>0</v>
      </c>
      <c r="AC14" s="474" t="str">
        <f t="shared" si="13"/>
        <v>3</v>
      </c>
      <c r="AD14" s="475" t="str">
        <f t="shared" si="14"/>
        <v xml:space="preserve"> </v>
      </c>
      <c r="AE14" s="475" t="str">
        <f t="shared" si="15"/>
        <v xml:space="preserve"> </v>
      </c>
      <c r="AF14" s="476" t="str">
        <f t="shared" si="16"/>
        <v xml:space="preserve"> </v>
      </c>
      <c r="AG14" s="51"/>
      <c r="AH14" s="195" t="str">
        <f t="shared" si="17"/>
        <v>0</v>
      </c>
    </row>
    <row r="15" spans="1:34" ht="17.100000000000001" customHeight="1" x14ac:dyDescent="0.5">
      <c r="A15" s="173">
        <v>11</v>
      </c>
      <c r="B15" s="174" t="str">
        <f>รวมคะแนน202!C17</f>
        <v>เด็กหญิง ศรัณย์รัตช์  สุขประเสริฐ</v>
      </c>
      <c r="C15" s="182">
        <v>2</v>
      </c>
      <c r="D15" s="183">
        <v>3</v>
      </c>
      <c r="E15" s="183">
        <v>1</v>
      </c>
      <c r="F15" s="183">
        <v>1</v>
      </c>
      <c r="G15" s="183">
        <v>1</v>
      </c>
      <c r="H15" s="183">
        <v>1</v>
      </c>
      <c r="I15" s="183">
        <v>1</v>
      </c>
      <c r="J15" s="184">
        <v>1</v>
      </c>
      <c r="K15" s="41" t="str">
        <f t="shared" si="0"/>
        <v xml:space="preserve"> </v>
      </c>
      <c r="L15" s="42" t="str">
        <f t="shared" si="7"/>
        <v xml:space="preserve"> </v>
      </c>
      <c r="M15" s="190" t="str">
        <f t="shared" si="8"/>
        <v>/</v>
      </c>
      <c r="N15" s="191" t="str">
        <f t="shared" si="1"/>
        <v xml:space="preserve"> </v>
      </c>
      <c r="O15" s="182"/>
      <c r="P15" s="183"/>
      <c r="Q15" s="184"/>
      <c r="R15" s="185">
        <f t="shared" si="9"/>
        <v>0</v>
      </c>
      <c r="S15" s="192" t="str">
        <f t="shared" si="10"/>
        <v xml:space="preserve"> </v>
      </c>
      <c r="T15" s="193" t="str">
        <f t="shared" si="11"/>
        <v xml:space="preserve"> </v>
      </c>
      <c r="U15" s="193" t="str">
        <f t="shared" si="12"/>
        <v xml:space="preserve"> </v>
      </c>
      <c r="V15" s="254" t="str">
        <f t="shared" si="2"/>
        <v>/</v>
      </c>
      <c r="W15" s="194"/>
      <c r="Y15" s="332">
        <f t="shared" si="3"/>
        <v>1</v>
      </c>
      <c r="Z15" s="333">
        <f t="shared" si="4"/>
        <v>1</v>
      </c>
      <c r="AA15" s="333">
        <f t="shared" si="5"/>
        <v>6</v>
      </c>
      <c r="AB15" s="334">
        <f t="shared" si="6"/>
        <v>0</v>
      </c>
      <c r="AC15" s="474" t="str">
        <f t="shared" si="13"/>
        <v xml:space="preserve"> </v>
      </c>
      <c r="AD15" s="475" t="str">
        <f t="shared" si="14"/>
        <v xml:space="preserve"> </v>
      </c>
      <c r="AE15" s="475" t="str">
        <f t="shared" si="15"/>
        <v>1</v>
      </c>
      <c r="AF15" s="476" t="str">
        <f t="shared" si="16"/>
        <v xml:space="preserve"> </v>
      </c>
      <c r="AG15" s="51"/>
      <c r="AH15" s="195" t="str">
        <f t="shared" si="17"/>
        <v>0</v>
      </c>
    </row>
    <row r="16" spans="1:34" ht="17.100000000000001" customHeight="1" x14ac:dyDescent="0.5">
      <c r="A16" s="189">
        <v>12</v>
      </c>
      <c r="B16" s="174" t="str">
        <f>รวมคะแนน202!C18</f>
        <v>เด็กหญิง ธนวรรณ  บรรจงฤทธิ์</v>
      </c>
      <c r="C16" s="182">
        <v>2</v>
      </c>
      <c r="D16" s="183">
        <v>2</v>
      </c>
      <c r="E16" s="183">
        <v>1</v>
      </c>
      <c r="F16" s="183">
        <v>1</v>
      </c>
      <c r="G16" s="183">
        <v>1</v>
      </c>
      <c r="H16" s="183">
        <v>1</v>
      </c>
      <c r="I16" s="183">
        <v>1</v>
      </c>
      <c r="J16" s="184">
        <v>1</v>
      </c>
      <c r="K16" s="41" t="str">
        <f t="shared" si="0"/>
        <v xml:space="preserve"> </v>
      </c>
      <c r="L16" s="42" t="str">
        <f t="shared" si="7"/>
        <v xml:space="preserve"> </v>
      </c>
      <c r="M16" s="190" t="str">
        <f t="shared" si="8"/>
        <v>/</v>
      </c>
      <c r="N16" s="191" t="str">
        <f t="shared" si="1"/>
        <v xml:space="preserve"> </v>
      </c>
      <c r="O16" s="182"/>
      <c r="P16" s="183"/>
      <c r="Q16" s="184"/>
      <c r="R16" s="185">
        <f t="shared" si="9"/>
        <v>0</v>
      </c>
      <c r="S16" s="192" t="str">
        <f t="shared" si="10"/>
        <v xml:space="preserve"> </v>
      </c>
      <c r="T16" s="193" t="str">
        <f t="shared" si="11"/>
        <v xml:space="preserve"> </v>
      </c>
      <c r="U16" s="193" t="str">
        <f t="shared" si="12"/>
        <v xml:space="preserve"> </v>
      </c>
      <c r="V16" s="254" t="str">
        <f t="shared" si="2"/>
        <v>/</v>
      </c>
      <c r="W16" s="194"/>
      <c r="Y16" s="332">
        <f t="shared" si="3"/>
        <v>0</v>
      </c>
      <c r="Z16" s="333">
        <f t="shared" si="4"/>
        <v>2</v>
      </c>
      <c r="AA16" s="333">
        <f t="shared" si="5"/>
        <v>6</v>
      </c>
      <c r="AB16" s="334">
        <f t="shared" si="6"/>
        <v>0</v>
      </c>
      <c r="AC16" s="474" t="str">
        <f t="shared" si="13"/>
        <v xml:space="preserve"> </v>
      </c>
      <c r="AD16" s="475" t="str">
        <f t="shared" si="14"/>
        <v xml:space="preserve"> </v>
      </c>
      <c r="AE16" s="475" t="str">
        <f t="shared" si="15"/>
        <v>1</v>
      </c>
      <c r="AF16" s="476" t="str">
        <f t="shared" si="16"/>
        <v xml:space="preserve"> </v>
      </c>
      <c r="AG16" s="51"/>
      <c r="AH16" s="195" t="str">
        <f t="shared" si="17"/>
        <v>0</v>
      </c>
    </row>
    <row r="17" spans="1:34" ht="17.100000000000001" customHeight="1" x14ac:dyDescent="0.5">
      <c r="A17" s="173">
        <v>13</v>
      </c>
      <c r="B17" s="174" t="str">
        <f>รวมคะแนน202!C19</f>
        <v>เด็กหญิง ดุจสิตา  บุญราษฎร์</v>
      </c>
      <c r="C17" s="182">
        <v>2</v>
      </c>
      <c r="D17" s="183">
        <v>2</v>
      </c>
      <c r="E17" s="183">
        <v>2</v>
      </c>
      <c r="F17" s="183">
        <v>1</v>
      </c>
      <c r="G17" s="183">
        <v>1</v>
      </c>
      <c r="H17" s="183">
        <v>1</v>
      </c>
      <c r="I17" s="183">
        <v>3</v>
      </c>
      <c r="J17" s="184">
        <v>3</v>
      </c>
      <c r="K17" s="41" t="str">
        <f t="shared" si="0"/>
        <v xml:space="preserve"> </v>
      </c>
      <c r="L17" s="42" t="str">
        <f t="shared" si="7"/>
        <v>/</v>
      </c>
      <c r="M17" s="190" t="str">
        <f t="shared" si="8"/>
        <v xml:space="preserve"> </v>
      </c>
      <c r="N17" s="191" t="str">
        <f t="shared" si="1"/>
        <v xml:space="preserve"> </v>
      </c>
      <c r="O17" s="182"/>
      <c r="P17" s="183"/>
      <c r="Q17" s="184"/>
      <c r="R17" s="185">
        <f t="shared" si="9"/>
        <v>0</v>
      </c>
      <c r="S17" s="192" t="str">
        <f t="shared" si="10"/>
        <v xml:space="preserve"> </v>
      </c>
      <c r="T17" s="193" t="str">
        <f t="shared" si="11"/>
        <v xml:space="preserve"> </v>
      </c>
      <c r="U17" s="193" t="str">
        <f t="shared" si="12"/>
        <v xml:space="preserve"> </v>
      </c>
      <c r="V17" s="254" t="str">
        <f t="shared" si="2"/>
        <v>/</v>
      </c>
      <c r="W17" s="194"/>
      <c r="Y17" s="332">
        <f t="shared" si="3"/>
        <v>2</v>
      </c>
      <c r="Z17" s="333">
        <f t="shared" si="4"/>
        <v>3</v>
      </c>
      <c r="AA17" s="333">
        <f t="shared" si="5"/>
        <v>3</v>
      </c>
      <c r="AB17" s="334">
        <f t="shared" si="6"/>
        <v>0</v>
      </c>
      <c r="AC17" s="474" t="str">
        <f t="shared" si="13"/>
        <v xml:space="preserve"> </v>
      </c>
      <c r="AD17" s="475" t="str">
        <f t="shared" si="14"/>
        <v>2</v>
      </c>
      <c r="AE17" s="475" t="str">
        <f t="shared" si="15"/>
        <v xml:space="preserve"> </v>
      </c>
      <c r="AF17" s="476" t="str">
        <f t="shared" si="16"/>
        <v xml:space="preserve"> </v>
      </c>
      <c r="AG17" s="51"/>
      <c r="AH17" s="195" t="str">
        <f t="shared" si="17"/>
        <v>0</v>
      </c>
    </row>
    <row r="18" spans="1:34" ht="17.100000000000001" customHeight="1" x14ac:dyDescent="0.5">
      <c r="A18" s="189">
        <v>14</v>
      </c>
      <c r="B18" s="174" t="str">
        <f>รวมคะแนน202!C20</f>
        <v>เด็กหญิง พรรณราย  รัตนะ</v>
      </c>
      <c r="C18" s="182">
        <v>2</v>
      </c>
      <c r="D18" s="183">
        <v>2</v>
      </c>
      <c r="E18" s="183">
        <v>2</v>
      </c>
      <c r="F18" s="183">
        <v>1</v>
      </c>
      <c r="G18" s="183">
        <v>1</v>
      </c>
      <c r="H18" s="183">
        <v>3</v>
      </c>
      <c r="I18" s="183">
        <v>3</v>
      </c>
      <c r="J18" s="184">
        <v>3</v>
      </c>
      <c r="K18" s="41" t="str">
        <f t="shared" si="0"/>
        <v>/</v>
      </c>
      <c r="L18" s="42" t="str">
        <f t="shared" si="7"/>
        <v xml:space="preserve"> </v>
      </c>
      <c r="M18" s="190" t="str">
        <f t="shared" si="8"/>
        <v xml:space="preserve"> </v>
      </c>
      <c r="N18" s="191" t="str">
        <f t="shared" si="1"/>
        <v xml:space="preserve"> </v>
      </c>
      <c r="O18" s="182"/>
      <c r="P18" s="183"/>
      <c r="Q18" s="184"/>
      <c r="R18" s="185">
        <f t="shared" si="9"/>
        <v>0</v>
      </c>
      <c r="S18" s="192" t="str">
        <f t="shared" si="10"/>
        <v xml:space="preserve"> </v>
      </c>
      <c r="T18" s="335" t="str">
        <f t="shared" si="11"/>
        <v xml:space="preserve"> </v>
      </c>
      <c r="U18" s="193" t="str">
        <f t="shared" si="12"/>
        <v xml:space="preserve"> </v>
      </c>
      <c r="V18" s="254" t="str">
        <f t="shared" si="2"/>
        <v>/</v>
      </c>
      <c r="W18" s="194"/>
      <c r="Y18" s="332">
        <f t="shared" si="3"/>
        <v>3</v>
      </c>
      <c r="Z18" s="333">
        <f t="shared" si="4"/>
        <v>3</v>
      </c>
      <c r="AA18" s="333">
        <f t="shared" si="5"/>
        <v>2</v>
      </c>
      <c r="AB18" s="334">
        <f t="shared" si="6"/>
        <v>0</v>
      </c>
      <c r="AC18" s="474" t="str">
        <f t="shared" si="13"/>
        <v>3</v>
      </c>
      <c r="AD18" s="475" t="str">
        <f t="shared" si="14"/>
        <v xml:space="preserve"> </v>
      </c>
      <c r="AE18" s="475" t="str">
        <f t="shared" si="15"/>
        <v xml:space="preserve"> </v>
      </c>
      <c r="AF18" s="476" t="str">
        <f t="shared" si="16"/>
        <v xml:space="preserve"> </v>
      </c>
      <c r="AG18" s="51"/>
      <c r="AH18" s="195" t="str">
        <f t="shared" si="17"/>
        <v>0</v>
      </c>
    </row>
    <row r="19" spans="1:34" ht="17.100000000000001" customHeight="1" x14ac:dyDescent="0.5">
      <c r="A19" s="173">
        <v>15</v>
      </c>
      <c r="B19" s="174" t="str">
        <f>รวมคะแนน202!C21</f>
        <v>เด็กหญิง อัยดา  นัยพัฒน์</v>
      </c>
      <c r="C19" s="182">
        <v>1</v>
      </c>
      <c r="D19" s="183">
        <v>1</v>
      </c>
      <c r="E19" s="183">
        <v>1</v>
      </c>
      <c r="F19" s="183">
        <v>1</v>
      </c>
      <c r="G19" s="183">
        <v>1</v>
      </c>
      <c r="H19" s="183">
        <v>3</v>
      </c>
      <c r="I19" s="183">
        <v>3</v>
      </c>
      <c r="J19" s="184">
        <v>3</v>
      </c>
      <c r="K19" s="41" t="str">
        <f t="shared" si="0"/>
        <v xml:space="preserve"> </v>
      </c>
      <c r="L19" s="42" t="str">
        <f t="shared" si="7"/>
        <v xml:space="preserve"> </v>
      </c>
      <c r="M19" s="190" t="str">
        <f t="shared" si="8"/>
        <v>/</v>
      </c>
      <c r="N19" s="191" t="str">
        <f t="shared" si="1"/>
        <v xml:space="preserve"> </v>
      </c>
      <c r="O19" s="182"/>
      <c r="P19" s="183"/>
      <c r="Q19" s="184"/>
      <c r="R19" s="185">
        <f t="shared" si="9"/>
        <v>0</v>
      </c>
      <c r="S19" s="192" t="str">
        <f t="shared" si="10"/>
        <v xml:space="preserve"> </v>
      </c>
      <c r="T19" s="193" t="str">
        <f t="shared" si="11"/>
        <v xml:space="preserve"> </v>
      </c>
      <c r="U19" s="193" t="str">
        <f t="shared" si="12"/>
        <v xml:space="preserve"> </v>
      </c>
      <c r="V19" s="254" t="str">
        <f t="shared" si="2"/>
        <v>/</v>
      </c>
      <c r="W19" s="194"/>
      <c r="Y19" s="332">
        <f t="shared" si="3"/>
        <v>3</v>
      </c>
      <c r="Z19" s="333">
        <f t="shared" si="4"/>
        <v>0</v>
      </c>
      <c r="AA19" s="333">
        <f t="shared" si="5"/>
        <v>5</v>
      </c>
      <c r="AB19" s="334">
        <f t="shared" si="6"/>
        <v>0</v>
      </c>
      <c r="AC19" s="474" t="str">
        <f t="shared" si="13"/>
        <v xml:space="preserve"> </v>
      </c>
      <c r="AD19" s="475" t="str">
        <f t="shared" si="14"/>
        <v xml:space="preserve"> </v>
      </c>
      <c r="AE19" s="475" t="str">
        <f t="shared" si="15"/>
        <v>1</v>
      </c>
      <c r="AF19" s="476" t="str">
        <f t="shared" si="16"/>
        <v xml:space="preserve"> </v>
      </c>
      <c r="AG19" s="51"/>
      <c r="AH19" s="195" t="str">
        <f t="shared" si="17"/>
        <v>0</v>
      </c>
    </row>
    <row r="20" spans="1:34" ht="17.100000000000001" customHeight="1" x14ac:dyDescent="0.5">
      <c r="A20" s="189">
        <v>16</v>
      </c>
      <c r="B20" s="174" t="str">
        <f>รวมคะแนน202!C22</f>
        <v>เด็กหญิง ภารดา  รุ่งเจริญ</v>
      </c>
      <c r="C20" s="182">
        <v>2</v>
      </c>
      <c r="D20" s="183">
        <v>2</v>
      </c>
      <c r="E20" s="183">
        <v>2</v>
      </c>
      <c r="F20" s="183">
        <v>1</v>
      </c>
      <c r="G20" s="183">
        <v>1</v>
      </c>
      <c r="H20" s="183">
        <v>2</v>
      </c>
      <c r="I20" s="183">
        <v>1</v>
      </c>
      <c r="J20" s="184">
        <v>2</v>
      </c>
      <c r="K20" s="41" t="str">
        <f t="shared" si="0"/>
        <v xml:space="preserve"> </v>
      </c>
      <c r="L20" s="42" t="str">
        <f t="shared" si="7"/>
        <v>/</v>
      </c>
      <c r="M20" s="190" t="str">
        <f t="shared" si="8"/>
        <v xml:space="preserve"> </v>
      </c>
      <c r="N20" s="191" t="str">
        <f t="shared" si="1"/>
        <v xml:space="preserve"> </v>
      </c>
      <c r="O20" s="182"/>
      <c r="P20" s="183"/>
      <c r="Q20" s="184"/>
      <c r="R20" s="185">
        <f t="shared" si="9"/>
        <v>0</v>
      </c>
      <c r="S20" s="192" t="str">
        <f t="shared" si="10"/>
        <v xml:space="preserve"> </v>
      </c>
      <c r="T20" s="193" t="str">
        <f t="shared" si="11"/>
        <v xml:space="preserve"> </v>
      </c>
      <c r="U20" s="193" t="str">
        <f t="shared" si="12"/>
        <v xml:space="preserve"> </v>
      </c>
      <c r="V20" s="254" t="str">
        <f t="shared" si="2"/>
        <v>/</v>
      </c>
      <c r="W20" s="194"/>
      <c r="Y20" s="332">
        <f t="shared" si="3"/>
        <v>0</v>
      </c>
      <c r="Z20" s="333">
        <f t="shared" si="4"/>
        <v>5</v>
      </c>
      <c r="AA20" s="333">
        <f t="shared" si="5"/>
        <v>3</v>
      </c>
      <c r="AB20" s="334">
        <f t="shared" si="6"/>
        <v>0</v>
      </c>
      <c r="AC20" s="474" t="str">
        <f t="shared" si="13"/>
        <v xml:space="preserve"> </v>
      </c>
      <c r="AD20" s="475" t="str">
        <f t="shared" si="14"/>
        <v>2</v>
      </c>
      <c r="AE20" s="475" t="str">
        <f t="shared" si="15"/>
        <v xml:space="preserve"> </v>
      </c>
      <c r="AF20" s="476" t="str">
        <f t="shared" si="16"/>
        <v xml:space="preserve"> </v>
      </c>
      <c r="AG20" s="51"/>
      <c r="AH20" s="195" t="str">
        <f t="shared" si="17"/>
        <v>0</v>
      </c>
    </row>
    <row r="21" spans="1:34" ht="17.100000000000001" customHeight="1" x14ac:dyDescent="0.5">
      <c r="A21" s="173">
        <v>17</v>
      </c>
      <c r="B21" s="174" t="str">
        <f>รวมคะแนน202!C23</f>
        <v>เด็กหญิง ใจรัก  จันทมูล</v>
      </c>
      <c r="C21" s="182">
        <v>1</v>
      </c>
      <c r="D21" s="183">
        <v>1</v>
      </c>
      <c r="E21" s="183">
        <v>1</v>
      </c>
      <c r="F21" s="183">
        <v>1</v>
      </c>
      <c r="G21" s="183">
        <v>1</v>
      </c>
      <c r="H21" s="183">
        <v>1</v>
      </c>
      <c r="I21" s="183">
        <v>1</v>
      </c>
      <c r="J21" s="184">
        <v>0</v>
      </c>
      <c r="K21" s="41" t="str">
        <f t="shared" si="0"/>
        <v xml:space="preserve"> </v>
      </c>
      <c r="L21" s="42" t="str">
        <f t="shared" si="7"/>
        <v xml:space="preserve"> </v>
      </c>
      <c r="M21" s="190" t="str">
        <f t="shared" si="8"/>
        <v xml:space="preserve"> </v>
      </c>
      <c r="N21" s="191" t="str">
        <f t="shared" si="1"/>
        <v>/</v>
      </c>
      <c r="O21" s="182"/>
      <c r="P21" s="183"/>
      <c r="Q21" s="184"/>
      <c r="R21" s="185">
        <f t="shared" si="9"/>
        <v>0</v>
      </c>
      <c r="S21" s="192" t="str">
        <f t="shared" si="10"/>
        <v xml:space="preserve"> </v>
      </c>
      <c r="T21" s="193" t="str">
        <f t="shared" si="11"/>
        <v xml:space="preserve"> </v>
      </c>
      <c r="U21" s="193" t="str">
        <f t="shared" si="12"/>
        <v xml:space="preserve"> </v>
      </c>
      <c r="V21" s="254" t="str">
        <f t="shared" si="2"/>
        <v>/</v>
      </c>
      <c r="W21" s="194"/>
      <c r="Y21" s="332">
        <f t="shared" si="3"/>
        <v>0</v>
      </c>
      <c r="Z21" s="333">
        <f t="shared" si="4"/>
        <v>0</v>
      </c>
      <c r="AA21" s="333">
        <f t="shared" si="5"/>
        <v>7</v>
      </c>
      <c r="AB21" s="334">
        <f t="shared" si="6"/>
        <v>1</v>
      </c>
      <c r="AC21" s="474" t="str">
        <f t="shared" si="13"/>
        <v xml:space="preserve"> </v>
      </c>
      <c r="AD21" s="475" t="str">
        <f t="shared" si="14"/>
        <v xml:space="preserve"> </v>
      </c>
      <c r="AE21" s="475" t="str">
        <f t="shared" si="15"/>
        <v xml:space="preserve"> </v>
      </c>
      <c r="AF21" s="476" t="str">
        <f t="shared" si="16"/>
        <v>0</v>
      </c>
      <c r="AG21" s="51"/>
      <c r="AH21" s="195" t="str">
        <f t="shared" si="17"/>
        <v>0</v>
      </c>
    </row>
    <row r="22" spans="1:34" ht="17.100000000000001" customHeight="1" x14ac:dyDescent="0.5">
      <c r="A22" s="189">
        <v>18</v>
      </c>
      <c r="B22" s="174" t="str">
        <f>รวมคะแนน202!C24</f>
        <v>เด็กหญิง นันทนา  โพธิ์สวัสดิ์</v>
      </c>
      <c r="C22" s="182">
        <v>1</v>
      </c>
      <c r="D22" s="183">
        <v>1</v>
      </c>
      <c r="E22" s="183">
        <v>1</v>
      </c>
      <c r="F22" s="183">
        <v>1</v>
      </c>
      <c r="G22" s="183">
        <v>1</v>
      </c>
      <c r="H22" s="183">
        <v>1</v>
      </c>
      <c r="I22" s="183">
        <v>1</v>
      </c>
      <c r="J22" s="184">
        <v>0</v>
      </c>
      <c r="K22" s="41" t="str">
        <f t="shared" si="0"/>
        <v xml:space="preserve"> </v>
      </c>
      <c r="L22" s="42" t="str">
        <f t="shared" si="7"/>
        <v xml:space="preserve"> </v>
      </c>
      <c r="M22" s="190" t="str">
        <f t="shared" si="8"/>
        <v xml:space="preserve"> </v>
      </c>
      <c r="N22" s="191" t="str">
        <f t="shared" si="1"/>
        <v>/</v>
      </c>
      <c r="O22" s="182"/>
      <c r="P22" s="183"/>
      <c r="Q22" s="184"/>
      <c r="R22" s="185">
        <f t="shared" si="9"/>
        <v>0</v>
      </c>
      <c r="S22" s="192" t="str">
        <f t="shared" si="10"/>
        <v xml:space="preserve"> </v>
      </c>
      <c r="T22" s="193" t="str">
        <f t="shared" si="11"/>
        <v xml:space="preserve"> </v>
      </c>
      <c r="U22" s="193" t="str">
        <f t="shared" si="12"/>
        <v xml:space="preserve"> </v>
      </c>
      <c r="V22" s="254" t="str">
        <f t="shared" si="2"/>
        <v>/</v>
      </c>
      <c r="W22" s="194"/>
      <c r="Y22" s="332">
        <f t="shared" si="3"/>
        <v>0</v>
      </c>
      <c r="Z22" s="333">
        <f t="shared" si="4"/>
        <v>0</v>
      </c>
      <c r="AA22" s="333">
        <f t="shared" si="5"/>
        <v>7</v>
      </c>
      <c r="AB22" s="334">
        <f t="shared" si="6"/>
        <v>1</v>
      </c>
      <c r="AC22" s="474" t="str">
        <f t="shared" si="13"/>
        <v xml:space="preserve"> </v>
      </c>
      <c r="AD22" s="475" t="str">
        <f t="shared" si="14"/>
        <v xml:space="preserve"> </v>
      </c>
      <c r="AE22" s="475" t="str">
        <f t="shared" si="15"/>
        <v xml:space="preserve"> </v>
      </c>
      <c r="AF22" s="476" t="str">
        <f t="shared" si="16"/>
        <v>0</v>
      </c>
      <c r="AG22" s="51"/>
      <c r="AH22" s="195" t="str">
        <f t="shared" si="17"/>
        <v>0</v>
      </c>
    </row>
    <row r="23" spans="1:34" ht="17.100000000000001" customHeight="1" x14ac:dyDescent="0.5">
      <c r="A23" s="173">
        <v>19</v>
      </c>
      <c r="B23" s="174" t="str">
        <f>รวมคะแนน202!C25</f>
        <v>เด็กหญิง มินตรา  บางพระ</v>
      </c>
      <c r="C23" s="182">
        <v>3</v>
      </c>
      <c r="D23" s="183">
        <v>3</v>
      </c>
      <c r="E23" s="183">
        <v>2</v>
      </c>
      <c r="F23" s="183">
        <v>2</v>
      </c>
      <c r="G23" s="183">
        <v>2</v>
      </c>
      <c r="H23" s="183">
        <v>1</v>
      </c>
      <c r="I23" s="183">
        <v>1</v>
      </c>
      <c r="J23" s="184">
        <v>1</v>
      </c>
      <c r="K23" s="41" t="str">
        <f t="shared" si="0"/>
        <v xml:space="preserve"> </v>
      </c>
      <c r="L23" s="42" t="str">
        <f t="shared" si="7"/>
        <v>/</v>
      </c>
      <c r="M23" s="190" t="str">
        <f t="shared" si="8"/>
        <v xml:space="preserve"> </v>
      </c>
      <c r="N23" s="191" t="str">
        <f t="shared" si="1"/>
        <v xml:space="preserve"> </v>
      </c>
      <c r="O23" s="182"/>
      <c r="P23" s="183"/>
      <c r="Q23" s="184"/>
      <c r="R23" s="185">
        <f t="shared" si="9"/>
        <v>0</v>
      </c>
      <c r="S23" s="192" t="str">
        <f t="shared" si="10"/>
        <v xml:space="preserve"> </v>
      </c>
      <c r="T23" s="335" t="str">
        <f t="shared" si="11"/>
        <v xml:space="preserve"> </v>
      </c>
      <c r="U23" s="193" t="str">
        <f t="shared" si="12"/>
        <v xml:space="preserve"> </v>
      </c>
      <c r="V23" s="254" t="str">
        <f t="shared" si="2"/>
        <v>/</v>
      </c>
      <c r="W23" s="194"/>
      <c r="Y23" s="332">
        <f t="shared" si="3"/>
        <v>2</v>
      </c>
      <c r="Z23" s="333">
        <f t="shared" si="4"/>
        <v>3</v>
      </c>
      <c r="AA23" s="333">
        <f t="shared" si="5"/>
        <v>3</v>
      </c>
      <c r="AB23" s="334">
        <f t="shared" si="6"/>
        <v>0</v>
      </c>
      <c r="AC23" s="474" t="str">
        <f t="shared" si="13"/>
        <v xml:space="preserve"> </v>
      </c>
      <c r="AD23" s="475" t="str">
        <f t="shared" si="14"/>
        <v>2</v>
      </c>
      <c r="AE23" s="475" t="str">
        <f t="shared" si="15"/>
        <v xml:space="preserve"> </v>
      </c>
      <c r="AF23" s="476" t="str">
        <f t="shared" si="16"/>
        <v xml:space="preserve"> </v>
      </c>
      <c r="AG23" s="51"/>
      <c r="AH23" s="195" t="str">
        <f t="shared" si="17"/>
        <v>0</v>
      </c>
    </row>
    <row r="24" spans="1:34" ht="17.100000000000001" customHeight="1" x14ac:dyDescent="0.5">
      <c r="A24" s="189">
        <v>20</v>
      </c>
      <c r="B24" s="174" t="str">
        <f>รวมคะแนน202!C26</f>
        <v>เด็กชาย รณยุทธ  พลมนตรี</v>
      </c>
      <c r="C24" s="182">
        <v>2</v>
      </c>
      <c r="D24" s="183">
        <v>2</v>
      </c>
      <c r="E24" s="183">
        <v>2</v>
      </c>
      <c r="F24" s="183">
        <v>2</v>
      </c>
      <c r="G24" s="183">
        <v>3</v>
      </c>
      <c r="H24" s="183">
        <v>3</v>
      </c>
      <c r="I24" s="183">
        <v>3</v>
      </c>
      <c r="J24" s="184">
        <v>3</v>
      </c>
      <c r="K24" s="41" t="str">
        <f t="shared" si="0"/>
        <v>/</v>
      </c>
      <c r="L24" s="42" t="str">
        <f t="shared" si="7"/>
        <v xml:space="preserve"> </v>
      </c>
      <c r="M24" s="190" t="str">
        <f t="shared" si="8"/>
        <v xml:space="preserve"> </v>
      </c>
      <c r="N24" s="191" t="str">
        <f t="shared" si="1"/>
        <v xml:space="preserve"> </v>
      </c>
      <c r="O24" s="182"/>
      <c r="P24" s="183"/>
      <c r="Q24" s="184"/>
      <c r="R24" s="185">
        <f t="shared" si="9"/>
        <v>0</v>
      </c>
      <c r="S24" s="192" t="str">
        <f t="shared" si="10"/>
        <v xml:space="preserve"> </v>
      </c>
      <c r="T24" s="193" t="str">
        <f t="shared" si="11"/>
        <v xml:space="preserve"> </v>
      </c>
      <c r="U24" s="193" t="str">
        <f t="shared" si="12"/>
        <v xml:space="preserve"> </v>
      </c>
      <c r="V24" s="254" t="str">
        <f t="shared" si="2"/>
        <v>/</v>
      </c>
      <c r="W24" s="194"/>
      <c r="Y24" s="332">
        <f t="shared" si="3"/>
        <v>4</v>
      </c>
      <c r="Z24" s="333">
        <f t="shared" si="4"/>
        <v>4</v>
      </c>
      <c r="AA24" s="333">
        <f t="shared" si="5"/>
        <v>0</v>
      </c>
      <c r="AB24" s="334">
        <f t="shared" si="6"/>
        <v>0</v>
      </c>
      <c r="AC24" s="474" t="str">
        <f t="shared" si="13"/>
        <v>3</v>
      </c>
      <c r="AD24" s="475" t="str">
        <f t="shared" si="14"/>
        <v xml:space="preserve"> </v>
      </c>
      <c r="AE24" s="475" t="str">
        <f t="shared" si="15"/>
        <v xml:space="preserve"> </v>
      </c>
      <c r="AF24" s="476" t="str">
        <f t="shared" si="16"/>
        <v xml:space="preserve"> </v>
      </c>
      <c r="AG24" s="51"/>
      <c r="AH24" s="195" t="str">
        <f t="shared" si="17"/>
        <v>0</v>
      </c>
    </row>
    <row r="25" spans="1:34" ht="17.100000000000001" customHeight="1" x14ac:dyDescent="0.5">
      <c r="A25" s="173">
        <v>21</v>
      </c>
      <c r="B25" s="174" t="str">
        <f>รวมคะแนน202!C27</f>
        <v>เด็กชาย ปิยะเรศ  อบเชย</v>
      </c>
      <c r="C25" s="182">
        <v>2</v>
      </c>
      <c r="D25" s="183">
        <v>2</v>
      </c>
      <c r="E25" s="183">
        <v>3</v>
      </c>
      <c r="F25" s="183">
        <v>3</v>
      </c>
      <c r="G25" s="183">
        <v>1</v>
      </c>
      <c r="H25" s="183">
        <v>1</v>
      </c>
      <c r="I25" s="183">
        <v>3</v>
      </c>
      <c r="J25" s="184">
        <v>2</v>
      </c>
      <c r="K25" s="41" t="str">
        <f t="shared" si="0"/>
        <v>/</v>
      </c>
      <c r="L25" s="42" t="str">
        <f t="shared" si="7"/>
        <v xml:space="preserve"> </v>
      </c>
      <c r="M25" s="190" t="str">
        <f t="shared" si="8"/>
        <v xml:space="preserve"> </v>
      </c>
      <c r="N25" s="191" t="str">
        <f t="shared" si="1"/>
        <v xml:space="preserve"> </v>
      </c>
      <c r="O25" s="182"/>
      <c r="P25" s="183"/>
      <c r="Q25" s="184"/>
      <c r="R25" s="185">
        <f t="shared" si="9"/>
        <v>0</v>
      </c>
      <c r="S25" s="192" t="str">
        <f t="shared" si="10"/>
        <v xml:space="preserve"> </v>
      </c>
      <c r="T25" s="193" t="str">
        <f t="shared" si="11"/>
        <v xml:space="preserve"> </v>
      </c>
      <c r="U25" s="193" t="str">
        <f t="shared" si="12"/>
        <v xml:space="preserve"> </v>
      </c>
      <c r="V25" s="254" t="str">
        <f t="shared" si="2"/>
        <v>/</v>
      </c>
      <c r="W25" s="194"/>
      <c r="Y25" s="332">
        <f t="shared" si="3"/>
        <v>3</v>
      </c>
      <c r="Z25" s="333">
        <f t="shared" si="4"/>
        <v>3</v>
      </c>
      <c r="AA25" s="333">
        <f t="shared" si="5"/>
        <v>2</v>
      </c>
      <c r="AB25" s="334">
        <f t="shared" si="6"/>
        <v>0</v>
      </c>
      <c r="AC25" s="474" t="str">
        <f t="shared" si="13"/>
        <v>3</v>
      </c>
      <c r="AD25" s="475" t="str">
        <f t="shared" si="14"/>
        <v xml:space="preserve"> </v>
      </c>
      <c r="AE25" s="475" t="str">
        <f t="shared" si="15"/>
        <v xml:space="preserve"> </v>
      </c>
      <c r="AF25" s="476" t="str">
        <f t="shared" si="16"/>
        <v xml:space="preserve"> </v>
      </c>
      <c r="AG25" s="51"/>
      <c r="AH25" s="195" t="str">
        <f t="shared" si="17"/>
        <v>0</v>
      </c>
    </row>
    <row r="26" spans="1:34" ht="17.100000000000001" customHeight="1" x14ac:dyDescent="0.5">
      <c r="A26" s="189">
        <v>22</v>
      </c>
      <c r="B26" s="174" t="str">
        <f>รวมคะแนน202!C28</f>
        <v>เด็กชาย นัฐกร  คีมทอง</v>
      </c>
      <c r="C26" s="182">
        <v>3</v>
      </c>
      <c r="D26" s="183">
        <v>3</v>
      </c>
      <c r="E26" s="183">
        <v>3</v>
      </c>
      <c r="F26" s="183">
        <v>1</v>
      </c>
      <c r="G26" s="183">
        <v>1</v>
      </c>
      <c r="H26" s="183">
        <v>1</v>
      </c>
      <c r="I26" s="183">
        <v>1</v>
      </c>
      <c r="J26" s="184">
        <v>1</v>
      </c>
      <c r="K26" s="41" t="str">
        <f t="shared" si="0"/>
        <v xml:space="preserve"> </v>
      </c>
      <c r="L26" s="42" t="str">
        <f t="shared" si="7"/>
        <v xml:space="preserve"> </v>
      </c>
      <c r="M26" s="190" t="str">
        <f t="shared" si="8"/>
        <v>/</v>
      </c>
      <c r="N26" s="191" t="str">
        <f t="shared" si="1"/>
        <v xml:space="preserve"> </v>
      </c>
      <c r="O26" s="182"/>
      <c r="P26" s="183"/>
      <c r="Q26" s="184"/>
      <c r="R26" s="185">
        <f t="shared" si="9"/>
        <v>0</v>
      </c>
      <c r="S26" s="192" t="str">
        <f t="shared" si="10"/>
        <v xml:space="preserve"> </v>
      </c>
      <c r="T26" s="193" t="str">
        <f t="shared" si="11"/>
        <v xml:space="preserve"> </v>
      </c>
      <c r="U26" s="193" t="str">
        <f t="shared" si="12"/>
        <v xml:space="preserve"> </v>
      </c>
      <c r="V26" s="254" t="str">
        <f t="shared" si="2"/>
        <v>/</v>
      </c>
      <c r="W26" s="194"/>
      <c r="Y26" s="332">
        <f t="shared" si="3"/>
        <v>3</v>
      </c>
      <c r="Z26" s="333">
        <f t="shared" si="4"/>
        <v>0</v>
      </c>
      <c r="AA26" s="333">
        <f t="shared" si="5"/>
        <v>5</v>
      </c>
      <c r="AB26" s="334">
        <f t="shared" si="6"/>
        <v>0</v>
      </c>
      <c r="AC26" s="474" t="str">
        <f t="shared" si="13"/>
        <v xml:space="preserve"> </v>
      </c>
      <c r="AD26" s="475" t="str">
        <f t="shared" si="14"/>
        <v xml:space="preserve"> </v>
      </c>
      <c r="AE26" s="475" t="str">
        <f t="shared" si="15"/>
        <v>1</v>
      </c>
      <c r="AF26" s="476" t="str">
        <f t="shared" si="16"/>
        <v xml:space="preserve"> </v>
      </c>
      <c r="AG26" s="51"/>
      <c r="AH26" s="195" t="str">
        <f t="shared" si="17"/>
        <v>0</v>
      </c>
    </row>
    <row r="27" spans="1:34" ht="17.100000000000001" customHeight="1" x14ac:dyDescent="0.5">
      <c r="A27" s="173">
        <v>23</v>
      </c>
      <c r="B27" s="174" t="str">
        <f>รวมคะแนน202!C29</f>
        <v>เด็กชาย พงศกร  บางพระ</v>
      </c>
      <c r="C27" s="182">
        <v>2</v>
      </c>
      <c r="D27" s="183">
        <v>2</v>
      </c>
      <c r="E27" s="183">
        <v>2</v>
      </c>
      <c r="F27" s="183">
        <v>2</v>
      </c>
      <c r="G27" s="183">
        <v>3</v>
      </c>
      <c r="H27" s="183">
        <v>3</v>
      </c>
      <c r="I27" s="183">
        <v>3</v>
      </c>
      <c r="J27" s="184">
        <v>3</v>
      </c>
      <c r="K27" s="41" t="str">
        <f t="shared" si="0"/>
        <v>/</v>
      </c>
      <c r="L27" s="42" t="str">
        <f t="shared" si="7"/>
        <v xml:space="preserve"> </v>
      </c>
      <c r="M27" s="190" t="str">
        <f t="shared" si="8"/>
        <v xml:space="preserve"> </v>
      </c>
      <c r="N27" s="191" t="str">
        <f t="shared" si="1"/>
        <v xml:space="preserve"> </v>
      </c>
      <c r="O27" s="182">
        <v>2</v>
      </c>
      <c r="P27" s="183">
        <v>2</v>
      </c>
      <c r="Q27" s="184">
        <v>2</v>
      </c>
      <c r="R27" s="185">
        <f t="shared" si="9"/>
        <v>6</v>
      </c>
      <c r="S27" s="192" t="str">
        <f t="shared" si="10"/>
        <v xml:space="preserve"> </v>
      </c>
      <c r="T27" s="193" t="str">
        <f t="shared" si="11"/>
        <v>/</v>
      </c>
      <c r="U27" s="193" t="str">
        <f t="shared" si="12"/>
        <v xml:space="preserve"> </v>
      </c>
      <c r="V27" s="254" t="str">
        <f t="shared" si="2"/>
        <v xml:space="preserve"> </v>
      </c>
      <c r="W27" s="194"/>
      <c r="Y27" s="332">
        <f t="shared" si="3"/>
        <v>4</v>
      </c>
      <c r="Z27" s="333">
        <f t="shared" si="4"/>
        <v>4</v>
      </c>
      <c r="AA27" s="333">
        <f t="shared" si="5"/>
        <v>0</v>
      </c>
      <c r="AB27" s="334">
        <f t="shared" si="6"/>
        <v>0</v>
      </c>
      <c r="AC27" s="474" t="str">
        <f t="shared" si="13"/>
        <v>3</v>
      </c>
      <c r="AD27" s="475" t="str">
        <f t="shared" si="14"/>
        <v xml:space="preserve"> </v>
      </c>
      <c r="AE27" s="475" t="str">
        <f t="shared" si="15"/>
        <v xml:space="preserve"> </v>
      </c>
      <c r="AF27" s="476" t="str">
        <f t="shared" si="16"/>
        <v xml:space="preserve"> </v>
      </c>
      <c r="AG27" s="51"/>
      <c r="AH27" s="195">
        <f t="shared" si="17"/>
        <v>2</v>
      </c>
    </row>
    <row r="28" spans="1:34" ht="17.100000000000001" customHeight="1" x14ac:dyDescent="0.5">
      <c r="A28" s="189">
        <v>24</v>
      </c>
      <c r="B28" s="174" t="str">
        <f>รวมคะแนน202!C30</f>
        <v>เด็กชาย สุพจน์  ชาลีกุล</v>
      </c>
      <c r="C28" s="182">
        <v>2</v>
      </c>
      <c r="D28" s="183">
        <v>2</v>
      </c>
      <c r="E28" s="183">
        <v>1</v>
      </c>
      <c r="F28" s="183">
        <v>1</v>
      </c>
      <c r="G28" s="183">
        <v>3</v>
      </c>
      <c r="H28" s="183">
        <v>3</v>
      </c>
      <c r="I28" s="183">
        <v>3</v>
      </c>
      <c r="J28" s="184">
        <v>3</v>
      </c>
      <c r="K28" s="41" t="str">
        <f t="shared" si="0"/>
        <v>/</v>
      </c>
      <c r="L28" s="42" t="str">
        <f t="shared" si="7"/>
        <v>/</v>
      </c>
      <c r="M28" s="190" t="str">
        <f t="shared" si="8"/>
        <v xml:space="preserve"> </v>
      </c>
      <c r="N28" s="191" t="str">
        <f t="shared" si="1"/>
        <v xml:space="preserve"> </v>
      </c>
      <c r="O28" s="182"/>
      <c r="P28" s="183"/>
      <c r="Q28" s="184"/>
      <c r="R28" s="185">
        <f t="shared" si="9"/>
        <v>0</v>
      </c>
      <c r="S28" s="192" t="str">
        <f t="shared" si="10"/>
        <v xml:space="preserve"> </v>
      </c>
      <c r="T28" s="335" t="str">
        <f t="shared" si="11"/>
        <v xml:space="preserve"> </v>
      </c>
      <c r="U28" s="193" t="str">
        <f t="shared" si="12"/>
        <v xml:space="preserve"> </v>
      </c>
      <c r="V28" s="254" t="str">
        <f t="shared" si="2"/>
        <v>/</v>
      </c>
      <c r="W28" s="194"/>
      <c r="Y28" s="332">
        <f t="shared" si="3"/>
        <v>4</v>
      </c>
      <c r="Z28" s="333">
        <f t="shared" si="4"/>
        <v>2</v>
      </c>
      <c r="AA28" s="333">
        <f t="shared" si="5"/>
        <v>2</v>
      </c>
      <c r="AB28" s="334">
        <f t="shared" si="6"/>
        <v>0</v>
      </c>
      <c r="AC28" s="474"/>
      <c r="AD28" s="475" t="str">
        <f t="shared" si="14"/>
        <v>2</v>
      </c>
      <c r="AE28" s="475" t="str">
        <f t="shared" si="15"/>
        <v xml:space="preserve"> </v>
      </c>
      <c r="AF28" s="476" t="str">
        <f t="shared" si="16"/>
        <v xml:space="preserve"> </v>
      </c>
      <c r="AG28" s="51"/>
      <c r="AH28" s="195" t="str">
        <f t="shared" si="17"/>
        <v>0</v>
      </c>
    </row>
    <row r="29" spans="1:34" ht="17.100000000000001" customHeight="1" x14ac:dyDescent="0.5">
      <c r="A29" s="173">
        <v>25</v>
      </c>
      <c r="B29" s="174" t="str">
        <f>รวมคะแนน202!C31</f>
        <v>เด็กชาย ปฎิภาณ  พันธุ์สะอาด</v>
      </c>
      <c r="C29" s="182">
        <v>2</v>
      </c>
      <c r="D29" s="183">
        <v>2</v>
      </c>
      <c r="E29" s="183">
        <v>2</v>
      </c>
      <c r="F29" s="183">
        <v>2</v>
      </c>
      <c r="G29" s="183">
        <v>3</v>
      </c>
      <c r="H29" s="183">
        <v>1</v>
      </c>
      <c r="I29" s="183">
        <v>1</v>
      </c>
      <c r="J29" s="184">
        <v>1</v>
      </c>
      <c r="K29" s="41" t="str">
        <f t="shared" si="0"/>
        <v xml:space="preserve"> </v>
      </c>
      <c r="L29" s="42" t="str">
        <f t="shared" si="7"/>
        <v>/</v>
      </c>
      <c r="M29" s="190" t="str">
        <f t="shared" si="8"/>
        <v xml:space="preserve"> </v>
      </c>
      <c r="N29" s="191" t="str">
        <f t="shared" si="1"/>
        <v xml:space="preserve"> </v>
      </c>
      <c r="O29" s="182"/>
      <c r="P29" s="183"/>
      <c r="Q29" s="184"/>
      <c r="R29" s="185">
        <f t="shared" si="9"/>
        <v>0</v>
      </c>
      <c r="S29" s="192" t="str">
        <f t="shared" si="10"/>
        <v xml:space="preserve"> </v>
      </c>
      <c r="T29" s="193" t="str">
        <f t="shared" si="11"/>
        <v xml:space="preserve"> </v>
      </c>
      <c r="U29" s="193" t="str">
        <f t="shared" si="12"/>
        <v xml:space="preserve"> </v>
      </c>
      <c r="V29" s="254" t="str">
        <f t="shared" si="2"/>
        <v>/</v>
      </c>
      <c r="W29" s="194"/>
      <c r="Y29" s="332">
        <f t="shared" si="3"/>
        <v>1</v>
      </c>
      <c r="Z29" s="333">
        <f t="shared" si="4"/>
        <v>4</v>
      </c>
      <c r="AA29" s="333">
        <f t="shared" si="5"/>
        <v>3</v>
      </c>
      <c r="AB29" s="334">
        <f t="shared" si="6"/>
        <v>0</v>
      </c>
      <c r="AC29" s="474" t="str">
        <f t="shared" si="13"/>
        <v xml:space="preserve"> </v>
      </c>
      <c r="AD29" s="475" t="str">
        <f t="shared" si="14"/>
        <v>2</v>
      </c>
      <c r="AE29" s="475" t="str">
        <f t="shared" si="15"/>
        <v xml:space="preserve"> </v>
      </c>
      <c r="AF29" s="476" t="str">
        <f t="shared" si="16"/>
        <v xml:space="preserve"> </v>
      </c>
      <c r="AG29" s="51"/>
      <c r="AH29" s="195" t="str">
        <f t="shared" si="17"/>
        <v>0</v>
      </c>
    </row>
    <row r="30" spans="1:34" ht="17.100000000000001" customHeight="1" x14ac:dyDescent="0.5">
      <c r="A30" s="189">
        <v>26</v>
      </c>
      <c r="B30" s="174" t="str">
        <f>รวมคะแนน202!C32</f>
        <v>เด็กชาย สิทธิภาคย์  พิณทอง</v>
      </c>
      <c r="C30" s="182">
        <v>2</v>
      </c>
      <c r="D30" s="183">
        <v>2</v>
      </c>
      <c r="E30" s="183">
        <v>2</v>
      </c>
      <c r="F30" s="183">
        <v>3</v>
      </c>
      <c r="G30" s="183">
        <v>3</v>
      </c>
      <c r="H30" s="183">
        <v>3</v>
      </c>
      <c r="I30" s="183">
        <v>1</v>
      </c>
      <c r="J30" s="184">
        <v>1</v>
      </c>
      <c r="K30" s="41" t="str">
        <f t="shared" si="0"/>
        <v>/</v>
      </c>
      <c r="L30" s="42" t="str">
        <f t="shared" si="7"/>
        <v xml:space="preserve"> </v>
      </c>
      <c r="M30" s="190" t="str">
        <f t="shared" si="8"/>
        <v xml:space="preserve"> </v>
      </c>
      <c r="N30" s="191" t="str">
        <f t="shared" si="1"/>
        <v xml:space="preserve"> </v>
      </c>
      <c r="O30" s="182"/>
      <c r="P30" s="183"/>
      <c r="Q30" s="184"/>
      <c r="R30" s="185">
        <f t="shared" si="9"/>
        <v>0</v>
      </c>
      <c r="S30" s="192" t="str">
        <f t="shared" si="10"/>
        <v xml:space="preserve"> </v>
      </c>
      <c r="T30" s="193" t="str">
        <f t="shared" si="11"/>
        <v xml:space="preserve"> </v>
      </c>
      <c r="U30" s="193" t="str">
        <f t="shared" si="12"/>
        <v xml:space="preserve"> </v>
      </c>
      <c r="V30" s="254" t="str">
        <f t="shared" si="2"/>
        <v>/</v>
      </c>
      <c r="W30" s="194"/>
      <c r="Y30" s="332">
        <f t="shared" si="3"/>
        <v>3</v>
      </c>
      <c r="Z30" s="333">
        <f t="shared" si="4"/>
        <v>3</v>
      </c>
      <c r="AA30" s="333">
        <f t="shared" si="5"/>
        <v>2</v>
      </c>
      <c r="AB30" s="334">
        <f t="shared" si="6"/>
        <v>0</v>
      </c>
      <c r="AC30" s="474" t="str">
        <f t="shared" si="13"/>
        <v>3</v>
      </c>
      <c r="AD30" s="475" t="str">
        <f t="shared" si="14"/>
        <v xml:space="preserve"> </v>
      </c>
      <c r="AE30" s="475" t="str">
        <f t="shared" si="15"/>
        <v xml:space="preserve"> </v>
      </c>
      <c r="AF30" s="476" t="str">
        <f t="shared" si="16"/>
        <v xml:space="preserve"> </v>
      </c>
      <c r="AG30" s="51"/>
      <c r="AH30" s="195" t="str">
        <f t="shared" si="17"/>
        <v>0</v>
      </c>
    </row>
    <row r="31" spans="1:34" ht="17.100000000000001" customHeight="1" x14ac:dyDescent="0.5">
      <c r="A31" s="173">
        <v>27</v>
      </c>
      <c r="B31" s="174" t="str">
        <f>รวมคะแนน202!C33</f>
        <v>เด็กชาย รณกฤต  อินประเสริฐ</v>
      </c>
      <c r="C31" s="182">
        <v>1</v>
      </c>
      <c r="D31" s="183">
        <v>1</v>
      </c>
      <c r="E31" s="183">
        <v>1</v>
      </c>
      <c r="F31" s="183">
        <v>1</v>
      </c>
      <c r="G31" s="183">
        <v>2</v>
      </c>
      <c r="H31" s="183">
        <v>2</v>
      </c>
      <c r="I31" s="183">
        <v>2</v>
      </c>
      <c r="J31" s="184">
        <v>2</v>
      </c>
      <c r="K31" s="41" t="str">
        <f t="shared" si="0"/>
        <v xml:space="preserve"> </v>
      </c>
      <c r="L31" s="42" t="str">
        <f t="shared" si="7"/>
        <v>/</v>
      </c>
      <c r="M31" s="190" t="str">
        <f t="shared" si="8"/>
        <v xml:space="preserve"> </v>
      </c>
      <c r="N31" s="191" t="str">
        <f t="shared" si="1"/>
        <v xml:space="preserve"> </v>
      </c>
      <c r="O31" s="182"/>
      <c r="P31" s="183"/>
      <c r="Q31" s="184"/>
      <c r="R31" s="185">
        <f t="shared" si="9"/>
        <v>0</v>
      </c>
      <c r="S31" s="192" t="str">
        <f t="shared" si="10"/>
        <v xml:space="preserve"> </v>
      </c>
      <c r="T31" s="193" t="str">
        <f t="shared" si="11"/>
        <v xml:space="preserve"> </v>
      </c>
      <c r="U31" s="193" t="str">
        <f t="shared" si="12"/>
        <v xml:space="preserve"> </v>
      </c>
      <c r="V31" s="254" t="str">
        <f t="shared" si="2"/>
        <v>/</v>
      </c>
      <c r="W31" s="194"/>
      <c r="Y31" s="332">
        <f t="shared" si="3"/>
        <v>0</v>
      </c>
      <c r="Z31" s="333">
        <f t="shared" si="4"/>
        <v>4</v>
      </c>
      <c r="AA31" s="333">
        <f t="shared" si="5"/>
        <v>4</v>
      </c>
      <c r="AB31" s="334">
        <f t="shared" si="6"/>
        <v>0</v>
      </c>
      <c r="AC31" s="474" t="str">
        <f t="shared" si="13"/>
        <v xml:space="preserve"> </v>
      </c>
      <c r="AD31" s="475" t="str">
        <f t="shared" si="14"/>
        <v>2</v>
      </c>
      <c r="AE31" s="475" t="str">
        <f t="shared" si="15"/>
        <v xml:space="preserve"> </v>
      </c>
      <c r="AF31" s="476" t="str">
        <f t="shared" si="16"/>
        <v xml:space="preserve"> </v>
      </c>
      <c r="AG31" s="51"/>
      <c r="AH31" s="195" t="str">
        <f t="shared" si="17"/>
        <v>0</v>
      </c>
    </row>
    <row r="32" spans="1:34" ht="17.100000000000001" customHeight="1" x14ac:dyDescent="0.5">
      <c r="A32" s="189">
        <v>28</v>
      </c>
      <c r="B32" s="174" t="str">
        <f>รวมคะแนน202!C34</f>
        <v>เด็กหญิง ไพลิน  จิรกุลฐิติ</v>
      </c>
      <c r="C32" s="182">
        <v>3</v>
      </c>
      <c r="D32" s="183">
        <v>3</v>
      </c>
      <c r="E32" s="183">
        <v>3</v>
      </c>
      <c r="F32" s="183">
        <v>3</v>
      </c>
      <c r="G32" s="183">
        <v>3</v>
      </c>
      <c r="H32" s="183">
        <v>2</v>
      </c>
      <c r="I32" s="183">
        <v>2</v>
      </c>
      <c r="J32" s="184">
        <v>2</v>
      </c>
      <c r="K32" s="41" t="str">
        <f t="shared" si="0"/>
        <v>/</v>
      </c>
      <c r="L32" s="42" t="str">
        <f t="shared" si="7"/>
        <v>/</v>
      </c>
      <c r="M32" s="190" t="str">
        <f t="shared" si="8"/>
        <v xml:space="preserve"> </v>
      </c>
      <c r="N32" s="191" t="str">
        <f t="shared" si="1"/>
        <v xml:space="preserve"> </v>
      </c>
      <c r="O32" s="182"/>
      <c r="P32" s="183"/>
      <c r="Q32" s="184"/>
      <c r="R32" s="185">
        <f t="shared" si="9"/>
        <v>0</v>
      </c>
      <c r="S32" s="192" t="str">
        <f t="shared" si="10"/>
        <v xml:space="preserve"> </v>
      </c>
      <c r="T32" s="193" t="str">
        <f t="shared" si="11"/>
        <v xml:space="preserve"> </v>
      </c>
      <c r="U32" s="193" t="str">
        <f t="shared" si="12"/>
        <v xml:space="preserve"> </v>
      </c>
      <c r="V32" s="254" t="str">
        <f t="shared" si="2"/>
        <v>/</v>
      </c>
      <c r="W32" s="194"/>
      <c r="Y32" s="332">
        <f t="shared" si="3"/>
        <v>5</v>
      </c>
      <c r="Z32" s="333">
        <f t="shared" si="4"/>
        <v>3</v>
      </c>
      <c r="AA32" s="333">
        <f t="shared" si="5"/>
        <v>0</v>
      </c>
      <c r="AB32" s="334">
        <f t="shared" si="6"/>
        <v>0</v>
      </c>
      <c r="AC32" s="474"/>
      <c r="AD32" s="475" t="str">
        <f>IF(AB32&gt;0," ",IF(Z32=Y32," ",IF(Z32&gt;=AA32,"2",IF(AA32&gt;Y32," ",IF(AA32&gt;Z32," ",IF(Y32=2," "))))))</f>
        <v>2</v>
      </c>
      <c r="AE32" s="475" t="str">
        <f t="shared" si="15"/>
        <v xml:space="preserve"> </v>
      </c>
      <c r="AF32" s="476" t="str">
        <f t="shared" si="16"/>
        <v xml:space="preserve"> </v>
      </c>
      <c r="AG32" s="51"/>
      <c r="AH32" s="195" t="str">
        <f t="shared" si="17"/>
        <v>0</v>
      </c>
    </row>
    <row r="33" spans="1:34" ht="17.100000000000001" customHeight="1" x14ac:dyDescent="0.5">
      <c r="A33" s="173">
        <v>29</v>
      </c>
      <c r="B33" s="174" t="str">
        <f>รวมคะแนน202!C35</f>
        <v>เด็กชาย ทักษิณ  แจ้งสว่าง</v>
      </c>
      <c r="C33" s="182">
        <v>2</v>
      </c>
      <c r="D33" s="183">
        <v>2</v>
      </c>
      <c r="E33" s="183">
        <v>1</v>
      </c>
      <c r="F33" s="183">
        <v>1</v>
      </c>
      <c r="G33" s="183">
        <v>3</v>
      </c>
      <c r="H33" s="183">
        <v>3</v>
      </c>
      <c r="I33" s="183">
        <v>1</v>
      </c>
      <c r="J33" s="184">
        <v>3</v>
      </c>
      <c r="K33" s="41" t="str">
        <f t="shared" si="0"/>
        <v>/</v>
      </c>
      <c r="L33" s="42" t="str">
        <f t="shared" si="7"/>
        <v xml:space="preserve"> </v>
      </c>
      <c r="M33" s="190" t="str">
        <f t="shared" si="8"/>
        <v>/</v>
      </c>
      <c r="N33" s="191" t="str">
        <f t="shared" si="1"/>
        <v xml:space="preserve"> </v>
      </c>
      <c r="O33" s="182"/>
      <c r="P33" s="183"/>
      <c r="Q33" s="184"/>
      <c r="R33" s="185">
        <f t="shared" si="9"/>
        <v>0</v>
      </c>
      <c r="S33" s="192" t="str">
        <f t="shared" si="10"/>
        <v xml:space="preserve"> </v>
      </c>
      <c r="T33" s="335" t="str">
        <f t="shared" si="11"/>
        <v xml:space="preserve"> </v>
      </c>
      <c r="U33" s="193" t="str">
        <f t="shared" si="12"/>
        <v xml:space="preserve"> </v>
      </c>
      <c r="V33" s="254" t="str">
        <f t="shared" si="2"/>
        <v>/</v>
      </c>
      <c r="W33" s="194"/>
      <c r="Y33" s="332">
        <f t="shared" si="3"/>
        <v>3</v>
      </c>
      <c r="Z33" s="333">
        <f t="shared" si="4"/>
        <v>2</v>
      </c>
      <c r="AA33" s="333">
        <f t="shared" si="5"/>
        <v>3</v>
      </c>
      <c r="AB33" s="334">
        <f t="shared" si="6"/>
        <v>0</v>
      </c>
      <c r="AC33" s="474" t="str">
        <f t="shared" si="13"/>
        <v>3</v>
      </c>
      <c r="AD33" s="475" t="str">
        <f t="shared" si="14"/>
        <v xml:space="preserve"> </v>
      </c>
      <c r="AE33" s="475"/>
      <c r="AF33" s="476" t="str">
        <f t="shared" si="16"/>
        <v xml:space="preserve"> </v>
      </c>
      <c r="AG33" s="51"/>
      <c r="AH33" s="195" t="str">
        <f t="shared" si="17"/>
        <v>0</v>
      </c>
    </row>
    <row r="34" spans="1:34" ht="17.100000000000001" customHeight="1" x14ac:dyDescent="0.5">
      <c r="A34" s="189">
        <v>30</v>
      </c>
      <c r="B34" s="174" t="str">
        <f>รวมคะแนน202!C36</f>
        <v>เด็กชาย ณุติพงษ์  ยุติธรรม</v>
      </c>
      <c r="C34" s="182">
        <v>2</v>
      </c>
      <c r="D34" s="183">
        <v>1</v>
      </c>
      <c r="E34" s="183">
        <v>1</v>
      </c>
      <c r="F34" s="183">
        <v>1</v>
      </c>
      <c r="G34" s="183">
        <v>1</v>
      </c>
      <c r="H34" s="183">
        <v>2</v>
      </c>
      <c r="I34" s="183">
        <v>2</v>
      </c>
      <c r="J34" s="184">
        <v>2</v>
      </c>
      <c r="K34" s="41" t="str">
        <f t="shared" si="0"/>
        <v xml:space="preserve"> </v>
      </c>
      <c r="L34" s="42" t="str">
        <f t="shared" si="7"/>
        <v>/</v>
      </c>
      <c r="M34" s="190" t="str">
        <f t="shared" si="8"/>
        <v xml:space="preserve"> </v>
      </c>
      <c r="N34" s="191" t="str">
        <f t="shared" si="1"/>
        <v xml:space="preserve"> </v>
      </c>
      <c r="O34" s="182"/>
      <c r="P34" s="183"/>
      <c r="Q34" s="184"/>
      <c r="R34" s="185">
        <f t="shared" si="9"/>
        <v>0</v>
      </c>
      <c r="S34" s="192" t="str">
        <f t="shared" si="10"/>
        <v xml:space="preserve"> </v>
      </c>
      <c r="T34" s="193" t="str">
        <f t="shared" si="11"/>
        <v xml:space="preserve"> </v>
      </c>
      <c r="U34" s="193" t="str">
        <f t="shared" si="12"/>
        <v xml:space="preserve"> </v>
      </c>
      <c r="V34" s="254" t="str">
        <f t="shared" si="2"/>
        <v>/</v>
      </c>
      <c r="W34" s="194"/>
      <c r="Y34" s="332">
        <f t="shared" si="3"/>
        <v>0</v>
      </c>
      <c r="Z34" s="333">
        <f t="shared" si="4"/>
        <v>4</v>
      </c>
      <c r="AA34" s="333">
        <f t="shared" si="5"/>
        <v>4</v>
      </c>
      <c r="AB34" s="334">
        <f t="shared" si="6"/>
        <v>0</v>
      </c>
      <c r="AC34" s="474" t="str">
        <f t="shared" si="13"/>
        <v xml:space="preserve"> </v>
      </c>
      <c r="AD34" s="475" t="str">
        <f t="shared" si="14"/>
        <v>2</v>
      </c>
      <c r="AE34" s="475" t="str">
        <f t="shared" si="15"/>
        <v xml:space="preserve"> </v>
      </c>
      <c r="AF34" s="476" t="str">
        <f t="shared" si="16"/>
        <v xml:space="preserve"> </v>
      </c>
      <c r="AG34" s="51"/>
      <c r="AH34" s="195" t="str">
        <f t="shared" si="17"/>
        <v>0</v>
      </c>
    </row>
    <row r="35" spans="1:34" ht="17.100000000000001" customHeight="1" x14ac:dyDescent="0.5">
      <c r="A35" s="173">
        <v>31</v>
      </c>
      <c r="B35" s="174" t="str">
        <f>รวมคะแนน202!C37</f>
        <v>เด็กหญิง โยสิตา  จิตต์งามขำ</v>
      </c>
      <c r="C35" s="182">
        <v>1</v>
      </c>
      <c r="D35" s="183">
        <v>1</v>
      </c>
      <c r="E35" s="183">
        <v>1</v>
      </c>
      <c r="F35" s="183">
        <v>1</v>
      </c>
      <c r="G35" s="183">
        <v>1</v>
      </c>
      <c r="H35" s="183">
        <v>1</v>
      </c>
      <c r="I35" s="183">
        <v>1</v>
      </c>
      <c r="J35" s="184">
        <v>2</v>
      </c>
      <c r="K35" s="41" t="str">
        <f t="shared" si="0"/>
        <v xml:space="preserve"> </v>
      </c>
      <c r="L35" s="42" t="str">
        <f t="shared" si="7"/>
        <v xml:space="preserve"> </v>
      </c>
      <c r="M35" s="190" t="str">
        <f t="shared" si="8"/>
        <v>/</v>
      </c>
      <c r="N35" s="191" t="str">
        <f t="shared" si="1"/>
        <v xml:space="preserve"> </v>
      </c>
      <c r="O35" s="182"/>
      <c r="P35" s="183"/>
      <c r="Q35" s="184"/>
      <c r="R35" s="185">
        <f t="shared" si="9"/>
        <v>0</v>
      </c>
      <c r="S35" s="192" t="str">
        <f t="shared" si="10"/>
        <v xml:space="preserve"> </v>
      </c>
      <c r="T35" s="193" t="str">
        <f t="shared" si="11"/>
        <v xml:space="preserve"> </v>
      </c>
      <c r="U35" s="193" t="str">
        <f t="shared" si="12"/>
        <v xml:space="preserve"> </v>
      </c>
      <c r="V35" s="254" t="str">
        <f t="shared" si="2"/>
        <v>/</v>
      </c>
      <c r="W35" s="194"/>
      <c r="Y35" s="332">
        <f t="shared" si="3"/>
        <v>0</v>
      </c>
      <c r="Z35" s="333">
        <f t="shared" si="4"/>
        <v>1</v>
      </c>
      <c r="AA35" s="333">
        <f t="shared" si="5"/>
        <v>7</v>
      </c>
      <c r="AB35" s="334">
        <f t="shared" si="6"/>
        <v>0</v>
      </c>
      <c r="AC35" s="474" t="str">
        <f t="shared" si="13"/>
        <v xml:space="preserve"> </v>
      </c>
      <c r="AD35" s="475" t="str">
        <f t="shared" si="14"/>
        <v xml:space="preserve"> </v>
      </c>
      <c r="AE35" s="475" t="str">
        <f t="shared" si="15"/>
        <v>1</v>
      </c>
      <c r="AF35" s="476" t="str">
        <f t="shared" si="16"/>
        <v xml:space="preserve"> </v>
      </c>
      <c r="AG35" s="51"/>
      <c r="AH35" s="195" t="str">
        <f t="shared" si="17"/>
        <v>0</v>
      </c>
    </row>
    <row r="36" spans="1:34" ht="17.100000000000001" customHeight="1" x14ac:dyDescent="0.5">
      <c r="A36" s="189">
        <v>32</v>
      </c>
      <c r="B36" s="174" t="str">
        <f>รวมคะแนน202!C38</f>
        <v>เด็กหญิง สุพัตรา  แสนจันทร์แดง</v>
      </c>
      <c r="C36" s="41">
        <v>2</v>
      </c>
      <c r="D36" s="42">
        <v>2</v>
      </c>
      <c r="E36" s="42">
        <v>2</v>
      </c>
      <c r="F36" s="42">
        <v>3</v>
      </c>
      <c r="G36" s="42">
        <v>3</v>
      </c>
      <c r="H36" s="42">
        <v>3</v>
      </c>
      <c r="I36" s="42">
        <v>1</v>
      </c>
      <c r="J36" s="203">
        <v>1</v>
      </c>
      <c r="K36" s="41" t="str">
        <f t="shared" si="0"/>
        <v>/</v>
      </c>
      <c r="L36" s="42" t="str">
        <f t="shared" si="7"/>
        <v xml:space="preserve"> </v>
      </c>
      <c r="M36" s="190" t="str">
        <f t="shared" si="8"/>
        <v xml:space="preserve"> </v>
      </c>
      <c r="N36" s="191" t="str">
        <f t="shared" si="1"/>
        <v xml:space="preserve"> </v>
      </c>
      <c r="O36" s="41"/>
      <c r="P36" s="42"/>
      <c r="Q36" s="203"/>
      <c r="R36" s="204">
        <f t="shared" si="9"/>
        <v>0</v>
      </c>
      <c r="S36" s="192" t="str">
        <f t="shared" si="10"/>
        <v xml:space="preserve"> </v>
      </c>
      <c r="T36" s="193" t="str">
        <f t="shared" si="11"/>
        <v xml:space="preserve"> </v>
      </c>
      <c r="U36" s="193" t="str">
        <f t="shared" si="12"/>
        <v xml:space="preserve"> </v>
      </c>
      <c r="V36" s="254" t="str">
        <f t="shared" si="2"/>
        <v>/</v>
      </c>
      <c r="W36" s="194"/>
      <c r="Y36" s="332">
        <f t="shared" si="3"/>
        <v>3</v>
      </c>
      <c r="Z36" s="333">
        <f t="shared" si="4"/>
        <v>3</v>
      </c>
      <c r="AA36" s="333">
        <f t="shared" si="5"/>
        <v>2</v>
      </c>
      <c r="AB36" s="334">
        <f t="shared" si="6"/>
        <v>0</v>
      </c>
      <c r="AC36" s="474" t="str">
        <f t="shared" si="13"/>
        <v>3</v>
      </c>
      <c r="AD36" s="475" t="str">
        <f t="shared" si="14"/>
        <v xml:space="preserve"> </v>
      </c>
      <c r="AE36" s="475" t="str">
        <f t="shared" si="15"/>
        <v xml:space="preserve"> </v>
      </c>
      <c r="AF36" s="476" t="str">
        <f t="shared" si="16"/>
        <v xml:space="preserve"> </v>
      </c>
      <c r="AG36" s="51"/>
      <c r="AH36" s="195" t="str">
        <f t="shared" si="17"/>
        <v>0</v>
      </c>
    </row>
    <row r="37" spans="1:34" ht="17.100000000000001" customHeight="1" x14ac:dyDescent="0.5">
      <c r="A37" s="189">
        <v>33</v>
      </c>
      <c r="B37" s="174" t="str">
        <f>รวมคะแนน202!C39</f>
        <v>เด็กหญิง มะลิ  อาภรณ์ศรี</v>
      </c>
      <c r="C37" s="41">
        <v>2</v>
      </c>
      <c r="D37" s="42">
        <v>2</v>
      </c>
      <c r="E37" s="42">
        <v>2</v>
      </c>
      <c r="F37" s="42">
        <v>3</v>
      </c>
      <c r="G37" s="42">
        <v>3</v>
      </c>
      <c r="H37" s="42">
        <v>1</v>
      </c>
      <c r="I37" s="42">
        <v>1</v>
      </c>
      <c r="J37" s="203">
        <v>0</v>
      </c>
      <c r="K37" s="41" t="str">
        <f t="shared" si="0"/>
        <v xml:space="preserve"> </v>
      </c>
      <c r="L37" s="42" t="str">
        <f t="shared" si="7"/>
        <v xml:space="preserve"> </v>
      </c>
      <c r="M37" s="190" t="str">
        <f t="shared" si="8"/>
        <v xml:space="preserve"> </v>
      </c>
      <c r="N37" s="191" t="str">
        <f t="shared" si="1"/>
        <v>/</v>
      </c>
      <c r="O37" s="41"/>
      <c r="P37" s="42"/>
      <c r="Q37" s="203"/>
      <c r="R37" s="204">
        <f t="shared" si="9"/>
        <v>0</v>
      </c>
      <c r="S37" s="192" t="str">
        <f t="shared" si="10"/>
        <v xml:space="preserve"> </v>
      </c>
      <c r="T37" s="193" t="str">
        <f t="shared" si="11"/>
        <v xml:space="preserve"> </v>
      </c>
      <c r="U37" s="193" t="str">
        <f t="shared" si="12"/>
        <v xml:space="preserve"> </v>
      </c>
      <c r="V37" s="254" t="str">
        <f t="shared" si="2"/>
        <v>/</v>
      </c>
      <c r="W37" s="194"/>
      <c r="Y37" s="332">
        <f t="shared" si="3"/>
        <v>2</v>
      </c>
      <c r="Z37" s="333">
        <f t="shared" si="4"/>
        <v>3</v>
      </c>
      <c r="AA37" s="333">
        <f t="shared" si="5"/>
        <v>2</v>
      </c>
      <c r="AB37" s="334">
        <f t="shared" si="6"/>
        <v>1</v>
      </c>
      <c r="AC37" s="474" t="str">
        <f t="shared" si="13"/>
        <v xml:space="preserve"> </v>
      </c>
      <c r="AD37" s="475" t="str">
        <f t="shared" si="14"/>
        <v xml:space="preserve"> </v>
      </c>
      <c r="AE37" s="475" t="str">
        <f t="shared" si="15"/>
        <v xml:space="preserve"> </v>
      </c>
      <c r="AF37" s="476" t="str">
        <f t="shared" si="16"/>
        <v>0</v>
      </c>
      <c r="AG37" s="51"/>
      <c r="AH37" s="195" t="str">
        <f t="shared" si="17"/>
        <v>0</v>
      </c>
    </row>
    <row r="38" spans="1:34" ht="17.100000000000001" customHeight="1" x14ac:dyDescent="0.5">
      <c r="A38" s="189">
        <v>34</v>
      </c>
      <c r="B38" s="174" t="str">
        <f>รวมคะแนน202!C40</f>
        <v>เด็กหญิง ขนิษฐา  นาคพันธ์</v>
      </c>
      <c r="C38" s="41">
        <v>1.5</v>
      </c>
      <c r="D38" s="42">
        <v>1.5</v>
      </c>
      <c r="E38" s="42">
        <v>2</v>
      </c>
      <c r="F38" s="42">
        <v>3</v>
      </c>
      <c r="G38" s="42">
        <v>2</v>
      </c>
      <c r="H38" s="42">
        <v>2</v>
      </c>
      <c r="I38" s="42">
        <v>0.999999999999999</v>
      </c>
      <c r="J38" s="203">
        <v>0</v>
      </c>
      <c r="K38" s="41" t="str">
        <f t="shared" si="0"/>
        <v xml:space="preserve"> </v>
      </c>
      <c r="L38" s="42" t="str">
        <f t="shared" si="7"/>
        <v xml:space="preserve"> </v>
      </c>
      <c r="M38" s="190" t="str">
        <f t="shared" si="8"/>
        <v xml:space="preserve"> </v>
      </c>
      <c r="N38" s="191" t="str">
        <f t="shared" si="1"/>
        <v>/</v>
      </c>
      <c r="O38" s="41"/>
      <c r="P38" s="42"/>
      <c r="Q38" s="203"/>
      <c r="R38" s="204">
        <f t="shared" si="9"/>
        <v>0</v>
      </c>
      <c r="S38" s="192" t="str">
        <f t="shared" si="10"/>
        <v xml:space="preserve"> </v>
      </c>
      <c r="T38" s="335" t="str">
        <f t="shared" si="11"/>
        <v xml:space="preserve"> </v>
      </c>
      <c r="U38" s="193" t="str">
        <f t="shared" si="12"/>
        <v xml:space="preserve"> </v>
      </c>
      <c r="V38" s="254" t="str">
        <f t="shared" si="2"/>
        <v>/</v>
      </c>
      <c r="W38" s="194"/>
      <c r="Y38" s="332">
        <f t="shared" si="3"/>
        <v>1</v>
      </c>
      <c r="Z38" s="333">
        <f t="shared" si="4"/>
        <v>3</v>
      </c>
      <c r="AA38" s="333">
        <f t="shared" si="5"/>
        <v>0</v>
      </c>
      <c r="AB38" s="334">
        <f t="shared" si="6"/>
        <v>1</v>
      </c>
      <c r="AC38" s="474" t="str">
        <f t="shared" si="13"/>
        <v xml:space="preserve"> </v>
      </c>
      <c r="AD38" s="475" t="str">
        <f t="shared" si="14"/>
        <v xml:space="preserve"> </v>
      </c>
      <c r="AE38" s="475" t="str">
        <f t="shared" si="15"/>
        <v xml:space="preserve"> </v>
      </c>
      <c r="AF38" s="476" t="str">
        <f t="shared" si="16"/>
        <v>0</v>
      </c>
      <c r="AG38" s="51"/>
      <c r="AH38" s="195" t="str">
        <f t="shared" si="17"/>
        <v>0</v>
      </c>
    </row>
    <row r="39" spans="1:34" ht="17.100000000000001" customHeight="1" x14ac:dyDescent="0.5">
      <c r="A39" s="189">
        <v>35</v>
      </c>
      <c r="B39" s="174" t="str">
        <f>รวมคะแนน202!C41</f>
        <v>เด็กหญิง วรินทิพย์  ภู่เจริญ</v>
      </c>
      <c r="C39" s="41">
        <v>1</v>
      </c>
      <c r="D39" s="42">
        <v>2</v>
      </c>
      <c r="E39" s="42">
        <v>2</v>
      </c>
      <c r="F39" s="42">
        <v>2</v>
      </c>
      <c r="G39" s="42">
        <v>1</v>
      </c>
      <c r="H39" s="42">
        <v>1</v>
      </c>
      <c r="I39" s="42">
        <v>0.89999999999999902</v>
      </c>
      <c r="J39" s="203">
        <v>1</v>
      </c>
      <c r="K39" s="41" t="str">
        <f t="shared" si="0"/>
        <v xml:space="preserve"> </v>
      </c>
      <c r="L39" s="42" t="str">
        <f t="shared" si="7"/>
        <v xml:space="preserve"> </v>
      </c>
      <c r="M39" s="190" t="str">
        <f t="shared" si="8"/>
        <v>/</v>
      </c>
      <c r="N39" s="191" t="str">
        <f t="shared" si="1"/>
        <v xml:space="preserve"> </v>
      </c>
      <c r="O39" s="41"/>
      <c r="P39" s="42"/>
      <c r="Q39" s="203"/>
      <c r="R39" s="204">
        <f t="shared" si="9"/>
        <v>0</v>
      </c>
      <c r="S39" s="192" t="str">
        <f t="shared" si="10"/>
        <v xml:space="preserve"> </v>
      </c>
      <c r="T39" s="193" t="str">
        <f t="shared" si="11"/>
        <v xml:space="preserve"> </v>
      </c>
      <c r="U39" s="193" t="str">
        <f t="shared" si="12"/>
        <v xml:space="preserve"> </v>
      </c>
      <c r="V39" s="254" t="str">
        <f t="shared" si="2"/>
        <v>/</v>
      </c>
      <c r="W39" s="194"/>
      <c r="Y39" s="332">
        <f t="shared" si="3"/>
        <v>0</v>
      </c>
      <c r="Z39" s="333">
        <f t="shared" si="4"/>
        <v>3</v>
      </c>
      <c r="AA39" s="333">
        <f t="shared" si="5"/>
        <v>4</v>
      </c>
      <c r="AB39" s="334">
        <f t="shared" si="6"/>
        <v>0</v>
      </c>
      <c r="AC39" s="474" t="str">
        <f t="shared" si="13"/>
        <v xml:space="preserve"> </v>
      </c>
      <c r="AD39" s="475" t="str">
        <f t="shared" si="14"/>
        <v xml:space="preserve"> </v>
      </c>
      <c r="AE39" s="475" t="str">
        <f t="shared" si="15"/>
        <v>1</v>
      </c>
      <c r="AF39" s="476" t="str">
        <f t="shared" si="16"/>
        <v xml:space="preserve"> </v>
      </c>
      <c r="AG39" s="51"/>
      <c r="AH39" s="195" t="str">
        <f t="shared" si="17"/>
        <v>0</v>
      </c>
    </row>
    <row r="40" spans="1:34" ht="17.100000000000001" customHeight="1" x14ac:dyDescent="0.5">
      <c r="A40" s="189">
        <v>36</v>
      </c>
      <c r="B40" s="174" t="str">
        <f>รวมคะแนน202!C42</f>
        <v>เด็กชาย รัตนะปัญญา  พรหมเกตุ</v>
      </c>
      <c r="C40" s="41">
        <v>1</v>
      </c>
      <c r="D40" s="42">
        <v>1</v>
      </c>
      <c r="E40" s="42">
        <v>2</v>
      </c>
      <c r="F40" s="42">
        <v>2</v>
      </c>
      <c r="G40" s="42">
        <v>2</v>
      </c>
      <c r="H40" s="42">
        <v>1</v>
      </c>
      <c r="I40" s="42">
        <v>1</v>
      </c>
      <c r="J40" s="203">
        <v>1</v>
      </c>
      <c r="K40" s="41" t="str">
        <f t="shared" si="0"/>
        <v xml:space="preserve"> </v>
      </c>
      <c r="L40" s="42" t="str">
        <f t="shared" si="7"/>
        <v xml:space="preserve"> </v>
      </c>
      <c r="M40" s="190" t="str">
        <f t="shared" si="8"/>
        <v>/</v>
      </c>
      <c r="N40" s="191" t="str">
        <f t="shared" si="1"/>
        <v xml:space="preserve"> </v>
      </c>
      <c r="O40" s="41"/>
      <c r="P40" s="42"/>
      <c r="Q40" s="203"/>
      <c r="R40" s="204">
        <f t="shared" si="9"/>
        <v>0</v>
      </c>
      <c r="S40" s="192" t="str">
        <f t="shared" si="10"/>
        <v xml:space="preserve"> </v>
      </c>
      <c r="T40" s="193" t="str">
        <f t="shared" si="11"/>
        <v xml:space="preserve"> </v>
      </c>
      <c r="U40" s="193" t="str">
        <f t="shared" si="12"/>
        <v xml:space="preserve"> </v>
      </c>
      <c r="V40" s="254" t="str">
        <f t="shared" si="2"/>
        <v>/</v>
      </c>
      <c r="W40" s="194"/>
      <c r="Y40" s="332">
        <f t="shared" si="3"/>
        <v>0</v>
      </c>
      <c r="Z40" s="333">
        <f t="shared" si="4"/>
        <v>3</v>
      </c>
      <c r="AA40" s="333">
        <f t="shared" si="5"/>
        <v>5</v>
      </c>
      <c r="AB40" s="334">
        <f t="shared" si="6"/>
        <v>0</v>
      </c>
      <c r="AC40" s="474" t="str">
        <f t="shared" si="13"/>
        <v xml:space="preserve"> </v>
      </c>
      <c r="AD40" s="475" t="str">
        <f t="shared" si="14"/>
        <v xml:space="preserve"> </v>
      </c>
      <c r="AE40" s="475" t="str">
        <f t="shared" si="15"/>
        <v>1</v>
      </c>
      <c r="AF40" s="476" t="str">
        <f t="shared" si="16"/>
        <v xml:space="preserve"> </v>
      </c>
      <c r="AG40" s="51"/>
      <c r="AH40" s="195" t="str">
        <f t="shared" si="17"/>
        <v>0</v>
      </c>
    </row>
    <row r="41" spans="1:34" ht="17.100000000000001" customHeight="1" x14ac:dyDescent="0.5">
      <c r="A41" s="189">
        <v>37</v>
      </c>
      <c r="B41" s="174" t="str">
        <f>รวมคะแนน202!C43</f>
        <v>เด็กหญิง เกศินี   แซ่อั้ง</v>
      </c>
      <c r="C41" s="41">
        <v>1</v>
      </c>
      <c r="D41" s="42">
        <v>1</v>
      </c>
      <c r="E41" s="42">
        <v>1</v>
      </c>
      <c r="F41" s="42">
        <v>2</v>
      </c>
      <c r="G41" s="42">
        <v>2</v>
      </c>
      <c r="H41" s="42">
        <v>2</v>
      </c>
      <c r="I41" s="42">
        <v>2</v>
      </c>
      <c r="J41" s="203">
        <v>2</v>
      </c>
      <c r="K41" s="41" t="str">
        <f t="shared" si="0"/>
        <v xml:space="preserve"> </v>
      </c>
      <c r="L41" s="42" t="str">
        <f t="shared" si="7"/>
        <v>/</v>
      </c>
      <c r="M41" s="190" t="str">
        <f t="shared" si="8"/>
        <v xml:space="preserve"> </v>
      </c>
      <c r="N41" s="191" t="str">
        <f t="shared" si="1"/>
        <v xml:space="preserve"> </v>
      </c>
      <c r="O41" s="41"/>
      <c r="P41" s="42"/>
      <c r="Q41" s="203"/>
      <c r="R41" s="204">
        <f t="shared" si="9"/>
        <v>0</v>
      </c>
      <c r="S41" s="192" t="str">
        <f t="shared" si="10"/>
        <v xml:space="preserve"> </v>
      </c>
      <c r="T41" s="193" t="str">
        <f t="shared" si="11"/>
        <v xml:space="preserve"> </v>
      </c>
      <c r="U41" s="193" t="str">
        <f t="shared" si="12"/>
        <v xml:space="preserve"> </v>
      </c>
      <c r="V41" s="254" t="str">
        <f t="shared" si="2"/>
        <v>/</v>
      </c>
      <c r="W41" s="194"/>
      <c r="Y41" s="332">
        <f t="shared" si="3"/>
        <v>0</v>
      </c>
      <c r="Z41" s="333">
        <f t="shared" si="4"/>
        <v>5</v>
      </c>
      <c r="AA41" s="333">
        <f t="shared" si="5"/>
        <v>3</v>
      </c>
      <c r="AB41" s="334">
        <f t="shared" si="6"/>
        <v>0</v>
      </c>
      <c r="AC41" s="474" t="str">
        <f t="shared" si="13"/>
        <v xml:space="preserve"> </v>
      </c>
      <c r="AD41" s="475" t="str">
        <f t="shared" si="14"/>
        <v>2</v>
      </c>
      <c r="AE41" s="475" t="str">
        <f t="shared" si="15"/>
        <v xml:space="preserve"> </v>
      </c>
      <c r="AF41" s="476" t="str">
        <f t="shared" si="16"/>
        <v xml:space="preserve"> </v>
      </c>
      <c r="AG41" s="51"/>
      <c r="AH41" s="195" t="str">
        <f t="shared" si="17"/>
        <v>0</v>
      </c>
    </row>
    <row r="42" spans="1:34" ht="17.100000000000001" customHeight="1" x14ac:dyDescent="0.5">
      <c r="A42" s="189">
        <v>38</v>
      </c>
      <c r="B42" s="174" t="str">
        <f>รวมคะแนน202!C44</f>
        <v>เด็กชาย พลสิทธิ์  พุกอิน</v>
      </c>
      <c r="C42" s="41">
        <v>1</v>
      </c>
      <c r="D42" s="42">
        <v>2</v>
      </c>
      <c r="E42" s="42">
        <v>2</v>
      </c>
      <c r="F42" s="42">
        <v>3</v>
      </c>
      <c r="G42" s="42">
        <v>3</v>
      </c>
      <c r="H42" s="42">
        <v>3</v>
      </c>
      <c r="I42" s="42">
        <v>2</v>
      </c>
      <c r="J42" s="203">
        <v>1</v>
      </c>
      <c r="K42" s="41" t="str">
        <f t="shared" si="0"/>
        <v>/</v>
      </c>
      <c r="L42" s="42" t="str">
        <f t="shared" si="7"/>
        <v xml:space="preserve"> </v>
      </c>
      <c r="M42" s="190" t="str">
        <f t="shared" si="8"/>
        <v xml:space="preserve"> </v>
      </c>
      <c r="N42" s="191" t="str">
        <f t="shared" si="1"/>
        <v xml:space="preserve"> </v>
      </c>
      <c r="O42" s="41"/>
      <c r="P42" s="42"/>
      <c r="Q42" s="203"/>
      <c r="R42" s="204">
        <f t="shared" si="9"/>
        <v>0</v>
      </c>
      <c r="S42" s="192" t="str">
        <f t="shared" si="10"/>
        <v xml:space="preserve"> </v>
      </c>
      <c r="T42" s="193" t="str">
        <f t="shared" si="11"/>
        <v xml:space="preserve"> </v>
      </c>
      <c r="U42" s="193" t="str">
        <f t="shared" si="12"/>
        <v xml:space="preserve"> </v>
      </c>
      <c r="V42" s="254" t="str">
        <f t="shared" si="2"/>
        <v>/</v>
      </c>
      <c r="W42" s="194"/>
      <c r="Y42" s="332">
        <f t="shared" si="3"/>
        <v>3</v>
      </c>
      <c r="Z42" s="333">
        <f t="shared" si="4"/>
        <v>3</v>
      </c>
      <c r="AA42" s="333">
        <f t="shared" si="5"/>
        <v>2</v>
      </c>
      <c r="AB42" s="334">
        <f t="shared" si="6"/>
        <v>0</v>
      </c>
      <c r="AC42" s="474" t="str">
        <f t="shared" si="13"/>
        <v>3</v>
      </c>
      <c r="AD42" s="475" t="str">
        <f t="shared" si="14"/>
        <v xml:space="preserve"> </v>
      </c>
      <c r="AE42" s="475" t="str">
        <f t="shared" si="15"/>
        <v xml:space="preserve"> </v>
      </c>
      <c r="AF42" s="476" t="str">
        <f t="shared" si="16"/>
        <v xml:space="preserve"> </v>
      </c>
      <c r="AG42" s="51"/>
      <c r="AH42" s="195" t="str">
        <f t="shared" si="17"/>
        <v>0</v>
      </c>
    </row>
    <row r="43" spans="1:34" ht="17.100000000000001" customHeight="1" x14ac:dyDescent="0.5">
      <c r="A43" s="189"/>
      <c r="B43" s="174"/>
      <c r="C43" s="41"/>
      <c r="D43" s="42"/>
      <c r="E43" s="42"/>
      <c r="F43" s="42"/>
      <c r="G43" s="42"/>
      <c r="H43" s="42"/>
      <c r="I43" s="42"/>
      <c r="J43" s="203"/>
      <c r="K43" s="41"/>
      <c r="L43" s="42"/>
      <c r="M43" s="190"/>
      <c r="N43" s="191"/>
      <c r="O43" s="41"/>
      <c r="P43" s="42"/>
      <c r="Q43" s="203"/>
      <c r="R43" s="204"/>
      <c r="S43" s="192"/>
      <c r="T43" s="335"/>
      <c r="U43" s="193"/>
      <c r="V43" s="254"/>
      <c r="W43" s="194"/>
      <c r="Y43" s="332"/>
      <c r="Z43" s="333"/>
      <c r="AA43" s="333"/>
      <c r="AB43" s="334"/>
      <c r="AC43" s="474"/>
      <c r="AD43" s="475"/>
      <c r="AE43" s="475"/>
      <c r="AF43" s="476"/>
      <c r="AG43" s="51"/>
      <c r="AH43" s="195"/>
    </row>
    <row r="44" spans="1:34" ht="17.100000000000001" customHeight="1" x14ac:dyDescent="0.5">
      <c r="A44" s="189"/>
      <c r="B44" s="205"/>
      <c r="C44" s="41"/>
      <c r="D44" s="42"/>
      <c r="E44" s="42"/>
      <c r="F44" s="42"/>
      <c r="G44" s="42"/>
      <c r="H44" s="42"/>
      <c r="I44" s="42"/>
      <c r="J44" s="203"/>
      <c r="K44" s="41"/>
      <c r="L44" s="42"/>
      <c r="M44" s="190"/>
      <c r="N44" s="191"/>
      <c r="O44" s="336"/>
      <c r="P44" s="337"/>
      <c r="Q44" s="338"/>
      <c r="R44" s="204"/>
      <c r="S44" s="192"/>
      <c r="T44" s="193"/>
      <c r="U44" s="193"/>
      <c r="V44" s="254"/>
      <c r="W44" s="339"/>
      <c r="Y44" s="332"/>
      <c r="Z44" s="333"/>
      <c r="AA44" s="333"/>
      <c r="AB44" s="334"/>
      <c r="AC44" s="474"/>
      <c r="AD44" s="475"/>
      <c r="AE44" s="475"/>
      <c r="AF44" s="476"/>
      <c r="AG44" s="52"/>
      <c r="AH44" s="195"/>
    </row>
    <row r="45" spans="1:34" ht="17.100000000000001" customHeight="1" x14ac:dyDescent="0.5">
      <c r="A45" s="189"/>
      <c r="B45" s="12"/>
      <c r="C45" s="41"/>
      <c r="D45" s="42"/>
      <c r="E45" s="42"/>
      <c r="F45" s="42"/>
      <c r="G45" s="42"/>
      <c r="H45" s="42"/>
      <c r="I45" s="42"/>
      <c r="J45" s="203"/>
      <c r="K45" s="41"/>
      <c r="L45" s="42"/>
      <c r="M45" s="190"/>
      <c r="N45" s="191"/>
      <c r="O45" s="42"/>
      <c r="P45" s="42"/>
      <c r="Q45" s="340"/>
      <c r="R45" s="204"/>
      <c r="S45" s="192"/>
      <c r="T45" s="193"/>
      <c r="U45" s="193"/>
      <c r="V45" s="254"/>
      <c r="W45" s="194"/>
      <c r="Y45" s="332"/>
      <c r="Z45" s="333"/>
      <c r="AA45" s="333"/>
      <c r="AB45" s="334"/>
      <c r="AC45" s="474"/>
      <c r="AD45" s="475"/>
      <c r="AE45" s="475"/>
      <c r="AF45" s="476"/>
      <c r="AH45" s="195"/>
    </row>
    <row r="46" spans="1:34" ht="17.100000000000001" customHeight="1" x14ac:dyDescent="0.5">
      <c r="A46" s="189"/>
      <c r="B46" s="12"/>
      <c r="C46" s="41"/>
      <c r="D46" s="42"/>
      <c r="E46" s="42"/>
      <c r="F46" s="42"/>
      <c r="G46" s="42"/>
      <c r="H46" s="42"/>
      <c r="I46" s="42"/>
      <c r="J46" s="203"/>
      <c r="K46" s="41"/>
      <c r="L46" s="42"/>
      <c r="M46" s="190"/>
      <c r="N46" s="191"/>
      <c r="O46" s="42"/>
      <c r="P46" s="42"/>
      <c r="Q46" s="340"/>
      <c r="R46" s="204"/>
      <c r="S46" s="192"/>
      <c r="T46" s="193"/>
      <c r="U46" s="193"/>
      <c r="V46" s="254"/>
      <c r="W46" s="194"/>
      <c r="Y46" s="332"/>
      <c r="Z46" s="333"/>
      <c r="AA46" s="333"/>
      <c r="AB46" s="334"/>
      <c r="AC46" s="474"/>
      <c r="AD46" s="475"/>
      <c r="AE46" s="475"/>
      <c r="AF46" s="476"/>
      <c r="AH46" s="195"/>
    </row>
    <row r="47" spans="1:34" ht="17.100000000000001" customHeight="1" x14ac:dyDescent="0.5">
      <c r="A47" s="189"/>
      <c r="B47" s="12"/>
      <c r="C47" s="41"/>
      <c r="D47" s="42"/>
      <c r="E47" s="42"/>
      <c r="F47" s="42"/>
      <c r="G47" s="42"/>
      <c r="H47" s="42"/>
      <c r="I47" s="42"/>
      <c r="J47" s="203"/>
      <c r="K47" s="41"/>
      <c r="L47" s="42"/>
      <c r="M47" s="190"/>
      <c r="N47" s="191"/>
      <c r="O47" s="42"/>
      <c r="P47" s="42"/>
      <c r="Q47" s="340"/>
      <c r="R47" s="204"/>
      <c r="S47" s="192"/>
      <c r="T47" s="193"/>
      <c r="U47" s="193"/>
      <c r="V47" s="254"/>
      <c r="W47" s="194"/>
      <c r="Y47" s="332"/>
      <c r="Z47" s="333"/>
      <c r="AA47" s="333"/>
      <c r="AB47" s="334"/>
      <c r="AC47" s="474"/>
      <c r="AD47" s="475"/>
      <c r="AE47" s="475"/>
      <c r="AF47" s="476"/>
      <c r="AH47" s="195"/>
    </row>
    <row r="48" spans="1:34" ht="17.100000000000001" customHeight="1" x14ac:dyDescent="0.5">
      <c r="A48" s="189"/>
      <c r="B48" s="12"/>
      <c r="C48" s="41"/>
      <c r="D48" s="42"/>
      <c r="E48" s="42"/>
      <c r="F48" s="42"/>
      <c r="G48" s="42"/>
      <c r="H48" s="42"/>
      <c r="I48" s="42"/>
      <c r="J48" s="203"/>
      <c r="K48" s="41"/>
      <c r="L48" s="42"/>
      <c r="M48" s="190"/>
      <c r="N48" s="191"/>
      <c r="O48" s="42"/>
      <c r="P48" s="42"/>
      <c r="Q48" s="340"/>
      <c r="R48" s="204"/>
      <c r="S48" s="192"/>
      <c r="T48" s="335"/>
      <c r="U48" s="193"/>
      <c r="V48" s="254"/>
      <c r="W48" s="194"/>
      <c r="Y48" s="332"/>
      <c r="Z48" s="333"/>
      <c r="AA48" s="333"/>
      <c r="AB48" s="334"/>
      <c r="AC48" s="474"/>
      <c r="AD48" s="475"/>
      <c r="AE48" s="475"/>
      <c r="AF48" s="476"/>
      <c r="AH48" s="195"/>
    </row>
    <row r="49" spans="1:34" ht="17.100000000000001" customHeight="1" thickBot="1" x14ac:dyDescent="0.55000000000000004">
      <c r="A49" s="206"/>
      <c r="B49" s="342"/>
      <c r="C49" s="208"/>
      <c r="D49" s="209"/>
      <c r="E49" s="209"/>
      <c r="F49" s="209"/>
      <c r="G49" s="209"/>
      <c r="H49" s="209"/>
      <c r="I49" s="209"/>
      <c r="J49" s="222"/>
      <c r="K49" s="208"/>
      <c r="L49" s="209"/>
      <c r="M49" s="255"/>
      <c r="N49" s="210"/>
      <c r="O49" s="209"/>
      <c r="P49" s="209"/>
      <c r="Q49" s="170"/>
      <c r="R49" s="211"/>
      <c r="S49" s="171"/>
      <c r="T49" s="169"/>
      <c r="U49" s="169"/>
      <c r="V49" s="167"/>
      <c r="W49" s="166"/>
      <c r="Y49" s="332"/>
      <c r="Z49" s="333"/>
      <c r="AA49" s="333"/>
      <c r="AB49" s="334"/>
      <c r="AC49" s="474"/>
      <c r="AD49" s="475"/>
      <c r="AE49" s="475"/>
      <c r="AF49" s="476"/>
      <c r="AH49" s="195"/>
    </row>
    <row r="50" spans="1:34" ht="17.100000000000001" customHeight="1" x14ac:dyDescent="0.5">
      <c r="A50" s="213"/>
      <c r="B50" s="214"/>
      <c r="C50" s="215"/>
      <c r="D50" s="215"/>
      <c r="E50" s="215"/>
      <c r="F50" s="215"/>
      <c r="G50" s="215"/>
      <c r="H50" s="215"/>
      <c r="I50" s="215"/>
      <c r="J50" s="215"/>
      <c r="K50" s="216"/>
      <c r="L50" s="216"/>
      <c r="M50" s="215"/>
      <c r="N50" s="215"/>
      <c r="O50" s="215"/>
      <c r="P50" s="215"/>
      <c r="Q50" s="216"/>
      <c r="R50" s="216"/>
      <c r="S50" s="215"/>
      <c r="AC50" s="477"/>
      <c r="AD50" s="477"/>
      <c r="AE50" s="477"/>
      <c r="AF50" s="477"/>
    </row>
    <row r="51" spans="1:34" ht="17.100000000000001" customHeight="1" x14ac:dyDescent="0.5">
      <c r="A51" s="213"/>
      <c r="B51" s="214"/>
      <c r="C51" s="215"/>
      <c r="D51" s="215"/>
      <c r="E51" s="215"/>
      <c r="F51" s="215"/>
      <c r="G51" s="215"/>
      <c r="H51" s="215"/>
      <c r="I51" s="215"/>
      <c r="J51" s="215"/>
      <c r="K51" s="216"/>
      <c r="L51" s="216"/>
      <c r="M51" s="215"/>
      <c r="N51" s="215"/>
      <c r="O51" s="215"/>
      <c r="P51" s="215"/>
      <c r="Q51" s="216"/>
      <c r="R51" s="216"/>
      <c r="S51" s="215"/>
      <c r="X51" s="52"/>
    </row>
    <row r="52" spans="1:34" s="52" customFormat="1" ht="5.25" customHeight="1" x14ac:dyDescent="0.5">
      <c r="A52" s="213"/>
      <c r="B52" s="214"/>
      <c r="C52" s="215"/>
      <c r="D52" s="215"/>
      <c r="E52" s="215"/>
      <c r="F52" s="215"/>
      <c r="G52" s="215"/>
      <c r="H52" s="215"/>
      <c r="I52" s="215"/>
      <c r="J52" s="215"/>
      <c r="K52" s="216"/>
      <c r="L52" s="216"/>
      <c r="M52" s="215"/>
      <c r="N52" s="215"/>
      <c r="O52" s="215"/>
      <c r="P52" s="215"/>
      <c r="Q52" s="216"/>
      <c r="R52" s="216"/>
      <c r="S52" s="215"/>
    </row>
    <row r="53" spans="1:34" ht="30" customHeight="1" x14ac:dyDescent="0.55000000000000004">
      <c r="B53" s="73"/>
      <c r="C53" s="73"/>
      <c r="E53" s="73"/>
      <c r="F53" s="219" t="s">
        <v>32</v>
      </c>
      <c r="G53" s="262"/>
      <c r="H53" s="42">
        <v>0</v>
      </c>
      <c r="I53" s="219" t="s">
        <v>30</v>
      </c>
      <c r="J53" s="219"/>
      <c r="K53" s="193">
        <f>COUNTIF($AF$5:$AF$49,"0")</f>
        <v>6</v>
      </c>
      <c r="L53" s="42" t="s">
        <v>31</v>
      </c>
      <c r="M53" s="219" t="s">
        <v>32</v>
      </c>
      <c r="N53" s="219"/>
      <c r="O53" s="42">
        <v>0</v>
      </c>
      <c r="P53" s="219" t="s">
        <v>30</v>
      </c>
      <c r="Q53" s="219"/>
      <c r="R53" s="193">
        <f>COUNTIF($AH$5:$AH$49,"0")</f>
        <v>32</v>
      </c>
      <c r="S53" s="42" t="s">
        <v>31</v>
      </c>
      <c r="X53" s="52"/>
    </row>
    <row r="54" spans="1:34" ht="30" customHeight="1" x14ac:dyDescent="0.55000000000000004">
      <c r="B54" s="73"/>
      <c r="C54" s="73"/>
      <c r="E54" s="73"/>
      <c r="F54" s="219" t="s">
        <v>32</v>
      </c>
      <c r="G54" s="262"/>
      <c r="H54" s="42">
        <v>1</v>
      </c>
      <c r="I54" s="219" t="s">
        <v>30</v>
      </c>
      <c r="J54" s="219"/>
      <c r="K54" s="193">
        <f>COUNTIF($AE$5:$AE$49,"1")</f>
        <v>8</v>
      </c>
      <c r="L54" s="42" t="s">
        <v>31</v>
      </c>
      <c r="M54" s="219" t="s">
        <v>32</v>
      </c>
      <c r="N54" s="219"/>
      <c r="O54" s="42">
        <v>1</v>
      </c>
      <c r="P54" s="219" t="s">
        <v>30</v>
      </c>
      <c r="Q54" s="219"/>
      <c r="R54" s="193">
        <f>COUNTIF($AH$5:$AH$49,"1")</f>
        <v>1</v>
      </c>
      <c r="S54" s="42" t="s">
        <v>31</v>
      </c>
    </row>
    <row r="55" spans="1:34" ht="30" customHeight="1" x14ac:dyDescent="0.55000000000000004">
      <c r="B55" s="73"/>
      <c r="C55" s="73"/>
      <c r="E55" s="73"/>
      <c r="F55" s="219" t="s">
        <v>32</v>
      </c>
      <c r="G55" s="262"/>
      <c r="H55" s="42">
        <v>2</v>
      </c>
      <c r="I55" s="219" t="s">
        <v>30</v>
      </c>
      <c r="J55" s="219"/>
      <c r="K55" s="193">
        <f>COUNTIF($AD$5:$AD$49,"2")</f>
        <v>14</v>
      </c>
      <c r="L55" s="42" t="s">
        <v>31</v>
      </c>
      <c r="M55" s="219" t="s">
        <v>32</v>
      </c>
      <c r="N55" s="219"/>
      <c r="O55" s="42">
        <v>2</v>
      </c>
      <c r="P55" s="219" t="s">
        <v>30</v>
      </c>
      <c r="Q55" s="219"/>
      <c r="R55" s="193">
        <f>COUNTIF($AH$5:$AH$49,"2")</f>
        <v>4</v>
      </c>
      <c r="S55" s="42" t="s">
        <v>31</v>
      </c>
    </row>
    <row r="56" spans="1:34" ht="30" customHeight="1" x14ac:dyDescent="0.55000000000000004">
      <c r="B56" s="73"/>
      <c r="C56" s="73"/>
      <c r="E56" s="73"/>
      <c r="F56" s="219" t="s">
        <v>32</v>
      </c>
      <c r="G56" s="262"/>
      <c r="H56" s="42">
        <v>3</v>
      </c>
      <c r="I56" s="219" t="s">
        <v>30</v>
      </c>
      <c r="J56" s="219"/>
      <c r="K56" s="193">
        <f>COUNTIF($AC$5:$AC$49,"3")</f>
        <v>10</v>
      </c>
      <c r="L56" s="42" t="s">
        <v>31</v>
      </c>
      <c r="M56" s="219" t="s">
        <v>32</v>
      </c>
      <c r="N56" s="219"/>
      <c r="O56" s="42">
        <v>3</v>
      </c>
      <c r="P56" s="219" t="s">
        <v>30</v>
      </c>
      <c r="Q56" s="219"/>
      <c r="R56" s="193">
        <f>COUNTIF($AH$5:$AH$49,"3")</f>
        <v>1</v>
      </c>
      <c r="S56" s="42" t="s">
        <v>31</v>
      </c>
    </row>
    <row r="57" spans="1:34" ht="17.100000000000001" customHeight="1" x14ac:dyDescent="0.55000000000000004">
      <c r="B57" s="73"/>
      <c r="C57" s="73"/>
      <c r="D57" s="73"/>
      <c r="E57" s="73"/>
      <c r="F57" s="73"/>
      <c r="G57" s="73"/>
      <c r="H57" s="73"/>
      <c r="I57" s="73"/>
      <c r="J57" s="73"/>
      <c r="K57" s="73">
        <f>SUM(K53:K56)</f>
        <v>38</v>
      </c>
      <c r="L57" s="73"/>
      <c r="M57" s="73"/>
      <c r="N57" s="73"/>
      <c r="O57" s="73"/>
      <c r="P57" s="73"/>
      <c r="Q57" s="73"/>
      <c r="R57" s="73">
        <f>SUM(R53:R56)</f>
        <v>38</v>
      </c>
      <c r="S57" s="73"/>
    </row>
    <row r="58" spans="1:34" ht="17.100000000000001" customHeight="1" x14ac:dyDescent="0.55000000000000004"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</row>
    <row r="59" spans="1:34" ht="17.100000000000001" customHeight="1" x14ac:dyDescent="0.55000000000000004"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</row>
    <row r="60" spans="1:34" ht="17.100000000000001" customHeight="1" x14ac:dyDescent="0.55000000000000004"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</row>
    <row r="61" spans="1:34" ht="17.100000000000001" customHeight="1" x14ac:dyDescent="0.55000000000000004"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</row>
    <row r="62" spans="1:34" ht="17.100000000000001" customHeight="1" x14ac:dyDescent="0.55000000000000004"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</row>
    <row r="63" spans="1:34" ht="17.100000000000001" customHeight="1" x14ac:dyDescent="0.55000000000000004"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</row>
    <row r="64" spans="1:34" ht="24" x14ac:dyDescent="0.55000000000000004"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</row>
    <row r="65" spans="2:19" ht="24" x14ac:dyDescent="0.55000000000000004"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</row>
    <row r="66" spans="2:19" ht="24" x14ac:dyDescent="0.55000000000000004"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</row>
    <row r="67" spans="2:19" ht="24" x14ac:dyDescent="0.55000000000000004"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</row>
    <row r="68" spans="2:19" ht="24" x14ac:dyDescent="0.55000000000000004"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</row>
    <row r="69" spans="2:19" ht="24" x14ac:dyDescent="0.55000000000000004"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</row>
    <row r="70" spans="2:19" ht="24" x14ac:dyDescent="0.55000000000000004"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</row>
    <row r="71" spans="2:19" ht="24" x14ac:dyDescent="0.55000000000000004"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</row>
    <row r="72" spans="2:19" ht="24" x14ac:dyDescent="0.55000000000000004"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</row>
    <row r="73" spans="2:19" ht="24" x14ac:dyDescent="0.55000000000000004"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</row>
    <row r="74" spans="2:19" ht="24" x14ac:dyDescent="0.55000000000000004"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</row>
    <row r="75" spans="2:19" ht="24" x14ac:dyDescent="0.55000000000000004"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</row>
    <row r="76" spans="2:19" ht="24" x14ac:dyDescent="0.55000000000000004"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2:19" ht="24" x14ac:dyDescent="0.55000000000000004"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2:19" ht="24" x14ac:dyDescent="0.55000000000000004"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2:19" ht="24" x14ac:dyDescent="0.55000000000000004"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2:19" ht="24" x14ac:dyDescent="0.55000000000000004"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2:19" ht="24" x14ac:dyDescent="0.55000000000000004"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2:19" ht="24" x14ac:dyDescent="0.55000000000000004"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2:19" ht="24" x14ac:dyDescent="0.55000000000000004"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2:19" ht="24" x14ac:dyDescent="0.55000000000000004"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2:19" ht="24" x14ac:dyDescent="0.55000000000000004"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</row>
    <row r="86" spans="2:19" ht="24" x14ac:dyDescent="0.55000000000000004"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</row>
    <row r="87" spans="2:19" ht="24" x14ac:dyDescent="0.55000000000000004"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</row>
    <row r="88" spans="2:19" ht="24" x14ac:dyDescent="0.55000000000000004"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</row>
    <row r="89" spans="2:19" ht="24" x14ac:dyDescent="0.55000000000000004"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</row>
    <row r="90" spans="2:19" ht="24" x14ac:dyDescent="0.55000000000000004"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</row>
    <row r="91" spans="2:19" ht="24" x14ac:dyDescent="0.55000000000000004"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</row>
    <row r="92" spans="2:19" ht="24" x14ac:dyDescent="0.55000000000000004"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</row>
    <row r="93" spans="2:19" ht="24" x14ac:dyDescent="0.55000000000000004"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</row>
    <row r="94" spans="2:19" ht="24" x14ac:dyDescent="0.55000000000000004"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</row>
    <row r="95" spans="2:19" ht="24" x14ac:dyDescent="0.55000000000000004"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</row>
    <row r="96" spans="2:19" ht="24" x14ac:dyDescent="0.55000000000000004"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</row>
    <row r="97" spans="2:19" ht="24" x14ac:dyDescent="0.55000000000000004"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</row>
    <row r="98" spans="2:19" ht="24" x14ac:dyDescent="0.55000000000000004"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</row>
    <row r="99" spans="2:19" ht="24" x14ac:dyDescent="0.55000000000000004"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</row>
    <row r="100" spans="2:19" ht="24" x14ac:dyDescent="0.55000000000000004"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</row>
    <row r="101" spans="2:19" ht="24" x14ac:dyDescent="0.55000000000000004"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</row>
    <row r="102" spans="2:19" ht="24" x14ac:dyDescent="0.55000000000000004"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</row>
    <row r="103" spans="2:19" ht="24" x14ac:dyDescent="0.55000000000000004"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</row>
    <row r="104" spans="2:19" ht="24" x14ac:dyDescent="0.55000000000000004"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</row>
  </sheetData>
  <mergeCells count="20">
    <mergeCell ref="A1:W1"/>
    <mergeCell ref="W2:W4"/>
    <mergeCell ref="Y2:AF2"/>
    <mergeCell ref="C3:C4"/>
    <mergeCell ref="D3:D4"/>
    <mergeCell ref="E3:E4"/>
    <mergeCell ref="K2:N2"/>
    <mergeCell ref="O2:R2"/>
    <mergeCell ref="S2:V2"/>
    <mergeCell ref="S3:S4"/>
    <mergeCell ref="F3:F4"/>
    <mergeCell ref="G3:G4"/>
    <mergeCell ref="H3:H4"/>
    <mergeCell ref="I3:I4"/>
    <mergeCell ref="J3:J4"/>
    <mergeCell ref="C2:J2"/>
    <mergeCell ref="T3:T4"/>
    <mergeCell ref="U3:U4"/>
    <mergeCell ref="V3:V4"/>
    <mergeCell ref="AH3:AH4"/>
  </mergeCells>
  <printOptions horizontalCentered="1"/>
  <pageMargins left="0.15" right="0.15748031496063" top="0.39" bottom="0.39" header="0.511811023622047" footer="0.511811023622047"/>
  <pageSetup paperSize="9" scale="95" orientation="portrait" r:id="rId1"/>
  <headerFooter alignWithMargins="0"/>
  <rowBreaks count="1" manualBreakCount="1">
    <brk id="49" max="34" man="1"/>
  </rowBreaks>
  <colBreaks count="1" manualBreakCount="1">
    <brk id="23" max="5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G84"/>
  <sheetViews>
    <sheetView showGridLines="0" view="pageBreakPreview" topLeftCell="A13" zoomScaleNormal="86" zoomScaleSheetLayoutView="100" workbookViewId="0">
      <selection activeCell="W27" sqref="W27"/>
    </sheetView>
  </sheetViews>
  <sheetFormatPr defaultRowHeight="21.75" x14ac:dyDescent="0.5"/>
  <cols>
    <col min="1" max="1" width="5.7109375" style="2" customWidth="1"/>
    <col min="2" max="2" width="9.85546875" style="2" customWidth="1"/>
    <col min="3" max="3" width="8.7109375" style="2" customWidth="1"/>
    <col min="4" max="8" width="5.28515625" style="2" customWidth="1"/>
    <col min="9" max="9" width="5.28515625" style="3" customWidth="1"/>
    <col min="10" max="15" width="5.28515625" style="2" customWidth="1"/>
    <col min="16" max="19" width="5.7109375" style="2" customWidth="1"/>
    <col min="20" max="16384" width="9.140625" style="2"/>
  </cols>
  <sheetData>
    <row r="1" spans="1:33" ht="24.95" customHeight="1" x14ac:dyDescent="0.55000000000000004">
      <c r="C1" s="2" t="s">
        <v>16</v>
      </c>
      <c r="I1" s="2"/>
      <c r="J1" s="3"/>
      <c r="Q1" s="33" t="s">
        <v>132</v>
      </c>
    </row>
    <row r="2" spans="1:33" ht="24.95" customHeight="1" x14ac:dyDescent="0.5"/>
    <row r="3" spans="1:33" ht="24.95" customHeight="1" x14ac:dyDescent="0.5"/>
    <row r="4" spans="1:33" ht="24.95" customHeight="1" x14ac:dyDescent="0.55000000000000004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33" ht="26.45" customHeight="1" x14ac:dyDescent="0.6">
      <c r="A5" s="35"/>
      <c r="B5" s="626" t="s">
        <v>17</v>
      </c>
      <c r="C5" s="626"/>
      <c r="D5" s="626"/>
      <c r="E5" s="626"/>
      <c r="F5" s="626"/>
      <c r="G5" s="626"/>
      <c r="H5" s="626"/>
      <c r="I5" s="626"/>
      <c r="J5" s="626"/>
      <c r="K5" s="626"/>
      <c r="L5" s="626"/>
      <c r="M5" s="626"/>
      <c r="N5" s="626"/>
      <c r="O5" s="626"/>
      <c r="P5" s="626"/>
      <c r="Q5" s="626"/>
      <c r="R5" s="626"/>
    </row>
    <row r="6" spans="1:33" ht="26.45" customHeight="1" x14ac:dyDescent="0.6">
      <c r="A6" s="35"/>
      <c r="B6" s="627" t="s">
        <v>189</v>
      </c>
      <c r="C6" s="627"/>
      <c r="D6" s="627"/>
      <c r="E6" s="627"/>
      <c r="F6" s="627"/>
      <c r="G6" s="627"/>
      <c r="H6" s="627"/>
      <c r="I6" s="627"/>
      <c r="J6" s="627"/>
      <c r="K6" s="627"/>
      <c r="L6" s="627"/>
      <c r="M6" s="627"/>
      <c r="N6" s="627"/>
      <c r="O6" s="627"/>
      <c r="P6" s="627"/>
      <c r="Q6" s="627"/>
    </row>
    <row r="7" spans="1:33" ht="26.45" customHeight="1" x14ac:dyDescent="0.6">
      <c r="A7" s="35"/>
      <c r="B7" s="696" t="s">
        <v>190</v>
      </c>
      <c r="C7" s="696"/>
      <c r="D7" s="696"/>
      <c r="E7" s="696"/>
      <c r="F7" s="696"/>
      <c r="J7" s="697" t="s">
        <v>40</v>
      </c>
      <c r="K7" s="697"/>
      <c r="L7" s="698" t="s">
        <v>39</v>
      </c>
      <c r="M7" s="698"/>
      <c r="N7" s="698"/>
      <c r="O7" s="698"/>
      <c r="P7" s="35"/>
      <c r="Q7" s="35"/>
      <c r="V7" s="35"/>
      <c r="W7" s="35"/>
      <c r="X7" s="35"/>
      <c r="Y7" s="35"/>
      <c r="Z7" s="35"/>
      <c r="AA7" s="35"/>
      <c r="AB7" s="36"/>
      <c r="AC7" s="35"/>
      <c r="AD7" s="35"/>
      <c r="AE7" s="35"/>
      <c r="AF7" s="35"/>
      <c r="AG7" s="35"/>
    </row>
    <row r="8" spans="1:33" ht="26.45" customHeight="1" x14ac:dyDescent="0.6">
      <c r="A8" s="35"/>
      <c r="B8" s="35" t="s">
        <v>198</v>
      </c>
      <c r="C8" s="35"/>
      <c r="D8" s="35"/>
      <c r="E8" s="35"/>
      <c r="F8" s="35"/>
      <c r="G8" s="35"/>
      <c r="H8" s="35"/>
      <c r="I8" s="36"/>
      <c r="J8" s="35"/>
      <c r="K8" s="35"/>
      <c r="L8" s="35"/>
      <c r="M8" s="35"/>
      <c r="N8" s="35"/>
      <c r="O8" s="35"/>
    </row>
    <row r="9" spans="1:33" ht="26.45" customHeight="1" x14ac:dyDescent="0.6">
      <c r="A9" s="35"/>
      <c r="B9" s="35" t="s">
        <v>119</v>
      </c>
      <c r="C9" s="35"/>
      <c r="D9" s="35"/>
      <c r="E9" s="35"/>
      <c r="F9" s="35"/>
      <c r="G9" s="35"/>
      <c r="H9" s="35"/>
      <c r="I9" s="36"/>
      <c r="J9" s="35"/>
      <c r="K9" s="35"/>
      <c r="L9" s="35"/>
      <c r="M9" s="35"/>
      <c r="N9" s="35"/>
      <c r="O9" s="35"/>
    </row>
    <row r="10" spans="1:33" ht="26.45" customHeight="1" x14ac:dyDescent="0.6">
      <c r="A10" s="35"/>
      <c r="B10" s="698" t="s">
        <v>125</v>
      </c>
      <c r="C10" s="698"/>
      <c r="D10" s="698"/>
      <c r="E10" s="698"/>
      <c r="F10" s="698"/>
      <c r="G10" s="698"/>
      <c r="H10" s="698"/>
      <c r="I10" s="698"/>
      <c r="J10" s="698"/>
      <c r="K10" s="698"/>
      <c r="L10" s="698"/>
      <c r="M10" s="698"/>
      <c r="N10" s="698"/>
      <c r="O10" s="698"/>
      <c r="P10" s="698"/>
      <c r="Q10" s="698"/>
      <c r="R10" s="698"/>
    </row>
    <row r="11" spans="1:33" ht="26.45" customHeight="1" x14ac:dyDescent="0.6">
      <c r="A11" s="35"/>
      <c r="B11" s="35" t="s">
        <v>121</v>
      </c>
      <c r="C11" s="35"/>
      <c r="D11" s="35"/>
      <c r="E11" s="35"/>
      <c r="F11" s="35"/>
      <c r="G11" s="35"/>
      <c r="H11" s="35"/>
      <c r="I11" s="36"/>
      <c r="J11" s="35"/>
      <c r="K11" s="35"/>
      <c r="L11" s="35"/>
      <c r="M11" s="35"/>
      <c r="N11" s="35"/>
    </row>
    <row r="12" spans="1:33" ht="26.45" customHeight="1" x14ac:dyDescent="0.6">
      <c r="A12" s="35"/>
      <c r="B12" s="698" t="s">
        <v>120</v>
      </c>
      <c r="C12" s="698"/>
      <c r="D12" s="698"/>
      <c r="E12" s="698"/>
      <c r="F12" s="698"/>
      <c r="G12" s="698"/>
      <c r="H12" s="698"/>
      <c r="I12" s="698"/>
      <c r="J12" s="698"/>
      <c r="K12" s="698"/>
      <c r="L12" s="698"/>
      <c r="M12" s="698"/>
      <c r="N12" s="698"/>
      <c r="O12" s="698"/>
      <c r="P12" s="698"/>
      <c r="Q12" s="698"/>
      <c r="R12" s="698"/>
      <c r="Z12" s="36"/>
    </row>
    <row r="13" spans="1:33" ht="26.45" customHeight="1" x14ac:dyDescent="0.6">
      <c r="A13" s="35"/>
      <c r="B13" s="698" t="s">
        <v>143</v>
      </c>
      <c r="C13" s="698"/>
      <c r="D13" s="698"/>
      <c r="E13" s="698"/>
      <c r="F13" s="698"/>
      <c r="G13" s="698"/>
      <c r="H13" s="698"/>
      <c r="I13" s="698"/>
      <c r="J13" s="698"/>
      <c r="K13" s="698"/>
      <c r="L13" s="698"/>
      <c r="M13" s="698"/>
      <c r="N13" s="698"/>
      <c r="O13" s="698"/>
      <c r="P13" s="698"/>
      <c r="Q13" s="698"/>
      <c r="R13" s="698"/>
    </row>
    <row r="14" spans="1:33" ht="26.45" customHeight="1" thickBot="1" x14ac:dyDescent="0.65">
      <c r="A14" s="35"/>
      <c r="B14" s="37" t="s">
        <v>18</v>
      </c>
      <c r="C14" s="35"/>
      <c r="D14" s="35"/>
      <c r="E14" s="35"/>
      <c r="F14" s="35"/>
      <c r="G14" s="35"/>
      <c r="H14" s="35"/>
      <c r="I14" s="36"/>
      <c r="J14" s="35"/>
      <c r="K14" s="35"/>
      <c r="L14" s="35"/>
      <c r="M14" s="35"/>
      <c r="N14" s="35"/>
      <c r="O14" s="35"/>
      <c r="P14" s="35"/>
      <c r="Q14" s="35"/>
    </row>
    <row r="15" spans="1:33" ht="26.45" customHeight="1" x14ac:dyDescent="0.6">
      <c r="A15" s="35"/>
      <c r="B15" s="610" t="s">
        <v>19</v>
      </c>
      <c r="C15" s="611"/>
      <c r="D15" s="623" t="s">
        <v>109</v>
      </c>
      <c r="E15" s="624"/>
      <c r="F15" s="624"/>
      <c r="G15" s="624"/>
      <c r="H15" s="624"/>
      <c r="I15" s="624"/>
      <c r="J15" s="624"/>
      <c r="K15" s="625"/>
      <c r="L15" s="77" t="s">
        <v>110</v>
      </c>
      <c r="M15" s="226"/>
      <c r="N15" s="226"/>
      <c r="O15" s="228"/>
      <c r="P15" s="614" t="s">
        <v>111</v>
      </c>
      <c r="Q15" s="615"/>
      <c r="R15" s="616"/>
    </row>
    <row r="16" spans="1:33" ht="26.45" customHeight="1" x14ac:dyDescent="0.6">
      <c r="A16" s="35"/>
      <c r="B16" s="612"/>
      <c r="C16" s="613"/>
      <c r="D16" s="220">
        <v>4</v>
      </c>
      <c r="E16" s="220">
        <v>3.5</v>
      </c>
      <c r="F16" s="220">
        <v>3</v>
      </c>
      <c r="G16" s="220">
        <v>2.5</v>
      </c>
      <c r="H16" s="220">
        <v>2</v>
      </c>
      <c r="I16" s="220">
        <v>1.5</v>
      </c>
      <c r="J16" s="263">
        <v>1</v>
      </c>
      <c r="K16" s="220">
        <v>0</v>
      </c>
      <c r="L16" s="220" t="s">
        <v>20</v>
      </c>
      <c r="M16" s="220" t="s">
        <v>21</v>
      </c>
      <c r="N16" s="220" t="s">
        <v>22</v>
      </c>
      <c r="O16" s="220" t="s">
        <v>23</v>
      </c>
      <c r="P16" s="598"/>
      <c r="Q16" s="599"/>
      <c r="R16" s="600"/>
    </row>
    <row r="17" spans="1:27" ht="26.45" customHeight="1" x14ac:dyDescent="0.6">
      <c r="A17" s="35"/>
      <c r="B17" s="596">
        <f>SUM(D17:O17)</f>
        <v>40</v>
      </c>
      <c r="C17" s="597"/>
      <c r="D17" s="40">
        <f>รวมคะแนน203!AA59</f>
        <v>1</v>
      </c>
      <c r="E17" s="40">
        <f>รวมคะแนน203!AA58</f>
        <v>0</v>
      </c>
      <c r="F17" s="40">
        <f>รวมคะแนน203!AA57</f>
        <v>0</v>
      </c>
      <c r="G17" s="40">
        <f>รวมคะแนน203!AA56</f>
        <v>1</v>
      </c>
      <c r="H17" s="40">
        <f>รวมคะแนน203!AA55</f>
        <v>2</v>
      </c>
      <c r="I17" s="40">
        <f>รวมคะแนน203!AA54</f>
        <v>0</v>
      </c>
      <c r="J17" s="39">
        <f>รวมคะแนน203!AA53</f>
        <v>0</v>
      </c>
      <c r="K17" s="40">
        <f>รวมคะแนน203!AA52</f>
        <v>35</v>
      </c>
      <c r="L17" s="40">
        <f>รวมคะแนน203!AA60</f>
        <v>1</v>
      </c>
      <c r="M17" s="40">
        <f>รวมคะแนน203!AA61</f>
        <v>0</v>
      </c>
      <c r="N17" s="40">
        <f>รวมคะแนน203!AA62</f>
        <v>0</v>
      </c>
      <c r="O17" s="40">
        <f>รวมคะแนน203!AA63</f>
        <v>0</v>
      </c>
      <c r="P17" s="601"/>
      <c r="Q17" s="602"/>
      <c r="R17" s="603"/>
    </row>
    <row r="18" spans="1:27" ht="26.45" customHeight="1" x14ac:dyDescent="0.6">
      <c r="A18" s="35"/>
      <c r="B18" s="607" t="s">
        <v>133</v>
      </c>
      <c r="C18" s="608"/>
      <c r="D18" s="221">
        <f>(100/$B17)*D17</f>
        <v>2.5</v>
      </c>
      <c r="E18" s="221">
        <f t="shared" ref="E18:O18" si="0">(100/$B17)*E17</f>
        <v>0</v>
      </c>
      <c r="F18" s="221">
        <f t="shared" si="0"/>
        <v>0</v>
      </c>
      <c r="G18" s="221">
        <f t="shared" si="0"/>
        <v>2.5</v>
      </c>
      <c r="H18" s="221">
        <f t="shared" si="0"/>
        <v>5</v>
      </c>
      <c r="I18" s="221">
        <f t="shared" si="0"/>
        <v>0</v>
      </c>
      <c r="J18" s="221">
        <f t="shared" si="0"/>
        <v>0</v>
      </c>
      <c r="K18" s="221">
        <f t="shared" si="0"/>
        <v>87.5</v>
      </c>
      <c r="L18" s="221">
        <f t="shared" si="0"/>
        <v>2.5</v>
      </c>
      <c r="M18" s="221">
        <f t="shared" si="0"/>
        <v>0</v>
      </c>
      <c r="N18" s="221">
        <f t="shared" si="0"/>
        <v>0</v>
      </c>
      <c r="O18" s="221">
        <f t="shared" si="0"/>
        <v>0</v>
      </c>
      <c r="P18" s="604"/>
      <c r="Q18" s="605"/>
      <c r="R18" s="606"/>
    </row>
    <row r="19" spans="1:27" ht="26.45" customHeight="1" x14ac:dyDescent="0.6">
      <c r="A19" s="35"/>
      <c r="B19" s="589" t="s">
        <v>24</v>
      </c>
      <c r="C19" s="590"/>
      <c r="D19" s="590"/>
      <c r="E19" s="590"/>
      <c r="F19" s="590"/>
      <c r="G19" s="591"/>
      <c r="H19" s="622" t="s">
        <v>28</v>
      </c>
      <c r="I19" s="590"/>
      <c r="J19" s="590"/>
      <c r="K19" s="590"/>
      <c r="L19" s="590"/>
      <c r="M19" s="590"/>
      <c r="N19" s="590"/>
      <c r="O19" s="591"/>
      <c r="P19" s="604" t="s">
        <v>111</v>
      </c>
      <c r="Q19" s="605"/>
      <c r="R19" s="606"/>
    </row>
    <row r="20" spans="1:27" ht="26.45" customHeight="1" x14ac:dyDescent="0.6">
      <c r="A20" s="35"/>
      <c r="B20" s="41" t="s">
        <v>136</v>
      </c>
      <c r="C20" s="42" t="s">
        <v>25</v>
      </c>
      <c r="D20" s="592" t="s">
        <v>26</v>
      </c>
      <c r="E20" s="593"/>
      <c r="F20" s="592" t="s">
        <v>27</v>
      </c>
      <c r="G20" s="593"/>
      <c r="H20" s="592" t="s">
        <v>136</v>
      </c>
      <c r="I20" s="593"/>
      <c r="J20" s="592" t="s">
        <v>25</v>
      </c>
      <c r="K20" s="593"/>
      <c r="L20" s="592" t="s">
        <v>26</v>
      </c>
      <c r="M20" s="593"/>
      <c r="N20" s="592" t="s">
        <v>27</v>
      </c>
      <c r="O20" s="593"/>
      <c r="P20" s="582"/>
      <c r="Q20" s="583"/>
      <c r="R20" s="584"/>
    </row>
    <row r="21" spans="1:27" ht="26.45" customHeight="1" thickBot="1" x14ac:dyDescent="0.65">
      <c r="A21" s="35"/>
      <c r="B21" s="43">
        <f>คุณลักษณะ203!K58</f>
        <v>9</v>
      </c>
      <c r="C21" s="44">
        <f>คุณลักษณะ203!K57</f>
        <v>17</v>
      </c>
      <c r="D21" s="620">
        <f>คุณลักษณะ203!K56</f>
        <v>8</v>
      </c>
      <c r="E21" s="621"/>
      <c r="F21" s="620">
        <f>คุณลักษณะ203!K55</f>
        <v>6</v>
      </c>
      <c r="G21" s="621"/>
      <c r="H21" s="594">
        <f>คุณลักษณะ203!R58</f>
        <v>1</v>
      </c>
      <c r="I21" s="595"/>
      <c r="J21" s="594">
        <f>คุณลักษณะ203!R57</f>
        <v>3</v>
      </c>
      <c r="K21" s="595"/>
      <c r="L21" s="594">
        <f>คุณลักษณะ203!R56</f>
        <v>2</v>
      </c>
      <c r="M21" s="595"/>
      <c r="N21" s="594">
        <f>คุณลักษณะ203!R55</f>
        <v>34</v>
      </c>
      <c r="O21" s="595"/>
      <c r="P21" s="585"/>
      <c r="Q21" s="586"/>
      <c r="R21" s="587"/>
    </row>
    <row r="22" spans="1:27" ht="27.95" customHeight="1" x14ac:dyDescent="0.6">
      <c r="A22" s="35"/>
      <c r="B22" s="47" t="s">
        <v>116</v>
      </c>
      <c r="C22" s="48"/>
      <c r="D22" s="48"/>
      <c r="E22" s="48"/>
      <c r="F22" s="48"/>
      <c r="G22" s="48"/>
      <c r="H22" s="48"/>
      <c r="I22" s="49"/>
      <c r="J22" s="48"/>
      <c r="K22" s="48"/>
      <c r="L22" s="48"/>
      <c r="M22" s="48"/>
      <c r="N22" s="48"/>
      <c r="O22" s="48"/>
      <c r="P22" s="48"/>
      <c r="Q22" s="48"/>
      <c r="R22" s="50"/>
    </row>
    <row r="23" spans="1:27" ht="26.45" customHeight="1" x14ac:dyDescent="0.6">
      <c r="A23" s="35"/>
      <c r="B23" s="51"/>
      <c r="C23" s="52"/>
      <c r="D23" s="53" t="s">
        <v>114</v>
      </c>
      <c r="E23" s="53"/>
      <c r="F23" s="53"/>
      <c r="G23" s="53"/>
      <c r="H23" s="53"/>
      <c r="I23" s="54"/>
      <c r="J23" s="53"/>
      <c r="K23" s="53"/>
      <c r="L23" s="53"/>
      <c r="M23" s="53"/>
      <c r="N23" s="53"/>
      <c r="O23" s="53"/>
      <c r="P23" s="53"/>
      <c r="Q23" s="53"/>
      <c r="R23" s="55"/>
    </row>
    <row r="24" spans="1:27" ht="26.45" customHeight="1" x14ac:dyDescent="0.6">
      <c r="A24" s="35"/>
      <c r="B24" s="51"/>
      <c r="C24" s="52"/>
      <c r="D24" s="53" t="s">
        <v>115</v>
      </c>
      <c r="E24" s="53"/>
      <c r="F24" s="53"/>
      <c r="G24" s="53"/>
      <c r="H24" s="53"/>
      <c r="I24" s="54"/>
      <c r="J24" s="53"/>
      <c r="K24" s="53"/>
      <c r="L24" s="53"/>
      <c r="M24" s="53"/>
      <c r="N24" s="53"/>
      <c r="O24" s="53"/>
      <c r="P24" s="53"/>
      <c r="Q24" s="53"/>
      <c r="R24" s="55"/>
    </row>
    <row r="25" spans="1:27" ht="26.45" customHeight="1" x14ac:dyDescent="0.6">
      <c r="A25" s="35"/>
      <c r="B25" s="51"/>
      <c r="C25" s="52"/>
      <c r="D25" s="53" t="s">
        <v>113</v>
      </c>
      <c r="E25" s="53"/>
      <c r="F25" s="53"/>
      <c r="G25" s="53"/>
      <c r="H25" s="53"/>
      <c r="I25" s="54"/>
      <c r="J25" s="53"/>
      <c r="K25" s="53"/>
      <c r="L25" s="53"/>
      <c r="M25" s="53"/>
      <c r="N25" s="53"/>
      <c r="O25" s="53"/>
      <c r="P25" s="53"/>
      <c r="Q25" s="53"/>
      <c r="R25" s="55"/>
    </row>
    <row r="26" spans="1:27" ht="26.45" customHeight="1" x14ac:dyDescent="0.6">
      <c r="A26" s="35"/>
      <c r="B26" s="51"/>
      <c r="C26" s="52"/>
      <c r="D26" s="53" t="s">
        <v>112</v>
      </c>
      <c r="E26" s="53"/>
      <c r="F26" s="53"/>
      <c r="G26" s="53"/>
      <c r="H26" s="53"/>
      <c r="I26" s="54"/>
      <c r="J26" s="53"/>
      <c r="K26" s="53"/>
      <c r="L26" s="53"/>
      <c r="M26" s="53"/>
      <c r="N26" s="53"/>
      <c r="O26" s="53"/>
      <c r="P26" s="53"/>
      <c r="Q26" s="53"/>
      <c r="R26" s="55"/>
    </row>
    <row r="27" spans="1:27" ht="27.95" customHeight="1" x14ac:dyDescent="0.6">
      <c r="A27" s="35"/>
      <c r="B27" s="56" t="s">
        <v>117</v>
      </c>
      <c r="C27" s="57"/>
      <c r="D27" s="57"/>
      <c r="E27" s="53"/>
      <c r="F27" s="53"/>
      <c r="G27" s="53"/>
      <c r="H27" s="53"/>
      <c r="I27" s="54"/>
      <c r="J27" s="53"/>
      <c r="K27" s="53"/>
      <c r="L27" s="53"/>
      <c r="M27" s="53"/>
      <c r="N27" s="53"/>
      <c r="O27" s="53"/>
      <c r="P27" s="53"/>
      <c r="Q27" s="53"/>
      <c r="R27" s="55"/>
    </row>
    <row r="28" spans="1:27" ht="30" customHeight="1" thickBot="1" x14ac:dyDescent="0.65">
      <c r="A28" s="35"/>
      <c r="B28" s="58"/>
      <c r="C28" s="59"/>
      <c r="D28" s="45" t="s">
        <v>118</v>
      </c>
      <c r="E28" s="59"/>
      <c r="F28" s="60"/>
      <c r="G28" s="60"/>
      <c r="H28" s="60"/>
      <c r="I28" s="61"/>
      <c r="J28" s="61"/>
      <c r="K28" s="61"/>
      <c r="L28" s="61"/>
      <c r="M28" s="60"/>
      <c r="N28" s="60"/>
      <c r="O28" s="60"/>
      <c r="P28" s="60"/>
      <c r="Q28" s="60"/>
      <c r="R28" s="62"/>
    </row>
    <row r="29" spans="1:27" ht="30" customHeight="1" x14ac:dyDescent="0.6">
      <c r="A29" s="35"/>
      <c r="B29" s="610" t="s">
        <v>138</v>
      </c>
      <c r="C29" s="694"/>
      <c r="D29" s="694"/>
      <c r="E29" s="694"/>
      <c r="F29" s="694"/>
      <c r="G29" s="694"/>
      <c r="H29" s="694"/>
      <c r="I29" s="694"/>
      <c r="J29" s="694"/>
      <c r="K29" s="694"/>
      <c r="L29" s="694"/>
      <c r="M29" s="694"/>
      <c r="N29" s="694"/>
      <c r="O29" s="694"/>
      <c r="P29" s="694"/>
      <c r="Q29" s="694"/>
      <c r="R29" s="695"/>
      <c r="Z29" s="52"/>
      <c r="AA29" s="52"/>
    </row>
    <row r="30" spans="1:27" ht="9.9499999999999993" customHeight="1" x14ac:dyDescent="0.6">
      <c r="A30" s="35"/>
      <c r="B30" s="290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264"/>
      <c r="Z30" s="52"/>
      <c r="AA30" s="52"/>
    </row>
    <row r="31" spans="1:27" ht="30" customHeight="1" x14ac:dyDescent="0.6">
      <c r="A31" s="35"/>
      <c r="B31" s="51"/>
      <c r="C31" s="52"/>
      <c r="D31" s="54" t="s">
        <v>122</v>
      </c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64"/>
      <c r="Q31" s="54"/>
      <c r="R31" s="55"/>
      <c r="Z31" s="65"/>
    </row>
    <row r="32" spans="1:27" ht="30" customHeight="1" x14ac:dyDescent="0.6">
      <c r="A32" s="35"/>
      <c r="B32" s="66"/>
      <c r="C32" s="52"/>
      <c r="D32" s="52"/>
      <c r="E32" s="38" t="s">
        <v>123</v>
      </c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53"/>
      <c r="R32" s="55"/>
    </row>
    <row r="33" spans="1:19" ht="30" customHeight="1" thickBot="1" x14ac:dyDescent="0.65">
      <c r="A33" s="35"/>
      <c r="B33" s="67"/>
      <c r="C33" s="59"/>
      <c r="D33" s="45" t="s">
        <v>124</v>
      </c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6"/>
    </row>
    <row r="34" spans="1:19" ht="24.95" customHeight="1" x14ac:dyDescent="0.6">
      <c r="A34" s="35"/>
      <c r="B34" s="618"/>
      <c r="C34" s="618"/>
      <c r="D34" s="618"/>
      <c r="E34" s="618"/>
      <c r="F34" s="618"/>
      <c r="G34" s="618"/>
      <c r="H34" s="618"/>
      <c r="I34" s="618"/>
      <c r="J34" s="618"/>
      <c r="K34" s="618"/>
      <c r="L34" s="618"/>
      <c r="M34" s="618"/>
      <c r="N34" s="618"/>
      <c r="O34" s="618"/>
      <c r="P34" s="618"/>
      <c r="Q34" s="618"/>
      <c r="R34" s="618"/>
    </row>
    <row r="35" spans="1:19" ht="24.95" customHeight="1" x14ac:dyDescent="0.7">
      <c r="A35" s="69"/>
      <c r="B35" s="619"/>
      <c r="C35" s="619"/>
      <c r="D35" s="619"/>
      <c r="E35" s="619"/>
      <c r="F35" s="619"/>
      <c r="G35" s="619"/>
      <c r="H35" s="619"/>
      <c r="I35" s="619"/>
      <c r="J35" s="619"/>
      <c r="K35" s="619"/>
      <c r="L35" s="619"/>
      <c r="M35" s="619"/>
      <c r="N35" s="619"/>
      <c r="O35" s="619"/>
      <c r="P35" s="619"/>
      <c r="Q35" s="619"/>
      <c r="R35" s="619"/>
      <c r="S35" s="69"/>
    </row>
    <row r="36" spans="1:19" s="71" customFormat="1" ht="24.95" customHeight="1" x14ac:dyDescent="0.7">
      <c r="A36" s="70"/>
      <c r="B36" s="617"/>
      <c r="C36" s="617"/>
      <c r="D36" s="617"/>
      <c r="E36" s="617"/>
      <c r="F36" s="617"/>
      <c r="G36" s="617"/>
      <c r="H36" s="617"/>
      <c r="I36" s="617"/>
      <c r="J36" s="617"/>
      <c r="K36" s="617"/>
      <c r="L36" s="617"/>
      <c r="M36" s="617"/>
      <c r="N36" s="617"/>
      <c r="O36" s="617"/>
      <c r="P36" s="617"/>
      <c r="Q36" s="617"/>
      <c r="R36" s="617"/>
      <c r="S36" s="70"/>
    </row>
    <row r="37" spans="1:19" s="71" customFormat="1" ht="17.100000000000001" customHeight="1" x14ac:dyDescent="0.7"/>
    <row r="38" spans="1:19" s="71" customFormat="1" ht="17.100000000000001" customHeight="1" x14ac:dyDescent="0.7">
      <c r="A38" s="72"/>
      <c r="B38" s="72"/>
      <c r="C38" s="72"/>
      <c r="D38" s="72"/>
      <c r="E38" s="72"/>
      <c r="F38" s="72"/>
      <c r="G38" s="72"/>
      <c r="H38" s="72"/>
      <c r="I38" s="75"/>
      <c r="J38" s="72"/>
      <c r="K38" s="72"/>
      <c r="L38" s="72"/>
      <c r="M38" s="72"/>
      <c r="N38" s="72"/>
      <c r="O38" s="72"/>
      <c r="P38" s="72"/>
      <c r="Q38" s="72"/>
      <c r="R38" s="72"/>
    </row>
    <row r="39" spans="1:19" s="71" customFormat="1" ht="17.100000000000001" customHeight="1" x14ac:dyDescent="0.7">
      <c r="A39" s="72"/>
      <c r="B39" s="72"/>
      <c r="C39" s="72"/>
      <c r="D39" s="72"/>
      <c r="E39" s="72"/>
      <c r="F39" s="72"/>
      <c r="G39" s="72"/>
      <c r="H39" s="72"/>
      <c r="I39" s="75"/>
      <c r="J39" s="72"/>
      <c r="K39" s="72"/>
      <c r="L39" s="72"/>
      <c r="M39" s="72"/>
      <c r="N39" s="72"/>
      <c r="O39" s="72"/>
      <c r="P39" s="72"/>
      <c r="Q39" s="72"/>
      <c r="R39" s="72"/>
    </row>
    <row r="40" spans="1:19" s="71" customFormat="1" ht="17.100000000000001" customHeight="1" x14ac:dyDescent="0.7">
      <c r="A40" s="72"/>
      <c r="B40" s="72"/>
      <c r="C40" s="72"/>
      <c r="D40" s="72"/>
      <c r="E40" s="72"/>
      <c r="F40" s="72"/>
      <c r="G40" s="72"/>
      <c r="H40" s="72"/>
      <c r="I40" s="75"/>
      <c r="J40" s="72"/>
      <c r="K40" s="72"/>
      <c r="L40" s="72"/>
      <c r="M40" s="72"/>
      <c r="N40" s="72"/>
      <c r="O40" s="72"/>
      <c r="P40" s="72"/>
      <c r="Q40" s="72"/>
      <c r="R40" s="72"/>
    </row>
    <row r="41" spans="1:19" s="71" customFormat="1" ht="17.100000000000001" customHeight="1" x14ac:dyDescent="0.7">
      <c r="A41" s="72"/>
      <c r="B41" s="72"/>
      <c r="C41" s="72"/>
      <c r="D41" s="72"/>
      <c r="E41" s="72"/>
      <c r="F41" s="72"/>
      <c r="G41" s="72"/>
      <c r="H41" s="72"/>
      <c r="I41" s="75"/>
      <c r="J41" s="72"/>
      <c r="K41" s="72"/>
      <c r="L41" s="72"/>
      <c r="M41" s="72"/>
      <c r="N41" s="72"/>
      <c r="O41" s="72"/>
      <c r="P41" s="72"/>
      <c r="Q41" s="72"/>
      <c r="R41" s="72"/>
    </row>
    <row r="42" spans="1:19" s="71" customFormat="1" ht="17.100000000000001" customHeight="1" x14ac:dyDescent="0.7">
      <c r="A42" s="72"/>
      <c r="B42" s="72"/>
      <c r="C42" s="72"/>
      <c r="D42" s="72"/>
      <c r="E42" s="72"/>
      <c r="F42" s="72"/>
      <c r="G42" s="72"/>
      <c r="H42" s="72"/>
      <c r="I42" s="75"/>
      <c r="J42" s="72"/>
      <c r="K42" s="72"/>
      <c r="L42" s="72"/>
      <c r="M42" s="72"/>
      <c r="N42" s="72"/>
      <c r="O42" s="72"/>
      <c r="P42" s="72"/>
      <c r="Q42" s="72"/>
      <c r="R42" s="72"/>
    </row>
    <row r="43" spans="1:19" s="71" customFormat="1" ht="17.100000000000001" customHeight="1" x14ac:dyDescent="0.7">
      <c r="A43" s="72"/>
      <c r="B43" s="72"/>
      <c r="C43" s="72"/>
      <c r="D43" s="72"/>
      <c r="E43" s="72"/>
      <c r="F43" s="72"/>
      <c r="G43" s="72"/>
      <c r="H43" s="72"/>
      <c r="I43" s="75"/>
      <c r="J43" s="72"/>
      <c r="K43" s="72"/>
      <c r="L43" s="72"/>
      <c r="M43" s="72"/>
      <c r="N43" s="72"/>
      <c r="O43" s="72"/>
      <c r="P43" s="72"/>
      <c r="Q43" s="72"/>
      <c r="R43" s="72"/>
    </row>
    <row r="44" spans="1:19" s="71" customFormat="1" ht="17.100000000000001" customHeight="1" x14ac:dyDescent="0.7">
      <c r="A44" s="72"/>
      <c r="B44" s="72"/>
      <c r="C44" s="72"/>
      <c r="D44" s="72"/>
      <c r="E44" s="72"/>
      <c r="F44" s="72"/>
      <c r="G44" s="72"/>
      <c r="H44" s="72"/>
      <c r="I44" s="75"/>
      <c r="J44" s="72"/>
      <c r="K44" s="72"/>
      <c r="L44" s="72"/>
      <c r="M44" s="72"/>
      <c r="N44" s="72"/>
      <c r="O44" s="72"/>
      <c r="P44" s="72"/>
      <c r="Q44" s="72"/>
      <c r="R44" s="72"/>
    </row>
    <row r="45" spans="1:19" s="71" customFormat="1" ht="17.100000000000001" customHeight="1" x14ac:dyDescent="0.7">
      <c r="A45" s="72"/>
      <c r="B45" s="72"/>
      <c r="C45" s="72"/>
      <c r="D45" s="72"/>
      <c r="E45" s="72"/>
      <c r="F45" s="72"/>
      <c r="G45" s="72"/>
      <c r="H45" s="72"/>
      <c r="I45" s="75"/>
      <c r="J45" s="72"/>
      <c r="K45" s="72"/>
      <c r="L45" s="72"/>
      <c r="M45" s="72"/>
      <c r="N45" s="72"/>
      <c r="O45" s="72"/>
      <c r="P45" s="72"/>
      <c r="Q45" s="72"/>
      <c r="R45" s="72"/>
    </row>
    <row r="46" spans="1:19" s="71" customFormat="1" ht="17.100000000000001" customHeight="1" x14ac:dyDescent="0.7">
      <c r="A46" s="72"/>
      <c r="B46" s="72"/>
      <c r="C46" s="72"/>
      <c r="D46" s="72"/>
      <c r="E46" s="72"/>
      <c r="F46" s="72"/>
      <c r="G46" s="72"/>
      <c r="H46" s="72"/>
      <c r="I46" s="75"/>
      <c r="J46" s="72"/>
      <c r="K46" s="72"/>
      <c r="L46" s="72"/>
      <c r="M46" s="72"/>
      <c r="N46" s="72"/>
      <c r="O46" s="72"/>
      <c r="P46" s="72"/>
      <c r="Q46" s="72"/>
      <c r="R46" s="72"/>
    </row>
    <row r="47" spans="1:19" ht="17.100000000000001" customHeight="1" x14ac:dyDescent="0.5">
      <c r="A47" s="52"/>
      <c r="B47" s="52"/>
      <c r="C47" s="52"/>
      <c r="D47" s="52"/>
      <c r="E47" s="52"/>
      <c r="F47" s="52"/>
      <c r="G47" s="52"/>
      <c r="H47" s="52"/>
      <c r="I47" s="63"/>
      <c r="J47" s="52"/>
      <c r="K47" s="52"/>
      <c r="L47" s="52"/>
      <c r="M47" s="52"/>
      <c r="N47" s="52"/>
      <c r="O47" s="52"/>
      <c r="P47" s="52"/>
      <c r="Q47" s="52"/>
      <c r="R47" s="52"/>
    </row>
    <row r="48" spans="1:19" ht="17.100000000000001" customHeight="1" x14ac:dyDescent="0.5">
      <c r="A48" s="52"/>
      <c r="B48" s="52"/>
      <c r="C48" s="52"/>
      <c r="D48" s="52"/>
      <c r="E48" s="52"/>
      <c r="F48" s="52"/>
      <c r="G48" s="52"/>
      <c r="H48" s="52"/>
      <c r="I48" s="63"/>
      <c r="J48" s="52"/>
      <c r="K48" s="52"/>
      <c r="L48" s="52"/>
      <c r="M48" s="52"/>
      <c r="N48" s="52"/>
      <c r="O48" s="52"/>
      <c r="P48" s="52"/>
      <c r="Q48" s="52"/>
      <c r="R48" s="52"/>
    </row>
    <row r="49" spans="1:18" ht="17.100000000000001" customHeight="1" x14ac:dyDescent="0.5">
      <c r="A49" s="52"/>
      <c r="B49" s="52"/>
      <c r="C49" s="52"/>
      <c r="D49" s="52"/>
      <c r="E49" s="52"/>
      <c r="F49" s="52"/>
      <c r="G49" s="52"/>
      <c r="H49" s="52"/>
      <c r="I49" s="63"/>
      <c r="J49" s="52"/>
      <c r="K49" s="52"/>
      <c r="L49" s="52"/>
      <c r="M49" s="52"/>
      <c r="N49" s="52"/>
      <c r="O49" s="52"/>
      <c r="P49" s="52"/>
      <c r="Q49" s="52"/>
      <c r="R49" s="52"/>
    </row>
    <row r="50" spans="1:18" ht="17.100000000000001" customHeight="1" x14ac:dyDescent="0.5">
      <c r="A50" s="52"/>
      <c r="B50" s="52"/>
      <c r="C50" s="52"/>
      <c r="D50" s="52"/>
      <c r="E50" s="52"/>
      <c r="F50" s="52"/>
      <c r="G50" s="52"/>
      <c r="H50" s="52"/>
      <c r="I50" s="63"/>
      <c r="J50" s="52"/>
      <c r="K50" s="52"/>
      <c r="L50" s="52"/>
      <c r="M50" s="52"/>
      <c r="N50" s="52"/>
      <c r="O50" s="52"/>
      <c r="P50" s="52"/>
      <c r="Q50" s="52"/>
      <c r="R50" s="52"/>
    </row>
    <row r="51" spans="1:18" ht="17.100000000000001" customHeight="1" x14ac:dyDescent="0.5">
      <c r="A51" s="52"/>
      <c r="B51" s="52"/>
      <c r="C51" s="52"/>
      <c r="D51" s="52"/>
      <c r="E51" s="52"/>
      <c r="F51" s="52"/>
      <c r="G51" s="52"/>
      <c r="H51" s="52"/>
      <c r="I51" s="63"/>
      <c r="J51" s="52"/>
      <c r="K51" s="52"/>
      <c r="L51" s="52"/>
      <c r="M51" s="52"/>
      <c r="N51" s="52"/>
      <c r="O51" s="52"/>
      <c r="P51" s="52"/>
      <c r="Q51" s="52"/>
      <c r="R51" s="52"/>
    </row>
    <row r="52" spans="1:18" ht="17.100000000000001" customHeight="1" x14ac:dyDescent="0.5">
      <c r="A52" s="52"/>
      <c r="B52" s="52"/>
      <c r="C52" s="52"/>
      <c r="D52" s="52"/>
      <c r="E52" s="52"/>
      <c r="F52" s="52"/>
      <c r="G52" s="52"/>
      <c r="H52" s="52"/>
      <c r="I52" s="63"/>
      <c r="J52" s="52"/>
      <c r="K52" s="52"/>
      <c r="L52" s="52"/>
      <c r="M52" s="52"/>
      <c r="N52" s="52"/>
      <c r="O52" s="52"/>
      <c r="P52" s="52"/>
      <c r="Q52" s="52"/>
      <c r="R52" s="52"/>
    </row>
    <row r="53" spans="1:18" ht="17.100000000000001" customHeight="1" x14ac:dyDescent="0.5">
      <c r="A53" s="52"/>
      <c r="B53" s="52"/>
      <c r="C53" s="52"/>
      <c r="D53" s="52"/>
      <c r="E53" s="52"/>
      <c r="F53" s="52"/>
      <c r="G53" s="52"/>
      <c r="H53" s="52"/>
      <c r="I53" s="63"/>
      <c r="J53" s="52"/>
      <c r="K53" s="52"/>
      <c r="L53" s="52"/>
      <c r="M53" s="52"/>
      <c r="N53" s="52"/>
      <c r="O53" s="52"/>
      <c r="P53" s="52"/>
      <c r="Q53" s="52"/>
      <c r="R53" s="52"/>
    </row>
    <row r="54" spans="1:18" ht="17.100000000000001" customHeight="1" x14ac:dyDescent="0.5">
      <c r="A54" s="52"/>
      <c r="B54" s="52"/>
      <c r="C54" s="52"/>
      <c r="D54" s="52"/>
      <c r="E54" s="52"/>
      <c r="F54" s="52"/>
      <c r="G54" s="52"/>
      <c r="H54" s="52"/>
      <c r="I54" s="63"/>
      <c r="J54" s="52"/>
      <c r="K54" s="52"/>
      <c r="L54" s="52"/>
      <c r="M54" s="52"/>
      <c r="N54" s="52"/>
      <c r="O54" s="52"/>
      <c r="P54" s="52"/>
      <c r="Q54" s="52"/>
      <c r="R54" s="52"/>
    </row>
    <row r="55" spans="1:18" ht="17.100000000000001" customHeight="1" x14ac:dyDescent="0.5">
      <c r="A55" s="52"/>
      <c r="B55" s="52"/>
      <c r="C55" s="52"/>
      <c r="D55" s="52"/>
      <c r="E55" s="52"/>
      <c r="F55" s="52"/>
      <c r="G55" s="52"/>
      <c r="H55" s="52"/>
      <c r="I55" s="63"/>
      <c r="J55" s="52"/>
      <c r="K55" s="52"/>
      <c r="L55" s="52"/>
      <c r="M55" s="52"/>
      <c r="N55" s="52"/>
      <c r="O55" s="52"/>
      <c r="P55" s="52"/>
      <c r="Q55" s="52"/>
      <c r="R55" s="52"/>
    </row>
    <row r="56" spans="1:18" ht="17.100000000000001" customHeight="1" x14ac:dyDescent="0.5">
      <c r="A56" s="52"/>
      <c r="B56" s="52"/>
      <c r="C56" s="52"/>
      <c r="D56" s="52"/>
      <c r="E56" s="52"/>
      <c r="F56" s="52"/>
      <c r="G56" s="52"/>
      <c r="H56" s="52"/>
      <c r="I56" s="63"/>
      <c r="J56" s="52"/>
      <c r="K56" s="52"/>
      <c r="L56" s="52"/>
      <c r="M56" s="52"/>
      <c r="N56" s="52"/>
      <c r="O56" s="52"/>
      <c r="P56" s="52"/>
      <c r="Q56" s="52"/>
      <c r="R56" s="52"/>
    </row>
    <row r="57" spans="1:18" ht="17.100000000000001" customHeight="1" x14ac:dyDescent="0.5">
      <c r="A57" s="52"/>
      <c r="B57" s="52"/>
      <c r="C57" s="52"/>
      <c r="D57" s="52"/>
      <c r="E57" s="52"/>
      <c r="F57" s="52"/>
      <c r="G57" s="52"/>
      <c r="H57" s="52"/>
      <c r="I57" s="63"/>
      <c r="J57" s="52"/>
      <c r="K57" s="52"/>
      <c r="L57" s="52"/>
      <c r="M57" s="52"/>
      <c r="N57" s="52"/>
      <c r="O57" s="52"/>
      <c r="P57" s="52"/>
      <c r="Q57" s="52"/>
      <c r="R57" s="52"/>
    </row>
    <row r="58" spans="1:18" ht="17.100000000000001" customHeight="1" x14ac:dyDescent="0.5">
      <c r="A58" s="52"/>
      <c r="B58" s="52"/>
      <c r="C58" s="52"/>
      <c r="D58" s="52"/>
      <c r="E58" s="52"/>
      <c r="F58" s="52"/>
      <c r="G58" s="52"/>
      <c r="H58" s="52"/>
      <c r="I58" s="63"/>
      <c r="J58" s="52"/>
      <c r="K58" s="52"/>
      <c r="L58" s="52"/>
      <c r="M58" s="52"/>
      <c r="N58" s="52"/>
      <c r="O58" s="52"/>
      <c r="P58" s="52"/>
      <c r="Q58" s="52"/>
      <c r="R58" s="52"/>
    </row>
    <row r="59" spans="1:18" ht="17.100000000000001" customHeight="1" x14ac:dyDescent="0.5">
      <c r="A59" s="52"/>
      <c r="B59" s="52"/>
      <c r="C59" s="52"/>
      <c r="D59" s="52"/>
      <c r="E59" s="52"/>
      <c r="F59" s="52"/>
      <c r="G59" s="52"/>
      <c r="H59" s="52"/>
      <c r="I59" s="63"/>
      <c r="J59" s="52"/>
      <c r="K59" s="52"/>
      <c r="L59" s="52"/>
      <c r="M59" s="52"/>
      <c r="N59" s="52"/>
      <c r="O59" s="52"/>
      <c r="P59" s="52"/>
      <c r="Q59" s="52"/>
      <c r="R59" s="52"/>
    </row>
    <row r="60" spans="1:18" ht="17.100000000000001" customHeight="1" x14ac:dyDescent="0.5">
      <c r="A60" s="52"/>
      <c r="B60" s="52"/>
      <c r="C60" s="52"/>
      <c r="D60" s="52"/>
      <c r="E60" s="52"/>
      <c r="F60" s="52"/>
      <c r="G60" s="52"/>
      <c r="H60" s="52"/>
      <c r="I60" s="63"/>
      <c r="J60" s="52"/>
      <c r="K60" s="52"/>
      <c r="L60" s="52"/>
      <c r="M60" s="52"/>
      <c r="N60" s="52"/>
      <c r="O60" s="52"/>
      <c r="P60" s="52"/>
      <c r="Q60" s="52"/>
      <c r="R60" s="52"/>
    </row>
    <row r="61" spans="1:18" ht="17.100000000000001" customHeight="1" x14ac:dyDescent="0.5">
      <c r="A61" s="52"/>
      <c r="B61" s="52"/>
      <c r="C61" s="52"/>
      <c r="D61" s="52"/>
      <c r="E61" s="52"/>
      <c r="F61" s="52"/>
      <c r="G61" s="52"/>
      <c r="H61" s="52"/>
      <c r="I61" s="63"/>
      <c r="J61" s="52"/>
      <c r="K61" s="52"/>
      <c r="L61" s="52"/>
      <c r="M61" s="52"/>
      <c r="N61" s="52"/>
      <c r="O61" s="52"/>
      <c r="P61" s="52"/>
      <c r="Q61" s="52"/>
      <c r="R61" s="52"/>
    </row>
    <row r="62" spans="1:18" ht="17.100000000000001" customHeight="1" x14ac:dyDescent="0.5">
      <c r="A62" s="52"/>
      <c r="B62" s="52"/>
      <c r="C62" s="52"/>
      <c r="D62" s="52"/>
      <c r="E62" s="52"/>
      <c r="F62" s="52"/>
      <c r="G62" s="52"/>
      <c r="H62" s="52"/>
      <c r="I62" s="63"/>
      <c r="J62" s="52"/>
      <c r="K62" s="52"/>
      <c r="L62" s="52"/>
      <c r="M62" s="52"/>
      <c r="N62" s="52"/>
      <c r="O62" s="52"/>
      <c r="P62" s="52"/>
      <c r="Q62" s="52"/>
      <c r="R62" s="52"/>
    </row>
    <row r="63" spans="1:18" ht="17.100000000000001" customHeight="1" x14ac:dyDescent="0.5">
      <c r="A63" s="52"/>
      <c r="B63" s="52"/>
      <c r="C63" s="52"/>
      <c r="D63" s="52"/>
      <c r="E63" s="52"/>
      <c r="F63" s="52"/>
      <c r="G63" s="52"/>
      <c r="H63" s="52"/>
      <c r="I63" s="63"/>
      <c r="J63" s="52"/>
      <c r="K63" s="52"/>
      <c r="L63" s="52"/>
      <c r="M63" s="52"/>
      <c r="N63" s="52"/>
      <c r="O63" s="52"/>
      <c r="P63" s="52"/>
      <c r="Q63" s="52"/>
      <c r="R63" s="52"/>
    </row>
    <row r="64" spans="1:18" ht="17.100000000000001" customHeight="1" x14ac:dyDescent="0.5">
      <c r="A64" s="52"/>
      <c r="B64" s="52"/>
      <c r="C64" s="52"/>
      <c r="D64" s="52"/>
      <c r="E64" s="52"/>
      <c r="F64" s="52"/>
      <c r="G64" s="52"/>
      <c r="H64" s="52"/>
      <c r="I64" s="63"/>
      <c r="J64" s="52"/>
      <c r="K64" s="52"/>
      <c r="L64" s="52"/>
      <c r="M64" s="52"/>
      <c r="N64" s="52"/>
      <c r="O64" s="52"/>
      <c r="P64" s="52"/>
      <c r="Q64" s="52"/>
      <c r="R64" s="52"/>
    </row>
    <row r="65" spans="1:18" ht="17.100000000000001" customHeight="1" x14ac:dyDescent="0.5">
      <c r="A65" s="52"/>
      <c r="B65" s="52"/>
      <c r="C65" s="52"/>
      <c r="D65" s="52"/>
      <c r="E65" s="52"/>
      <c r="F65" s="52"/>
      <c r="G65" s="52"/>
      <c r="H65" s="52"/>
      <c r="I65" s="63"/>
      <c r="J65" s="52"/>
      <c r="K65" s="52"/>
      <c r="L65" s="52"/>
      <c r="M65" s="52"/>
      <c r="N65" s="52"/>
      <c r="O65" s="52"/>
      <c r="P65" s="52"/>
      <c r="Q65" s="52"/>
      <c r="R65" s="52"/>
    </row>
    <row r="66" spans="1:18" ht="17.100000000000001" customHeight="1" x14ac:dyDescent="0.5">
      <c r="A66" s="52"/>
      <c r="B66" s="52"/>
      <c r="C66" s="52"/>
      <c r="D66" s="52"/>
      <c r="E66" s="52"/>
      <c r="F66" s="52"/>
      <c r="G66" s="52"/>
      <c r="H66" s="52"/>
      <c r="I66" s="63"/>
      <c r="J66" s="52"/>
      <c r="K66" s="52"/>
      <c r="L66" s="52"/>
      <c r="M66" s="52"/>
      <c r="N66" s="52"/>
      <c r="O66" s="52"/>
      <c r="P66" s="52"/>
      <c r="Q66" s="52"/>
      <c r="R66" s="52"/>
    </row>
    <row r="67" spans="1:18" ht="17.100000000000001" customHeight="1" x14ac:dyDescent="0.5">
      <c r="A67" s="52"/>
      <c r="B67" s="52"/>
      <c r="C67" s="52"/>
      <c r="D67" s="52"/>
      <c r="E67" s="52"/>
      <c r="F67" s="52"/>
      <c r="G67" s="52"/>
      <c r="H67" s="52"/>
      <c r="I67" s="63"/>
      <c r="J67" s="52"/>
      <c r="K67" s="52"/>
      <c r="L67" s="52"/>
      <c r="M67" s="52"/>
      <c r="N67" s="52"/>
      <c r="O67" s="52"/>
      <c r="P67" s="52"/>
      <c r="Q67" s="52"/>
      <c r="R67" s="52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</row>
    <row r="79" spans="1:18" ht="18.95" customHeight="1" x14ac:dyDescent="0.5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</row>
    <row r="80" spans="1:18" ht="18.95" customHeight="1" x14ac:dyDescent="0.5">
      <c r="A80" s="5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</row>
    <row r="81" spans="1:18" ht="18.95" customHeight="1" x14ac:dyDescent="0.5">
      <c r="A81" s="5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</row>
    <row r="82" spans="1:18" ht="18.95" customHeight="1" x14ac:dyDescent="0.5">
      <c r="A82" s="5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</row>
    <row r="83" spans="1:18" ht="18.95" customHeight="1" x14ac:dyDescent="0.5">
      <c r="A83" s="5"/>
      <c r="B83" s="76"/>
      <c r="C83" s="76"/>
      <c r="D83" s="76"/>
      <c r="E83" s="76"/>
      <c r="F83" s="76"/>
      <c r="G83" s="76"/>
      <c r="H83" s="76"/>
      <c r="I83" s="609"/>
      <c r="J83" s="609"/>
      <c r="K83" s="609"/>
      <c r="L83" s="609"/>
      <c r="M83" s="609"/>
      <c r="N83" s="609"/>
      <c r="O83" s="609"/>
      <c r="P83" s="609"/>
      <c r="Q83" s="609"/>
      <c r="R83" s="609"/>
    </row>
    <row r="84" spans="1:18" ht="17.100000000000001" customHeight="1" x14ac:dyDescent="0.5"/>
  </sheetData>
  <mergeCells count="34">
    <mergeCell ref="I83:R83"/>
    <mergeCell ref="F20:G20"/>
    <mergeCell ref="P15:R15"/>
    <mergeCell ref="D20:E20"/>
    <mergeCell ref="B29:R29"/>
    <mergeCell ref="L7:O7"/>
    <mergeCell ref="B34:R35"/>
    <mergeCell ref="B36:R36"/>
    <mergeCell ref="B7:F7"/>
    <mergeCell ref="P19:R19"/>
    <mergeCell ref="H20:I20"/>
    <mergeCell ref="B19:G19"/>
    <mergeCell ref="B15:C16"/>
    <mergeCell ref="H19:O19"/>
    <mergeCell ref="B18:C18"/>
    <mergeCell ref="P20:R21"/>
    <mergeCell ref="D15:K15"/>
    <mergeCell ref="D21:E21"/>
    <mergeCell ref="B5:R5"/>
    <mergeCell ref="J20:K20"/>
    <mergeCell ref="L20:M20"/>
    <mergeCell ref="N20:O20"/>
    <mergeCell ref="H21:I21"/>
    <mergeCell ref="J21:K21"/>
    <mergeCell ref="L21:M21"/>
    <mergeCell ref="N21:O21"/>
    <mergeCell ref="B12:R12"/>
    <mergeCell ref="B10:R10"/>
    <mergeCell ref="B6:Q6"/>
    <mergeCell ref="J7:K7"/>
    <mergeCell ref="F21:G21"/>
    <mergeCell ref="B13:R13"/>
    <mergeCell ref="P16:R18"/>
    <mergeCell ref="B17:C17"/>
  </mergeCells>
  <printOptions horizontalCentered="1"/>
  <pageMargins left="0.15748031496062992" right="0.15748031496062992" top="0.39370078740157483" bottom="0.39370078740157483" header="0.51181102362204722" footer="0.51181102362204722"/>
  <pageSetup paperSize="9" scale="95" orientation="portrait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O49"/>
  <sheetViews>
    <sheetView showGridLines="0" view="pageBreakPreview" zoomScaleNormal="100" zoomScaleSheetLayoutView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O44" sqref="O44"/>
    </sheetView>
  </sheetViews>
  <sheetFormatPr defaultRowHeight="21.75" x14ac:dyDescent="0.5"/>
  <cols>
    <col min="1" max="1" width="2.140625" style="1" customWidth="1"/>
    <col min="2" max="2" width="3.7109375" style="1" customWidth="1"/>
    <col min="3" max="3" width="8" style="1" customWidth="1"/>
    <col min="4" max="4" width="23.7109375" style="1" customWidth="1"/>
    <col min="5" max="5" width="3.7109375" style="1" customWidth="1"/>
    <col min="6" max="39" width="2.28515625" style="234" customWidth="1"/>
    <col min="40" max="40" width="4" style="234" customWidth="1"/>
    <col min="41" max="86" width="2.28515625" style="234" customWidth="1"/>
    <col min="87" max="88" width="4.7109375" style="1" customWidth="1"/>
    <col min="89" max="89" width="4" style="1" customWidth="1"/>
    <col min="90" max="90" width="4.5703125" style="1" customWidth="1"/>
    <col min="91" max="91" width="7" style="1" customWidth="1"/>
    <col min="92" max="115" width="9.28515625" style="1" customWidth="1"/>
    <col min="116" max="16384" width="9.140625" style="1"/>
  </cols>
  <sheetData>
    <row r="1" spans="2:119" ht="35.1" customHeight="1" thickBot="1" x14ac:dyDescent="0.6">
      <c r="B1" s="658" t="s">
        <v>197</v>
      </c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658"/>
      <c r="P1" s="658"/>
      <c r="Q1" s="658"/>
      <c r="R1" s="658"/>
      <c r="S1" s="658"/>
      <c r="T1" s="658"/>
      <c r="U1" s="658"/>
      <c r="V1" s="658"/>
      <c r="W1" s="658"/>
      <c r="X1" s="658"/>
      <c r="Y1" s="658"/>
      <c r="Z1" s="658"/>
      <c r="AA1" s="658"/>
      <c r="AB1" s="658"/>
      <c r="AC1" s="658"/>
      <c r="AD1" s="658"/>
      <c r="AE1" s="658"/>
      <c r="AF1" s="658"/>
      <c r="AG1" s="658"/>
      <c r="AH1" s="658"/>
      <c r="AI1" s="658"/>
      <c r="AJ1" s="658"/>
      <c r="AK1" s="658"/>
      <c r="AL1" s="658"/>
      <c r="AM1" s="658"/>
      <c r="AN1" s="98"/>
      <c r="AO1" s="658" t="s">
        <v>196</v>
      </c>
      <c r="AP1" s="658"/>
      <c r="AQ1" s="658"/>
      <c r="AR1" s="658"/>
      <c r="AS1" s="658"/>
      <c r="AT1" s="658"/>
      <c r="AU1" s="658"/>
      <c r="AV1" s="658"/>
      <c r="AW1" s="658"/>
      <c r="AX1" s="658"/>
      <c r="AY1" s="658"/>
      <c r="AZ1" s="658"/>
      <c r="BA1" s="658"/>
      <c r="BB1" s="658"/>
      <c r="BC1" s="658"/>
      <c r="BD1" s="658"/>
      <c r="BE1" s="658"/>
      <c r="BF1" s="658"/>
      <c r="BG1" s="658"/>
      <c r="BH1" s="658"/>
      <c r="BI1" s="658"/>
      <c r="BJ1" s="658"/>
      <c r="BK1" s="658"/>
      <c r="BL1" s="658"/>
      <c r="BM1" s="658"/>
      <c r="BN1" s="658"/>
      <c r="BO1" s="658"/>
      <c r="BP1" s="658"/>
      <c r="BQ1" s="658"/>
      <c r="BR1" s="658"/>
      <c r="BS1" s="658"/>
      <c r="BT1" s="658"/>
      <c r="BU1" s="658"/>
      <c r="BV1" s="658"/>
      <c r="BW1" s="658"/>
      <c r="BX1" s="658"/>
      <c r="BY1" s="658"/>
      <c r="BZ1" s="658"/>
      <c r="CA1" s="658"/>
      <c r="CB1" s="658"/>
      <c r="CC1" s="658"/>
      <c r="CD1" s="658"/>
      <c r="CE1" s="658"/>
      <c r="CF1" s="658"/>
      <c r="CG1" s="658"/>
      <c r="CH1" s="658"/>
      <c r="CI1" s="658"/>
      <c r="CJ1" s="658"/>
      <c r="CK1" s="240"/>
    </row>
    <row r="2" spans="2:119" ht="20.100000000000001" customHeight="1" thickBot="1" x14ac:dyDescent="0.65">
      <c r="B2" s="704" t="s">
        <v>37</v>
      </c>
      <c r="C2" s="704" t="s">
        <v>38</v>
      </c>
      <c r="D2" s="707" t="s">
        <v>3</v>
      </c>
      <c r="E2" s="343" t="s">
        <v>35</v>
      </c>
      <c r="F2" s="375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7"/>
      <c r="AE2" s="376"/>
      <c r="AF2" s="376"/>
      <c r="AG2" s="376"/>
      <c r="AH2" s="376"/>
      <c r="AI2" s="376"/>
      <c r="AJ2" s="376"/>
      <c r="AK2" s="376"/>
      <c r="AL2" s="376"/>
      <c r="AM2" s="377"/>
      <c r="AN2" s="378"/>
      <c r="AO2" s="379"/>
      <c r="AP2" s="380"/>
      <c r="AQ2" s="380"/>
      <c r="AR2" s="380"/>
      <c r="AS2" s="380"/>
      <c r="AT2" s="380"/>
      <c r="AU2" s="380"/>
      <c r="AV2" s="380"/>
      <c r="AW2" s="380"/>
      <c r="AX2" s="380"/>
      <c r="AY2" s="380"/>
      <c r="AZ2" s="380"/>
      <c r="BA2" s="380"/>
      <c r="BB2" s="380"/>
      <c r="BC2" s="380"/>
      <c r="BD2" s="380"/>
      <c r="BE2" s="380"/>
      <c r="BF2" s="380"/>
      <c r="BG2" s="380"/>
      <c r="BH2" s="380"/>
      <c r="BI2" s="380"/>
      <c r="BJ2" s="380"/>
      <c r="BK2" s="380"/>
      <c r="BL2" s="380"/>
      <c r="BM2" s="380"/>
      <c r="BN2" s="380"/>
      <c r="BO2" s="380"/>
      <c r="BP2" s="380"/>
      <c r="BQ2" s="380"/>
      <c r="BR2" s="380"/>
      <c r="BS2" s="380"/>
      <c r="BT2" s="380"/>
      <c r="BU2" s="380"/>
      <c r="BV2" s="380"/>
      <c r="BW2" s="380"/>
      <c r="BX2" s="380"/>
      <c r="BY2" s="380"/>
      <c r="BZ2" s="380"/>
      <c r="CA2" s="380"/>
      <c r="CB2" s="380"/>
      <c r="CC2" s="380"/>
      <c r="CD2" s="380"/>
      <c r="CE2" s="380"/>
      <c r="CF2" s="380"/>
      <c r="CG2" s="380"/>
      <c r="CH2" s="381"/>
      <c r="CI2" s="266" t="s">
        <v>1</v>
      </c>
      <c r="CJ2" s="703" t="s">
        <v>37</v>
      </c>
      <c r="CK2" s="2"/>
      <c r="CL2" s="3"/>
      <c r="CM2" s="3"/>
      <c r="CN2" s="78" t="s">
        <v>191</v>
      </c>
      <c r="CO2" s="4"/>
      <c r="CP2" s="4"/>
      <c r="CQ2" s="4"/>
      <c r="CR2" s="4"/>
      <c r="CS2" s="4"/>
      <c r="CT2" s="79"/>
      <c r="CU2" s="79"/>
      <c r="CV2" s="80"/>
      <c r="CW2" s="2"/>
      <c r="CX2" s="344"/>
      <c r="CY2" s="344"/>
      <c r="CZ2" s="344"/>
      <c r="DA2" s="344"/>
      <c r="DB2" s="344"/>
      <c r="DC2" s="344"/>
      <c r="DD2" s="344"/>
      <c r="DE2" s="344"/>
      <c r="DF2" s="344"/>
      <c r="DG2" s="344"/>
      <c r="DH2" s="344"/>
      <c r="DI2" s="344"/>
      <c r="DJ2" s="344"/>
      <c r="DK2" s="345"/>
    </row>
    <row r="3" spans="2:119" s="230" customFormat="1" ht="20.100000000000001" customHeight="1" x14ac:dyDescent="0.6">
      <c r="B3" s="704"/>
      <c r="C3" s="704"/>
      <c r="D3" s="707"/>
      <c r="E3" s="229" t="s">
        <v>36</v>
      </c>
      <c r="F3" s="382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83"/>
      <c r="AE3" s="316"/>
      <c r="AF3" s="316"/>
      <c r="AG3" s="316"/>
      <c r="AH3" s="316"/>
      <c r="AI3" s="316"/>
      <c r="AJ3" s="316"/>
      <c r="AK3" s="316"/>
      <c r="AL3" s="316"/>
      <c r="AM3" s="383"/>
      <c r="AN3" s="384"/>
      <c r="AO3" s="385"/>
      <c r="AP3" s="316"/>
      <c r="AQ3" s="316"/>
      <c r="AR3" s="316"/>
      <c r="AS3" s="316"/>
      <c r="AT3" s="316"/>
      <c r="AU3" s="316"/>
      <c r="AV3" s="316"/>
      <c r="AW3" s="316"/>
      <c r="AX3" s="316"/>
      <c r="AY3" s="316"/>
      <c r="AZ3" s="316"/>
      <c r="BA3" s="316"/>
      <c r="BB3" s="316"/>
      <c r="BC3" s="316"/>
      <c r="BD3" s="316"/>
      <c r="BE3" s="316"/>
      <c r="BF3" s="316"/>
      <c r="BG3" s="316"/>
      <c r="BH3" s="316"/>
      <c r="BI3" s="316"/>
      <c r="BJ3" s="316"/>
      <c r="BK3" s="316"/>
      <c r="BL3" s="316"/>
      <c r="BM3" s="316"/>
      <c r="BN3" s="316"/>
      <c r="BO3" s="316"/>
      <c r="BP3" s="316"/>
      <c r="BQ3" s="316"/>
      <c r="BR3" s="316"/>
      <c r="BS3" s="316"/>
      <c r="BT3" s="316"/>
      <c r="BU3" s="316"/>
      <c r="BV3" s="316"/>
      <c r="BW3" s="316"/>
      <c r="BX3" s="316"/>
      <c r="BY3" s="316"/>
      <c r="BZ3" s="316"/>
      <c r="CA3" s="316"/>
      <c r="CB3" s="316"/>
      <c r="CC3" s="316"/>
      <c r="CD3" s="316"/>
      <c r="CE3" s="316"/>
      <c r="CF3" s="316"/>
      <c r="CG3" s="316"/>
      <c r="CH3" s="383"/>
      <c r="CI3" s="267">
        <v>80</v>
      </c>
      <c r="CJ3" s="704"/>
      <c r="CK3" s="2"/>
      <c r="CL3" s="2"/>
      <c r="CM3" s="1"/>
      <c r="CN3" s="81" t="s">
        <v>142</v>
      </c>
      <c r="CO3" s="82"/>
      <c r="CP3" s="82"/>
      <c r="CQ3" s="82"/>
      <c r="CR3" s="82"/>
      <c r="CS3" s="82"/>
      <c r="CT3" s="82"/>
      <c r="CU3" s="82"/>
      <c r="CV3" s="83"/>
      <c r="CW3" s="2"/>
      <c r="CX3" s="346"/>
      <c r="CY3" s="346"/>
      <c r="CZ3" s="346"/>
      <c r="DA3" s="346"/>
      <c r="DB3" s="346"/>
      <c r="DC3" s="346"/>
      <c r="DD3" s="346"/>
      <c r="DE3" s="346"/>
      <c r="DF3" s="346"/>
      <c r="DG3" s="346"/>
      <c r="DH3" s="346"/>
      <c r="DI3" s="346"/>
      <c r="DJ3" s="346"/>
      <c r="DK3" s="347"/>
      <c r="DM3" s="714"/>
      <c r="DN3" s="714"/>
      <c r="DO3" s="714"/>
    </row>
    <row r="4" spans="2:119" ht="20.100000000000001" customHeight="1" thickBot="1" x14ac:dyDescent="0.65">
      <c r="B4" s="705"/>
      <c r="C4" s="705"/>
      <c r="D4" s="708"/>
      <c r="E4" s="84" t="s">
        <v>41</v>
      </c>
      <c r="F4" s="318">
        <v>1</v>
      </c>
      <c r="G4" s="293">
        <v>2</v>
      </c>
      <c r="H4" s="293">
        <v>3</v>
      </c>
      <c r="I4" s="293">
        <v>4</v>
      </c>
      <c r="J4" s="293">
        <v>5</v>
      </c>
      <c r="K4" s="293">
        <v>6</v>
      </c>
      <c r="L4" s="293">
        <v>7</v>
      </c>
      <c r="M4" s="293">
        <v>8</v>
      </c>
      <c r="N4" s="293">
        <v>9</v>
      </c>
      <c r="O4" s="293">
        <v>10</v>
      </c>
      <c r="P4" s="293">
        <v>11</v>
      </c>
      <c r="Q4" s="293">
        <v>12</v>
      </c>
      <c r="R4" s="293">
        <v>13</v>
      </c>
      <c r="S4" s="293">
        <v>14</v>
      </c>
      <c r="T4" s="293">
        <v>15</v>
      </c>
      <c r="U4" s="293">
        <v>16</v>
      </c>
      <c r="V4" s="293">
        <v>17</v>
      </c>
      <c r="W4" s="293">
        <v>18</v>
      </c>
      <c r="X4" s="293">
        <v>19</v>
      </c>
      <c r="Y4" s="293">
        <v>20</v>
      </c>
      <c r="Z4" s="293">
        <v>21</v>
      </c>
      <c r="AA4" s="293">
        <v>22</v>
      </c>
      <c r="AB4" s="293">
        <v>23</v>
      </c>
      <c r="AC4" s="293">
        <v>24</v>
      </c>
      <c r="AD4" s="295">
        <v>25</v>
      </c>
      <c r="AE4" s="293">
        <v>26</v>
      </c>
      <c r="AF4" s="293">
        <v>27</v>
      </c>
      <c r="AG4" s="293">
        <v>28</v>
      </c>
      <c r="AH4" s="293">
        <v>29</v>
      </c>
      <c r="AI4" s="293">
        <v>30</v>
      </c>
      <c r="AJ4" s="293">
        <v>31</v>
      </c>
      <c r="AK4" s="293">
        <v>32</v>
      </c>
      <c r="AL4" s="293">
        <v>33</v>
      </c>
      <c r="AM4" s="295">
        <v>34</v>
      </c>
      <c r="AN4" s="384"/>
      <c r="AO4" s="292">
        <v>35</v>
      </c>
      <c r="AP4" s="293">
        <v>36</v>
      </c>
      <c r="AQ4" s="293">
        <v>37</v>
      </c>
      <c r="AR4" s="293">
        <v>38</v>
      </c>
      <c r="AS4" s="293">
        <v>39</v>
      </c>
      <c r="AT4" s="293">
        <v>40</v>
      </c>
      <c r="AU4" s="293">
        <v>41</v>
      </c>
      <c r="AV4" s="293">
        <v>42</v>
      </c>
      <c r="AW4" s="293">
        <v>43</v>
      </c>
      <c r="AX4" s="293">
        <v>44</v>
      </c>
      <c r="AY4" s="293">
        <v>45</v>
      </c>
      <c r="AZ4" s="293">
        <v>46</v>
      </c>
      <c r="BA4" s="293">
        <v>47</v>
      </c>
      <c r="BB4" s="293">
        <v>48</v>
      </c>
      <c r="BC4" s="293">
        <v>49</v>
      </c>
      <c r="BD4" s="293">
        <v>50</v>
      </c>
      <c r="BE4" s="293">
        <v>51</v>
      </c>
      <c r="BF4" s="293">
        <v>52</v>
      </c>
      <c r="BG4" s="293">
        <v>53</v>
      </c>
      <c r="BH4" s="293">
        <v>54</v>
      </c>
      <c r="BI4" s="293">
        <v>55</v>
      </c>
      <c r="BJ4" s="293">
        <v>56</v>
      </c>
      <c r="BK4" s="293">
        <v>57</v>
      </c>
      <c r="BL4" s="293">
        <v>58</v>
      </c>
      <c r="BM4" s="293">
        <v>59</v>
      </c>
      <c r="BN4" s="293">
        <v>60</v>
      </c>
      <c r="BO4" s="293">
        <v>61</v>
      </c>
      <c r="BP4" s="293">
        <v>62</v>
      </c>
      <c r="BQ4" s="293">
        <v>63</v>
      </c>
      <c r="BR4" s="293">
        <v>64</v>
      </c>
      <c r="BS4" s="293">
        <v>65</v>
      </c>
      <c r="BT4" s="293">
        <v>66</v>
      </c>
      <c r="BU4" s="293">
        <v>67</v>
      </c>
      <c r="BV4" s="293">
        <v>68</v>
      </c>
      <c r="BW4" s="293">
        <v>69</v>
      </c>
      <c r="BX4" s="293">
        <v>70</v>
      </c>
      <c r="BY4" s="293">
        <v>71</v>
      </c>
      <c r="BZ4" s="293">
        <v>72</v>
      </c>
      <c r="CA4" s="293">
        <v>73</v>
      </c>
      <c r="CB4" s="293">
        <v>74</v>
      </c>
      <c r="CC4" s="293">
        <v>75</v>
      </c>
      <c r="CD4" s="293">
        <v>76</v>
      </c>
      <c r="CE4" s="293">
        <v>77</v>
      </c>
      <c r="CF4" s="293">
        <v>78</v>
      </c>
      <c r="CG4" s="293">
        <v>79</v>
      </c>
      <c r="CH4" s="295">
        <v>80</v>
      </c>
      <c r="CI4" s="296">
        <f>(CI3*80)/100</f>
        <v>64</v>
      </c>
      <c r="CJ4" s="705"/>
      <c r="CK4" s="2"/>
      <c r="CL4" s="2"/>
      <c r="CM4" s="85"/>
      <c r="CN4" s="86" t="s">
        <v>192</v>
      </c>
      <c r="CO4" s="348"/>
      <c r="CP4" s="348"/>
      <c r="CQ4" s="348"/>
      <c r="CR4" s="348"/>
      <c r="CS4" s="348"/>
      <c r="CT4" s="348"/>
      <c r="CU4" s="348"/>
      <c r="CV4" s="349"/>
      <c r="CW4" s="2"/>
      <c r="CX4" s="350"/>
      <c r="CY4" s="350"/>
      <c r="CZ4" s="350"/>
      <c r="DA4" s="350"/>
      <c r="DB4" s="350"/>
      <c r="DC4" s="350"/>
      <c r="DD4" s="350"/>
      <c r="DE4" s="350"/>
      <c r="DF4" s="350"/>
      <c r="DG4" s="350"/>
      <c r="DH4" s="350"/>
      <c r="DI4" s="350"/>
      <c r="DJ4" s="350"/>
      <c r="DK4" s="351"/>
      <c r="DM4" s="715"/>
      <c r="DN4" s="715"/>
      <c r="DO4" s="715"/>
    </row>
    <row r="5" spans="2:119" s="10" customFormat="1" ht="16.5" customHeight="1" x14ac:dyDescent="0.6">
      <c r="B5" s="9">
        <v>1</v>
      </c>
      <c r="C5" s="23">
        <v>11440</v>
      </c>
      <c r="D5" s="29" t="s">
        <v>183</v>
      </c>
      <c r="E5" s="31"/>
      <c r="F5" s="386"/>
      <c r="G5" s="387"/>
      <c r="H5" s="387"/>
      <c r="I5" s="387"/>
      <c r="J5" s="387"/>
      <c r="K5" s="387"/>
      <c r="L5" s="387"/>
      <c r="M5" s="387"/>
      <c r="N5" s="387">
        <v>1</v>
      </c>
      <c r="O5" s="387">
        <v>1</v>
      </c>
      <c r="P5" s="387"/>
      <c r="Q5" s="387"/>
      <c r="R5" s="387">
        <v>1</v>
      </c>
      <c r="S5" s="387"/>
      <c r="T5" s="387">
        <v>1</v>
      </c>
      <c r="U5" s="89">
        <v>1</v>
      </c>
      <c r="V5" s="89"/>
      <c r="W5" s="89"/>
      <c r="X5" s="89"/>
      <c r="Y5" s="90"/>
      <c r="Z5" s="89"/>
      <c r="AA5" s="89"/>
      <c r="AB5" s="89"/>
      <c r="AC5" s="89"/>
      <c r="AD5" s="89"/>
      <c r="AE5" s="387"/>
      <c r="AF5" s="387"/>
      <c r="AG5" s="387"/>
      <c r="AH5" s="387"/>
      <c r="AI5" s="387"/>
      <c r="AJ5" s="387"/>
      <c r="AK5" s="387"/>
      <c r="AL5" s="387"/>
      <c r="AM5" s="388"/>
      <c r="AN5" s="389"/>
      <c r="AO5" s="386"/>
      <c r="AP5" s="387"/>
      <c r="AQ5" s="387"/>
      <c r="AR5" s="387"/>
      <c r="AS5" s="387"/>
      <c r="AT5" s="387"/>
      <c r="AU5" s="89"/>
      <c r="AV5" s="89"/>
      <c r="AW5" s="89"/>
      <c r="AX5" s="89"/>
      <c r="AY5" s="90"/>
      <c r="AZ5" s="89"/>
      <c r="BA5" s="89"/>
      <c r="BB5" s="89"/>
      <c r="BC5" s="89"/>
      <c r="BD5" s="89"/>
      <c r="BE5" s="387"/>
      <c r="BF5" s="387"/>
      <c r="BG5" s="387"/>
      <c r="BH5" s="387"/>
      <c r="BI5" s="387"/>
      <c r="BJ5" s="387"/>
      <c r="BK5" s="387"/>
      <c r="BL5" s="387"/>
      <c r="BM5" s="387"/>
      <c r="BN5" s="387"/>
      <c r="BO5" s="387"/>
      <c r="BP5" s="387"/>
      <c r="BQ5" s="387"/>
      <c r="BR5" s="387"/>
      <c r="BS5" s="387"/>
      <c r="BT5" s="89"/>
      <c r="BU5" s="89"/>
      <c r="BV5" s="89"/>
      <c r="BW5" s="89"/>
      <c r="BX5" s="89"/>
      <c r="BY5" s="89"/>
      <c r="BZ5" s="89"/>
      <c r="CA5" s="89"/>
      <c r="CB5" s="89"/>
      <c r="CC5" s="90"/>
      <c r="CD5" s="89"/>
      <c r="CE5" s="89"/>
      <c r="CF5" s="89"/>
      <c r="CG5" s="89"/>
      <c r="CH5" s="91"/>
      <c r="CI5" s="268">
        <f>($CI$3-CL5)</f>
        <v>75</v>
      </c>
      <c r="CJ5" s="9">
        <v>1</v>
      </c>
      <c r="CK5" s="224"/>
      <c r="CL5" s="224">
        <f>SUM(F5:CH5)</f>
        <v>5</v>
      </c>
      <c r="CM5" s="352"/>
      <c r="CN5" s="231"/>
      <c r="CO5" s="231"/>
      <c r="CP5" s="231"/>
      <c r="CQ5" s="231"/>
      <c r="CR5" s="231"/>
      <c r="CS5" s="231"/>
      <c r="CT5" s="231"/>
      <c r="CU5" s="231"/>
      <c r="CV5" s="231"/>
      <c r="CW5" s="2"/>
      <c r="CX5" s="352"/>
      <c r="CY5" s="352"/>
      <c r="CZ5" s="352"/>
      <c r="DA5" s="353"/>
      <c r="DB5" s="353"/>
      <c r="DC5" s="353"/>
      <c r="DD5" s="353"/>
      <c r="DE5" s="354"/>
      <c r="DF5" s="353"/>
      <c r="DG5" s="353"/>
      <c r="DH5" s="353"/>
      <c r="DI5" s="353"/>
      <c r="DJ5" s="353"/>
      <c r="DK5" s="355"/>
      <c r="DM5" s="16"/>
      <c r="DN5" s="227"/>
      <c r="DO5" s="227"/>
    </row>
    <row r="6" spans="2:119" s="10" customFormat="1" ht="16.5" customHeight="1" x14ac:dyDescent="0.6">
      <c r="B6" s="11">
        <v>2</v>
      </c>
      <c r="C6" s="24">
        <v>12023</v>
      </c>
      <c r="D6" s="12" t="s">
        <v>75</v>
      </c>
      <c r="E6" s="13"/>
      <c r="F6" s="390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14"/>
      <c r="V6" s="14"/>
      <c r="W6" s="14"/>
      <c r="X6" s="14"/>
      <c r="Y6" s="15"/>
      <c r="Z6" s="14"/>
      <c r="AA6" s="14"/>
      <c r="AB6" s="14"/>
      <c r="AC6" s="14"/>
      <c r="AD6" s="14"/>
      <c r="AE6" s="391"/>
      <c r="AF6" s="391"/>
      <c r="AG6" s="391"/>
      <c r="AH6" s="391"/>
      <c r="AI6" s="391"/>
      <c r="AJ6" s="391"/>
      <c r="AK6" s="391"/>
      <c r="AL6" s="391"/>
      <c r="AM6" s="392"/>
      <c r="AN6" s="389"/>
      <c r="AO6" s="390"/>
      <c r="AP6" s="391"/>
      <c r="AQ6" s="391"/>
      <c r="AR6" s="391"/>
      <c r="AS6" s="391"/>
      <c r="AT6" s="391"/>
      <c r="AU6" s="14"/>
      <c r="AV6" s="14"/>
      <c r="AW6" s="14"/>
      <c r="AX6" s="14"/>
      <c r="AY6" s="15"/>
      <c r="AZ6" s="14"/>
      <c r="BA6" s="14"/>
      <c r="BB6" s="14"/>
      <c r="BC6" s="14"/>
      <c r="BD6" s="14"/>
      <c r="BE6" s="391"/>
      <c r="BF6" s="391"/>
      <c r="BG6" s="391"/>
      <c r="BH6" s="391"/>
      <c r="BI6" s="391"/>
      <c r="BJ6" s="391"/>
      <c r="BK6" s="391"/>
      <c r="BL6" s="391"/>
      <c r="BM6" s="391"/>
      <c r="BN6" s="391"/>
      <c r="BO6" s="391"/>
      <c r="BP6" s="391"/>
      <c r="BQ6" s="391"/>
      <c r="BR6" s="391"/>
      <c r="BS6" s="391"/>
      <c r="BT6" s="14"/>
      <c r="BU6" s="14"/>
      <c r="BV6" s="14"/>
      <c r="BW6" s="14"/>
      <c r="BX6" s="14"/>
      <c r="BY6" s="14"/>
      <c r="BZ6" s="14"/>
      <c r="CA6" s="14"/>
      <c r="CB6" s="14"/>
      <c r="CC6" s="15"/>
      <c r="CD6" s="14"/>
      <c r="CE6" s="14"/>
      <c r="CF6" s="14"/>
      <c r="CG6" s="14"/>
      <c r="CH6" s="92"/>
      <c r="CI6" s="269">
        <f t="shared" ref="CI6:CI49" si="0">($CI$3-CL6)</f>
        <v>80</v>
      </c>
      <c r="CJ6" s="11">
        <v>2</v>
      </c>
      <c r="CK6" s="224"/>
      <c r="CL6" s="224">
        <f t="shared" ref="CL6:CL49" si="1">SUM(F6:CH6)</f>
        <v>0</v>
      </c>
      <c r="CM6" s="352"/>
      <c r="CN6" s="231"/>
      <c r="CO6" s="231"/>
      <c r="CP6" s="231"/>
      <c r="CQ6" s="231"/>
      <c r="CR6" s="231"/>
      <c r="CS6" s="231"/>
      <c r="CT6" s="231"/>
      <c r="CU6" s="231"/>
      <c r="CV6" s="2"/>
      <c r="CW6" s="2"/>
      <c r="CX6" s="352"/>
      <c r="CY6" s="352"/>
      <c r="CZ6" s="352"/>
      <c r="DA6" s="353"/>
      <c r="DB6" s="353"/>
      <c r="DC6" s="353"/>
      <c r="DD6" s="353"/>
      <c r="DE6" s="354"/>
      <c r="DF6" s="353"/>
      <c r="DG6" s="353"/>
      <c r="DH6" s="353"/>
      <c r="DI6" s="353"/>
      <c r="DJ6" s="353"/>
      <c r="DK6" s="355"/>
      <c r="DM6" s="16"/>
      <c r="DN6" s="356"/>
      <c r="DO6" s="356"/>
    </row>
    <row r="7" spans="2:119" s="10" customFormat="1" ht="16.5" customHeight="1" x14ac:dyDescent="0.5">
      <c r="B7" s="11">
        <v>3</v>
      </c>
      <c r="C7" s="24">
        <v>12047</v>
      </c>
      <c r="D7" s="12" t="s">
        <v>42</v>
      </c>
      <c r="E7" s="13"/>
      <c r="F7" s="390"/>
      <c r="G7" s="391"/>
      <c r="H7" s="391"/>
      <c r="I7" s="391"/>
      <c r="J7" s="391"/>
      <c r="K7" s="391"/>
      <c r="L7" s="391"/>
      <c r="M7" s="391"/>
      <c r="N7" s="391"/>
      <c r="O7" s="391"/>
      <c r="P7" s="391">
        <v>1</v>
      </c>
      <c r="Q7" s="391">
        <v>1</v>
      </c>
      <c r="R7" s="391">
        <v>1</v>
      </c>
      <c r="S7" s="391">
        <v>1</v>
      </c>
      <c r="T7" s="391"/>
      <c r="U7" s="14"/>
      <c r="V7" s="14"/>
      <c r="W7" s="14">
        <v>1</v>
      </c>
      <c r="X7" s="14"/>
      <c r="Y7" s="15">
        <v>1</v>
      </c>
      <c r="Z7" s="14"/>
      <c r="AA7" s="14"/>
      <c r="AB7" s="14"/>
      <c r="AC7" s="14"/>
      <c r="AD7" s="14"/>
      <c r="AE7" s="391"/>
      <c r="AF7" s="391"/>
      <c r="AG7" s="391"/>
      <c r="AH7" s="391"/>
      <c r="AI7" s="391"/>
      <c r="AJ7" s="391"/>
      <c r="AK7" s="391"/>
      <c r="AL7" s="393"/>
      <c r="AM7" s="394"/>
      <c r="AN7" s="378"/>
      <c r="AO7" s="390"/>
      <c r="AP7" s="391"/>
      <c r="AQ7" s="391"/>
      <c r="AR7" s="391"/>
      <c r="AS7" s="391"/>
      <c r="AT7" s="391"/>
      <c r="AU7" s="14"/>
      <c r="AV7" s="14"/>
      <c r="AW7" s="14"/>
      <c r="AX7" s="14"/>
      <c r="AY7" s="15"/>
      <c r="AZ7" s="14"/>
      <c r="BA7" s="14"/>
      <c r="BB7" s="14"/>
      <c r="BC7" s="14"/>
      <c r="BD7" s="14"/>
      <c r="BE7" s="391"/>
      <c r="BF7" s="391"/>
      <c r="BG7" s="391"/>
      <c r="BH7" s="391"/>
      <c r="BI7" s="391"/>
      <c r="BJ7" s="391"/>
      <c r="BK7" s="391"/>
      <c r="BL7" s="395"/>
      <c r="BM7" s="395"/>
      <c r="BN7" s="395"/>
      <c r="BO7" s="391"/>
      <c r="BP7" s="391"/>
      <c r="BQ7" s="391"/>
      <c r="BR7" s="391"/>
      <c r="BS7" s="391"/>
      <c r="BT7" s="14"/>
      <c r="BU7" s="14"/>
      <c r="BV7" s="14"/>
      <c r="BW7" s="14"/>
      <c r="BX7" s="14"/>
      <c r="BY7" s="14"/>
      <c r="BZ7" s="14"/>
      <c r="CA7" s="14"/>
      <c r="CB7" s="14"/>
      <c r="CC7" s="15"/>
      <c r="CD7" s="14"/>
      <c r="CE7" s="14"/>
      <c r="CF7" s="14"/>
      <c r="CG7" s="14"/>
      <c r="CH7" s="92"/>
      <c r="CI7" s="269">
        <f t="shared" si="0"/>
        <v>74</v>
      </c>
      <c r="CJ7" s="11">
        <v>3</v>
      </c>
      <c r="CK7" s="224"/>
      <c r="CL7" s="224">
        <f t="shared" si="1"/>
        <v>6</v>
      </c>
      <c r="CM7" s="352"/>
      <c r="CN7" s="2"/>
      <c r="CO7" s="2"/>
      <c r="CP7" s="2"/>
      <c r="CQ7" s="2"/>
      <c r="CR7" s="2"/>
      <c r="CS7" s="2"/>
      <c r="CT7" s="2"/>
      <c r="CU7" s="2"/>
      <c r="CV7" s="2"/>
      <c r="CW7" s="2"/>
      <c r="CX7" s="352"/>
      <c r="CY7" s="352"/>
      <c r="CZ7" s="352"/>
      <c r="DA7" s="353"/>
      <c r="DB7" s="353"/>
      <c r="DC7" s="353"/>
      <c r="DD7" s="353"/>
      <c r="DE7" s="354"/>
      <c r="DF7" s="353"/>
      <c r="DG7" s="353"/>
      <c r="DH7" s="353"/>
      <c r="DI7" s="353"/>
      <c r="DJ7" s="353"/>
      <c r="DK7" s="355"/>
    </row>
    <row r="8" spans="2:119" s="10" customFormat="1" ht="16.5" customHeight="1" x14ac:dyDescent="0.5">
      <c r="B8" s="11">
        <v>4</v>
      </c>
      <c r="C8" s="24">
        <v>12059</v>
      </c>
      <c r="D8" s="12" t="s">
        <v>76</v>
      </c>
      <c r="E8" s="13"/>
      <c r="F8" s="390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14"/>
      <c r="V8" s="14"/>
      <c r="W8" s="14"/>
      <c r="X8" s="14"/>
      <c r="Y8" s="15"/>
      <c r="Z8" s="14"/>
      <c r="AA8" s="14"/>
      <c r="AB8" s="14"/>
      <c r="AC8" s="14"/>
      <c r="AD8" s="14"/>
      <c r="AE8" s="391"/>
      <c r="AF8" s="391"/>
      <c r="AG8" s="391"/>
      <c r="AH8" s="391"/>
      <c r="AI8" s="391"/>
      <c r="AJ8" s="391"/>
      <c r="AK8" s="391"/>
      <c r="AL8" s="393"/>
      <c r="AM8" s="394"/>
      <c r="AN8" s="378"/>
      <c r="AO8" s="390"/>
      <c r="AP8" s="391"/>
      <c r="AQ8" s="391"/>
      <c r="AR8" s="391"/>
      <c r="AS8" s="391"/>
      <c r="AT8" s="391"/>
      <c r="AU8" s="14"/>
      <c r="AV8" s="14"/>
      <c r="AW8" s="14"/>
      <c r="AX8" s="14"/>
      <c r="AY8" s="15"/>
      <c r="AZ8" s="14"/>
      <c r="BA8" s="14"/>
      <c r="BB8" s="14"/>
      <c r="BC8" s="14"/>
      <c r="BD8" s="14"/>
      <c r="BE8" s="391"/>
      <c r="BF8" s="391"/>
      <c r="BG8" s="391"/>
      <c r="BH8" s="391"/>
      <c r="BI8" s="391"/>
      <c r="BJ8" s="391"/>
      <c r="BK8" s="391"/>
      <c r="BL8" s="395"/>
      <c r="BM8" s="395"/>
      <c r="BN8" s="395"/>
      <c r="BO8" s="391"/>
      <c r="BP8" s="391"/>
      <c r="BQ8" s="391"/>
      <c r="BR8" s="391"/>
      <c r="BS8" s="391"/>
      <c r="BT8" s="14"/>
      <c r="BU8" s="14"/>
      <c r="BV8" s="14"/>
      <c r="BW8" s="14"/>
      <c r="BX8" s="14"/>
      <c r="BY8" s="14"/>
      <c r="BZ8" s="14"/>
      <c r="CA8" s="14"/>
      <c r="CB8" s="14"/>
      <c r="CC8" s="15"/>
      <c r="CD8" s="14"/>
      <c r="CE8" s="14"/>
      <c r="CF8" s="14"/>
      <c r="CG8" s="14"/>
      <c r="CH8" s="92"/>
      <c r="CI8" s="269">
        <f t="shared" si="0"/>
        <v>80</v>
      </c>
      <c r="CJ8" s="11">
        <v>4</v>
      </c>
      <c r="CK8" s="224"/>
      <c r="CL8" s="224">
        <f t="shared" si="1"/>
        <v>0</v>
      </c>
      <c r="CM8" s="352"/>
      <c r="CN8" s="2"/>
      <c r="CO8" s="2"/>
      <c r="CP8" s="2"/>
      <c r="CQ8" s="2"/>
      <c r="CR8" s="2"/>
      <c r="CS8" s="2"/>
      <c r="CT8" s="2"/>
      <c r="CU8" s="2"/>
      <c r="CV8" s="2"/>
      <c r="CW8" s="2"/>
      <c r="CX8" s="352"/>
      <c r="CY8" s="352"/>
      <c r="CZ8" s="352"/>
      <c r="DA8" s="353"/>
      <c r="DB8" s="353"/>
      <c r="DC8" s="353"/>
      <c r="DD8" s="353"/>
      <c r="DE8" s="354"/>
      <c r="DF8" s="353"/>
      <c r="DG8" s="353"/>
      <c r="DH8" s="353"/>
      <c r="DI8" s="353"/>
      <c r="DJ8" s="353"/>
      <c r="DK8" s="355"/>
    </row>
    <row r="9" spans="2:119" s="10" customFormat="1" ht="16.5" customHeight="1" x14ac:dyDescent="0.5">
      <c r="B9" s="11">
        <v>5</v>
      </c>
      <c r="C9" s="24">
        <v>12139</v>
      </c>
      <c r="D9" s="12" t="s">
        <v>77</v>
      </c>
      <c r="E9" s="13"/>
      <c r="F9" s="390"/>
      <c r="G9" s="391"/>
      <c r="H9" s="391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14"/>
      <c r="V9" s="14"/>
      <c r="W9" s="14"/>
      <c r="X9" s="14"/>
      <c r="Y9" s="15"/>
      <c r="Z9" s="14"/>
      <c r="AA9" s="14"/>
      <c r="AB9" s="14"/>
      <c r="AC9" s="14"/>
      <c r="AD9" s="14"/>
      <c r="AE9" s="391"/>
      <c r="AF9" s="391"/>
      <c r="AG9" s="391"/>
      <c r="AH9" s="391"/>
      <c r="AI9" s="391"/>
      <c r="AJ9" s="391"/>
      <c r="AK9" s="391"/>
      <c r="AL9" s="396"/>
      <c r="AM9" s="397"/>
      <c r="AN9" s="398"/>
      <c r="AO9" s="390"/>
      <c r="AP9" s="391"/>
      <c r="AQ9" s="391"/>
      <c r="AR9" s="391"/>
      <c r="AS9" s="391"/>
      <c r="AT9" s="391"/>
      <c r="AU9" s="14"/>
      <c r="AV9" s="14"/>
      <c r="AW9" s="14"/>
      <c r="AX9" s="14"/>
      <c r="AY9" s="15"/>
      <c r="AZ9" s="14"/>
      <c r="BA9" s="14"/>
      <c r="BB9" s="14"/>
      <c r="BC9" s="14"/>
      <c r="BD9" s="14"/>
      <c r="BE9" s="391"/>
      <c r="BF9" s="391"/>
      <c r="BG9" s="391"/>
      <c r="BH9" s="391"/>
      <c r="BI9" s="391"/>
      <c r="BJ9" s="391"/>
      <c r="BK9" s="391"/>
      <c r="BL9" s="16"/>
      <c r="BM9" s="399"/>
      <c r="BN9" s="399"/>
      <c r="BO9" s="391"/>
      <c r="BP9" s="391"/>
      <c r="BQ9" s="391"/>
      <c r="BR9" s="391"/>
      <c r="BS9" s="391"/>
      <c r="BT9" s="14"/>
      <c r="BU9" s="14"/>
      <c r="BV9" s="14"/>
      <c r="BW9" s="14"/>
      <c r="BX9" s="14"/>
      <c r="BY9" s="14"/>
      <c r="BZ9" s="14"/>
      <c r="CA9" s="14"/>
      <c r="CB9" s="14"/>
      <c r="CC9" s="15"/>
      <c r="CD9" s="14"/>
      <c r="CE9" s="14"/>
      <c r="CF9" s="14"/>
      <c r="CG9" s="14"/>
      <c r="CH9" s="92"/>
      <c r="CI9" s="269">
        <f t="shared" si="0"/>
        <v>80</v>
      </c>
      <c r="CJ9" s="11">
        <v>5</v>
      </c>
      <c r="CK9" s="224"/>
      <c r="CL9" s="224">
        <f t="shared" si="1"/>
        <v>0</v>
      </c>
      <c r="CM9" s="352"/>
      <c r="CN9" s="2"/>
      <c r="CO9" s="2"/>
      <c r="CP9" s="2"/>
      <c r="CQ9" s="2"/>
      <c r="CR9" s="2"/>
      <c r="CS9" s="2"/>
      <c r="CT9" s="2"/>
      <c r="CU9" s="2"/>
      <c r="CV9" s="2"/>
      <c r="CW9" s="2"/>
      <c r="CX9" s="352"/>
      <c r="CY9" s="352"/>
      <c r="CZ9" s="352"/>
      <c r="DA9" s="353"/>
      <c r="DB9" s="353"/>
      <c r="DC9" s="353"/>
      <c r="DD9" s="353"/>
      <c r="DE9" s="354"/>
      <c r="DF9" s="353"/>
      <c r="DG9" s="353"/>
      <c r="DH9" s="353"/>
      <c r="DI9" s="353"/>
      <c r="DJ9" s="353"/>
      <c r="DK9" s="355"/>
    </row>
    <row r="10" spans="2:119" s="10" customFormat="1" ht="16.5" customHeight="1" x14ac:dyDescent="0.5">
      <c r="B10" s="11">
        <v>6</v>
      </c>
      <c r="C10" s="24">
        <v>12215</v>
      </c>
      <c r="D10" s="12" t="s">
        <v>78</v>
      </c>
      <c r="E10" s="13"/>
      <c r="F10" s="390"/>
      <c r="G10" s="391"/>
      <c r="H10" s="391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14"/>
      <c r="V10" s="14"/>
      <c r="W10" s="14"/>
      <c r="X10" s="14"/>
      <c r="Y10" s="15"/>
      <c r="Z10" s="14"/>
      <c r="AA10" s="14"/>
      <c r="AB10" s="14"/>
      <c r="AC10" s="14"/>
      <c r="AD10" s="14"/>
      <c r="AE10" s="391"/>
      <c r="AF10" s="391"/>
      <c r="AG10" s="391"/>
      <c r="AH10" s="391"/>
      <c r="AI10" s="391"/>
      <c r="AJ10" s="391"/>
      <c r="AK10" s="391"/>
      <c r="AL10" s="393"/>
      <c r="AM10" s="394"/>
      <c r="AN10" s="378"/>
      <c r="AO10" s="390"/>
      <c r="AP10" s="391"/>
      <c r="AQ10" s="391"/>
      <c r="AR10" s="391"/>
      <c r="AS10" s="391"/>
      <c r="AT10" s="391"/>
      <c r="AU10" s="14"/>
      <c r="AV10" s="14"/>
      <c r="AW10" s="14"/>
      <c r="AX10" s="14"/>
      <c r="AY10" s="15"/>
      <c r="AZ10" s="14"/>
      <c r="BA10" s="14"/>
      <c r="BB10" s="14"/>
      <c r="BC10" s="14"/>
      <c r="BD10" s="14"/>
      <c r="BE10" s="391"/>
      <c r="BF10" s="391"/>
      <c r="BG10" s="391"/>
      <c r="BH10" s="391"/>
      <c r="BI10" s="391"/>
      <c r="BJ10" s="391"/>
      <c r="BK10" s="391"/>
      <c r="BL10" s="17"/>
      <c r="BM10" s="395"/>
      <c r="BN10" s="395"/>
      <c r="BO10" s="391"/>
      <c r="BP10" s="391"/>
      <c r="BQ10" s="391"/>
      <c r="BR10" s="391"/>
      <c r="BS10" s="391"/>
      <c r="BT10" s="14"/>
      <c r="BU10" s="14"/>
      <c r="BV10" s="14"/>
      <c r="BW10" s="14"/>
      <c r="BX10" s="14"/>
      <c r="BY10" s="14"/>
      <c r="BZ10" s="14"/>
      <c r="CA10" s="14"/>
      <c r="CB10" s="14"/>
      <c r="CC10" s="15"/>
      <c r="CD10" s="14"/>
      <c r="CE10" s="14"/>
      <c r="CF10" s="14"/>
      <c r="CG10" s="14"/>
      <c r="CH10" s="92"/>
      <c r="CI10" s="269">
        <f t="shared" si="0"/>
        <v>80</v>
      </c>
      <c r="CJ10" s="11">
        <v>6</v>
      </c>
      <c r="CK10" s="224"/>
      <c r="CL10" s="224">
        <f t="shared" si="1"/>
        <v>0</v>
      </c>
      <c r="CM10" s="35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352"/>
      <c r="CY10" s="352"/>
      <c r="CZ10" s="352"/>
      <c r="DA10" s="353"/>
      <c r="DB10" s="353"/>
      <c r="DC10" s="353"/>
      <c r="DD10" s="353"/>
      <c r="DE10" s="354"/>
      <c r="DF10" s="353"/>
      <c r="DG10" s="353"/>
      <c r="DH10" s="353"/>
      <c r="DI10" s="353"/>
      <c r="DJ10" s="353"/>
      <c r="DK10" s="355"/>
    </row>
    <row r="11" spans="2:119" s="10" customFormat="1" ht="16.5" customHeight="1" x14ac:dyDescent="0.5">
      <c r="B11" s="11">
        <v>7</v>
      </c>
      <c r="C11" s="24">
        <v>12220</v>
      </c>
      <c r="D11" s="12" t="s">
        <v>79</v>
      </c>
      <c r="E11" s="13"/>
      <c r="F11" s="390"/>
      <c r="G11" s="391"/>
      <c r="H11" s="391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14"/>
      <c r="V11" s="14"/>
      <c r="W11" s="14"/>
      <c r="X11" s="14"/>
      <c r="Y11" s="15"/>
      <c r="Z11" s="14"/>
      <c r="AA11" s="14"/>
      <c r="AB11" s="14"/>
      <c r="AC11" s="14"/>
      <c r="AD11" s="14"/>
      <c r="AE11" s="391"/>
      <c r="AF11" s="391"/>
      <c r="AG11" s="391"/>
      <c r="AH11" s="391"/>
      <c r="AI11" s="391"/>
      <c r="AJ11" s="391"/>
      <c r="AK11" s="391"/>
      <c r="AL11" s="391"/>
      <c r="AM11" s="392"/>
      <c r="AN11" s="389"/>
      <c r="AO11" s="390"/>
      <c r="AP11" s="391"/>
      <c r="AQ11" s="391"/>
      <c r="AR11" s="391"/>
      <c r="AS11" s="391"/>
      <c r="AT11" s="391"/>
      <c r="AU11" s="14"/>
      <c r="AV11" s="14"/>
      <c r="AW11" s="14"/>
      <c r="AX11" s="14"/>
      <c r="AY11" s="15"/>
      <c r="AZ11" s="14"/>
      <c r="BA11" s="14"/>
      <c r="BB11" s="14"/>
      <c r="BC11" s="14"/>
      <c r="BD11" s="14"/>
      <c r="BE11" s="391"/>
      <c r="BF11" s="391"/>
      <c r="BG11" s="391"/>
      <c r="BH11" s="391"/>
      <c r="BI11" s="391"/>
      <c r="BJ11" s="391"/>
      <c r="BK11" s="391"/>
      <c r="BL11" s="391"/>
      <c r="BM11" s="391"/>
      <c r="BN11" s="391"/>
      <c r="BO11" s="391"/>
      <c r="BP11" s="391"/>
      <c r="BQ11" s="391"/>
      <c r="BR11" s="391"/>
      <c r="BS11" s="391"/>
      <c r="BT11" s="14"/>
      <c r="BU11" s="14"/>
      <c r="BV11" s="14"/>
      <c r="BW11" s="14"/>
      <c r="BX11" s="14"/>
      <c r="BY11" s="14"/>
      <c r="BZ11" s="14"/>
      <c r="CA11" s="14"/>
      <c r="CB11" s="14"/>
      <c r="CC11" s="15"/>
      <c r="CD11" s="14"/>
      <c r="CE11" s="14"/>
      <c r="CF11" s="14"/>
      <c r="CG11" s="14"/>
      <c r="CH11" s="92"/>
      <c r="CI11" s="269">
        <f t="shared" si="0"/>
        <v>80</v>
      </c>
      <c r="CJ11" s="11">
        <v>7</v>
      </c>
      <c r="CK11" s="224"/>
      <c r="CL11" s="224">
        <f t="shared" si="1"/>
        <v>0</v>
      </c>
      <c r="CM11" s="357"/>
      <c r="CN11" s="701"/>
      <c r="CO11" s="701"/>
      <c r="CP11" s="701"/>
      <c r="CQ11" s="701"/>
      <c r="CR11" s="701"/>
      <c r="CS11" s="701"/>
      <c r="CT11" s="701"/>
      <c r="CU11" s="701"/>
      <c r="CV11" s="701"/>
      <c r="CW11" s="701"/>
      <c r="CX11" s="358"/>
      <c r="CY11" s="352"/>
      <c r="CZ11" s="352"/>
      <c r="DA11" s="353"/>
      <c r="DB11" s="353"/>
      <c r="DC11" s="353"/>
      <c r="DD11" s="353"/>
      <c r="DE11" s="354"/>
      <c r="DF11" s="353"/>
      <c r="DG11" s="353"/>
      <c r="DH11" s="353"/>
      <c r="DI11" s="353"/>
      <c r="DJ11" s="353"/>
      <c r="DK11" s="355"/>
    </row>
    <row r="12" spans="2:119" s="10" customFormat="1" ht="16.5" customHeight="1" x14ac:dyDescent="0.5">
      <c r="B12" s="11">
        <v>8</v>
      </c>
      <c r="C12" s="24">
        <v>12225</v>
      </c>
      <c r="D12" s="12" t="s">
        <v>80</v>
      </c>
      <c r="E12" s="13"/>
      <c r="F12" s="390"/>
      <c r="G12" s="391"/>
      <c r="H12" s="391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  <c r="U12" s="14"/>
      <c r="V12" s="14"/>
      <c r="W12" s="14"/>
      <c r="X12" s="14"/>
      <c r="Y12" s="15"/>
      <c r="Z12" s="14"/>
      <c r="AA12" s="14"/>
      <c r="AB12" s="14"/>
      <c r="AC12" s="14"/>
      <c r="AD12" s="14"/>
      <c r="AE12" s="391"/>
      <c r="AF12" s="391"/>
      <c r="AG12" s="391"/>
      <c r="AH12" s="391"/>
      <c r="AI12" s="391"/>
      <c r="AJ12" s="391"/>
      <c r="AK12" s="391"/>
      <c r="AL12" s="391"/>
      <c r="AM12" s="392"/>
      <c r="AN12" s="389"/>
      <c r="AO12" s="390"/>
      <c r="AP12" s="391"/>
      <c r="AQ12" s="391"/>
      <c r="AR12" s="391"/>
      <c r="AS12" s="391"/>
      <c r="AT12" s="391"/>
      <c r="AU12" s="14"/>
      <c r="AV12" s="14"/>
      <c r="AW12" s="14"/>
      <c r="AX12" s="14"/>
      <c r="AY12" s="15"/>
      <c r="AZ12" s="14"/>
      <c r="BA12" s="14"/>
      <c r="BB12" s="14"/>
      <c r="BC12" s="14"/>
      <c r="BD12" s="14"/>
      <c r="BE12" s="391"/>
      <c r="BF12" s="391"/>
      <c r="BG12" s="391"/>
      <c r="BH12" s="391"/>
      <c r="BI12" s="391"/>
      <c r="BJ12" s="391"/>
      <c r="BK12" s="391"/>
      <c r="BL12" s="391"/>
      <c r="BM12" s="391"/>
      <c r="BN12" s="391"/>
      <c r="BO12" s="391"/>
      <c r="BP12" s="391"/>
      <c r="BQ12" s="391"/>
      <c r="BR12" s="391"/>
      <c r="BS12" s="391"/>
      <c r="BT12" s="14"/>
      <c r="BU12" s="14"/>
      <c r="BV12" s="14"/>
      <c r="BW12" s="14"/>
      <c r="BX12" s="14"/>
      <c r="BY12" s="14"/>
      <c r="BZ12" s="14"/>
      <c r="CA12" s="14"/>
      <c r="CB12" s="14"/>
      <c r="CC12" s="15"/>
      <c r="CD12" s="14"/>
      <c r="CE12" s="14"/>
      <c r="CF12" s="14"/>
      <c r="CG12" s="14"/>
      <c r="CH12" s="92"/>
      <c r="CI12" s="269">
        <f t="shared" si="0"/>
        <v>80</v>
      </c>
      <c r="CJ12" s="11">
        <v>8</v>
      </c>
      <c r="CK12" s="224"/>
      <c r="CL12" s="224">
        <f t="shared" si="1"/>
        <v>0</v>
      </c>
      <c r="CM12" s="357"/>
      <c r="CN12" s="701"/>
      <c r="CO12" s="701"/>
      <c r="CP12" s="701"/>
      <c r="CQ12" s="701"/>
      <c r="CR12" s="701"/>
      <c r="CS12" s="701"/>
      <c r="CT12" s="701"/>
      <c r="CU12" s="701"/>
      <c r="CV12" s="701"/>
      <c r="CW12" s="701"/>
      <c r="CX12" s="358"/>
      <c r="CY12" s="352"/>
      <c r="CZ12" s="352"/>
      <c r="DA12" s="353"/>
      <c r="DB12" s="353"/>
      <c r="DC12" s="353"/>
      <c r="DD12" s="353"/>
      <c r="DE12" s="354"/>
      <c r="DF12" s="353"/>
      <c r="DG12" s="353"/>
      <c r="DH12" s="353"/>
      <c r="DI12" s="353"/>
      <c r="DJ12" s="353"/>
      <c r="DK12" s="355"/>
    </row>
    <row r="13" spans="2:119" s="10" customFormat="1" ht="16.5" customHeight="1" x14ac:dyDescent="0.5">
      <c r="B13" s="11">
        <v>9</v>
      </c>
      <c r="C13" s="24">
        <v>12230</v>
      </c>
      <c r="D13" s="12" t="s">
        <v>81</v>
      </c>
      <c r="E13" s="13"/>
      <c r="F13" s="390"/>
      <c r="G13" s="391"/>
      <c r="H13" s="391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  <c r="U13" s="14"/>
      <c r="V13" s="14"/>
      <c r="W13" s="14"/>
      <c r="X13" s="14"/>
      <c r="Y13" s="15"/>
      <c r="Z13" s="14"/>
      <c r="AA13" s="14"/>
      <c r="AB13" s="14"/>
      <c r="AC13" s="14"/>
      <c r="AD13" s="14"/>
      <c r="AE13" s="391"/>
      <c r="AF13" s="391"/>
      <c r="AG13" s="391"/>
      <c r="AH13" s="391"/>
      <c r="AI13" s="391"/>
      <c r="AJ13" s="391"/>
      <c r="AK13" s="391"/>
      <c r="AL13" s="391"/>
      <c r="AM13" s="392"/>
      <c r="AN13" s="389"/>
      <c r="AO13" s="390"/>
      <c r="AP13" s="391"/>
      <c r="AQ13" s="391"/>
      <c r="AR13" s="391"/>
      <c r="AS13" s="391"/>
      <c r="AT13" s="391"/>
      <c r="AU13" s="14"/>
      <c r="AV13" s="14"/>
      <c r="AW13" s="14"/>
      <c r="AX13" s="14"/>
      <c r="AY13" s="15"/>
      <c r="AZ13" s="14"/>
      <c r="BA13" s="14"/>
      <c r="BB13" s="14"/>
      <c r="BC13" s="14"/>
      <c r="BD13" s="14"/>
      <c r="BE13" s="391"/>
      <c r="BF13" s="391"/>
      <c r="BG13" s="391"/>
      <c r="BH13" s="391"/>
      <c r="BI13" s="391"/>
      <c r="BJ13" s="391"/>
      <c r="BK13" s="391"/>
      <c r="BL13" s="391"/>
      <c r="BM13" s="391"/>
      <c r="BN13" s="391"/>
      <c r="BO13" s="391"/>
      <c r="BP13" s="391"/>
      <c r="BQ13" s="391"/>
      <c r="BR13" s="391"/>
      <c r="BS13" s="391"/>
      <c r="BT13" s="14"/>
      <c r="BU13" s="14"/>
      <c r="BV13" s="14"/>
      <c r="BW13" s="14"/>
      <c r="BX13" s="14"/>
      <c r="BY13" s="14"/>
      <c r="BZ13" s="14"/>
      <c r="CA13" s="14"/>
      <c r="CB13" s="14"/>
      <c r="CC13" s="15"/>
      <c r="CD13" s="14"/>
      <c r="CE13" s="14"/>
      <c r="CF13" s="14"/>
      <c r="CG13" s="14"/>
      <c r="CH13" s="92"/>
      <c r="CI13" s="269">
        <f t="shared" si="0"/>
        <v>80</v>
      </c>
      <c r="CJ13" s="11">
        <v>9</v>
      </c>
      <c r="CK13" s="224"/>
      <c r="CL13" s="224">
        <f t="shared" si="1"/>
        <v>0</v>
      </c>
      <c r="CM13" s="357"/>
      <c r="CN13" s="701"/>
      <c r="CO13" s="701"/>
      <c r="CP13" s="701"/>
      <c r="CQ13" s="701"/>
      <c r="CR13" s="701"/>
      <c r="CS13" s="701"/>
      <c r="CT13" s="701"/>
      <c r="CU13" s="701"/>
      <c r="CV13" s="701"/>
      <c r="CW13" s="701"/>
      <c r="CX13" s="358"/>
      <c r="CY13" s="352"/>
      <c r="CZ13" s="352"/>
      <c r="DA13" s="353"/>
      <c r="DB13" s="353"/>
      <c r="DC13" s="353"/>
      <c r="DD13" s="353"/>
      <c r="DE13" s="354"/>
      <c r="DF13" s="353"/>
      <c r="DG13" s="353"/>
      <c r="DH13" s="353"/>
      <c r="DI13" s="353"/>
      <c r="DJ13" s="353"/>
      <c r="DK13" s="355"/>
    </row>
    <row r="14" spans="2:119" s="10" customFormat="1" ht="16.5" customHeight="1" x14ac:dyDescent="0.5">
      <c r="B14" s="11">
        <v>10</v>
      </c>
      <c r="C14" s="24">
        <v>12240</v>
      </c>
      <c r="D14" s="12" t="s">
        <v>82</v>
      </c>
      <c r="E14" s="13"/>
      <c r="F14" s="390"/>
      <c r="G14" s="391"/>
      <c r="H14" s="391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14"/>
      <c r="V14" s="14"/>
      <c r="W14" s="14"/>
      <c r="X14" s="14"/>
      <c r="Y14" s="15"/>
      <c r="Z14" s="14"/>
      <c r="AA14" s="14"/>
      <c r="AB14" s="14"/>
      <c r="AC14" s="14"/>
      <c r="AD14" s="14"/>
      <c r="AE14" s="391"/>
      <c r="AF14" s="391"/>
      <c r="AG14" s="391"/>
      <c r="AH14" s="391"/>
      <c r="AI14" s="391"/>
      <c r="AJ14" s="391"/>
      <c r="AK14" s="391"/>
      <c r="AL14" s="391"/>
      <c r="AM14" s="392"/>
      <c r="AN14" s="389"/>
      <c r="AO14" s="390"/>
      <c r="AP14" s="391"/>
      <c r="AQ14" s="391"/>
      <c r="AR14" s="391"/>
      <c r="AS14" s="391"/>
      <c r="AT14" s="391"/>
      <c r="AU14" s="14"/>
      <c r="AV14" s="14"/>
      <c r="AW14" s="14"/>
      <c r="AX14" s="14"/>
      <c r="AY14" s="15"/>
      <c r="AZ14" s="14"/>
      <c r="BA14" s="14"/>
      <c r="BB14" s="14"/>
      <c r="BC14" s="14"/>
      <c r="BD14" s="14"/>
      <c r="BE14" s="391"/>
      <c r="BF14" s="391"/>
      <c r="BG14" s="391"/>
      <c r="BH14" s="391"/>
      <c r="BI14" s="391"/>
      <c r="BJ14" s="391"/>
      <c r="BK14" s="391"/>
      <c r="BL14" s="391"/>
      <c r="BM14" s="391"/>
      <c r="BN14" s="391"/>
      <c r="BO14" s="391"/>
      <c r="BP14" s="391"/>
      <c r="BQ14" s="391"/>
      <c r="BR14" s="391"/>
      <c r="BS14" s="391"/>
      <c r="BT14" s="14"/>
      <c r="BU14" s="14"/>
      <c r="BV14" s="14"/>
      <c r="BW14" s="14"/>
      <c r="BX14" s="14"/>
      <c r="BY14" s="14"/>
      <c r="BZ14" s="14"/>
      <c r="CA14" s="14"/>
      <c r="CB14" s="14"/>
      <c r="CC14" s="15"/>
      <c r="CD14" s="14"/>
      <c r="CE14" s="14"/>
      <c r="CF14" s="14"/>
      <c r="CG14" s="14"/>
      <c r="CH14" s="92"/>
      <c r="CI14" s="269">
        <f t="shared" si="0"/>
        <v>80</v>
      </c>
      <c r="CJ14" s="11">
        <v>10</v>
      </c>
      <c r="CK14" s="224"/>
      <c r="CL14" s="224">
        <f t="shared" si="1"/>
        <v>0</v>
      </c>
      <c r="CM14" s="357"/>
      <c r="CN14" s="701"/>
      <c r="CO14" s="701"/>
      <c r="CP14" s="701"/>
      <c r="CQ14" s="701"/>
      <c r="CR14" s="701"/>
      <c r="CS14" s="701"/>
      <c r="CT14" s="701"/>
      <c r="CU14" s="701"/>
      <c r="CV14" s="701"/>
      <c r="CW14" s="701"/>
      <c r="CX14" s="358"/>
      <c r="CY14" s="352"/>
      <c r="CZ14" s="352"/>
      <c r="DA14" s="353"/>
      <c r="DB14" s="353"/>
      <c r="DC14" s="353"/>
      <c r="DD14" s="353"/>
      <c r="DE14" s="354"/>
      <c r="DF14" s="353"/>
      <c r="DG14" s="353"/>
      <c r="DH14" s="353"/>
      <c r="DI14" s="353"/>
      <c r="DJ14" s="353"/>
      <c r="DK14" s="355"/>
    </row>
    <row r="15" spans="2:119" s="10" customFormat="1" ht="16.5" customHeight="1" x14ac:dyDescent="0.6">
      <c r="B15" s="11">
        <v>11</v>
      </c>
      <c r="C15" s="24">
        <v>12245</v>
      </c>
      <c r="D15" s="12" t="s">
        <v>83</v>
      </c>
      <c r="E15" s="13"/>
      <c r="F15" s="390"/>
      <c r="G15" s="391"/>
      <c r="H15" s="391"/>
      <c r="I15" s="391"/>
      <c r="J15" s="391"/>
      <c r="K15" s="391"/>
      <c r="L15" s="391"/>
      <c r="M15" s="391"/>
      <c r="N15" s="391"/>
      <c r="O15" s="391"/>
      <c r="P15" s="391"/>
      <c r="Q15" s="391"/>
      <c r="R15" s="391"/>
      <c r="S15" s="391"/>
      <c r="T15" s="391"/>
      <c r="U15" s="14"/>
      <c r="V15" s="14"/>
      <c r="W15" s="14"/>
      <c r="X15" s="14"/>
      <c r="Y15" s="15"/>
      <c r="Z15" s="14"/>
      <c r="AA15" s="14"/>
      <c r="AB15" s="14"/>
      <c r="AC15" s="14"/>
      <c r="AD15" s="14"/>
      <c r="AE15" s="391"/>
      <c r="AF15" s="391"/>
      <c r="AG15" s="391"/>
      <c r="AH15" s="391"/>
      <c r="AI15" s="391"/>
      <c r="AJ15" s="391"/>
      <c r="AK15" s="391"/>
      <c r="AL15" s="391"/>
      <c r="AM15" s="392"/>
      <c r="AN15" s="389"/>
      <c r="AO15" s="390"/>
      <c r="AP15" s="391"/>
      <c r="AQ15" s="391"/>
      <c r="AR15" s="391"/>
      <c r="AS15" s="391"/>
      <c r="AT15" s="391"/>
      <c r="AU15" s="14"/>
      <c r="AV15" s="14"/>
      <c r="AW15" s="14"/>
      <c r="AX15" s="14"/>
      <c r="AY15" s="15"/>
      <c r="AZ15" s="14"/>
      <c r="BA15" s="14"/>
      <c r="BB15" s="14"/>
      <c r="BC15" s="14"/>
      <c r="BD15" s="14"/>
      <c r="BE15" s="391"/>
      <c r="BF15" s="391"/>
      <c r="BG15" s="391"/>
      <c r="BH15" s="391"/>
      <c r="BI15" s="391"/>
      <c r="BJ15" s="391"/>
      <c r="BK15" s="391"/>
      <c r="BL15" s="391"/>
      <c r="BM15" s="391"/>
      <c r="BN15" s="391"/>
      <c r="BO15" s="391"/>
      <c r="BP15" s="391"/>
      <c r="BQ15" s="391"/>
      <c r="BR15" s="391"/>
      <c r="BS15" s="391"/>
      <c r="BT15" s="14"/>
      <c r="BU15" s="14"/>
      <c r="BV15" s="14"/>
      <c r="BW15" s="14"/>
      <c r="BX15" s="14"/>
      <c r="BY15" s="14"/>
      <c r="BZ15" s="14"/>
      <c r="CA15" s="14"/>
      <c r="CB15" s="14"/>
      <c r="CC15" s="15"/>
      <c r="CD15" s="14"/>
      <c r="CE15" s="14"/>
      <c r="CF15" s="14"/>
      <c r="CG15" s="14"/>
      <c r="CH15" s="92"/>
      <c r="CI15" s="269">
        <f t="shared" si="0"/>
        <v>80</v>
      </c>
      <c r="CJ15" s="11">
        <v>11</v>
      </c>
      <c r="CK15" s="224"/>
      <c r="CL15" s="224">
        <f t="shared" si="1"/>
        <v>0</v>
      </c>
      <c r="CM15" s="357"/>
      <c r="CN15" s="702"/>
      <c r="CO15" s="702"/>
      <c r="CP15" s="702"/>
      <c r="CQ15" s="702"/>
      <c r="CR15" s="702"/>
      <c r="CS15" s="232"/>
      <c r="CT15" s="232"/>
      <c r="CU15" s="232"/>
      <c r="CV15" s="232"/>
      <c r="CW15" s="232"/>
      <c r="CX15" s="358"/>
      <c r="CY15" s="352"/>
      <c r="CZ15" s="352"/>
      <c r="DA15" s="353"/>
      <c r="DB15" s="353"/>
      <c r="DC15" s="353"/>
      <c r="DD15" s="353"/>
      <c r="DE15" s="354"/>
      <c r="DF15" s="353"/>
      <c r="DG15" s="353"/>
      <c r="DH15" s="353"/>
      <c r="DI15" s="353"/>
      <c r="DJ15" s="353"/>
      <c r="DK15" s="355"/>
    </row>
    <row r="16" spans="2:119" s="10" customFormat="1" ht="16.5" customHeight="1" x14ac:dyDescent="0.6">
      <c r="B16" s="11">
        <v>12</v>
      </c>
      <c r="C16" s="24">
        <v>12252</v>
      </c>
      <c r="D16" s="12" t="s">
        <v>84</v>
      </c>
      <c r="E16" s="18"/>
      <c r="F16" s="400"/>
      <c r="G16" s="401"/>
      <c r="H16" s="401"/>
      <c r="I16" s="401"/>
      <c r="J16" s="401"/>
      <c r="K16" s="401"/>
      <c r="L16" s="401"/>
      <c r="M16" s="401"/>
      <c r="N16" s="401"/>
      <c r="O16" s="401"/>
      <c r="P16" s="401"/>
      <c r="Q16" s="401"/>
      <c r="R16" s="401"/>
      <c r="S16" s="401"/>
      <c r="T16" s="401"/>
      <c r="U16" s="14"/>
      <c r="V16" s="14"/>
      <c r="W16" s="14"/>
      <c r="X16" s="14"/>
      <c r="Y16" s="15"/>
      <c r="Z16" s="14"/>
      <c r="AA16" s="14"/>
      <c r="AB16" s="14"/>
      <c r="AC16" s="14"/>
      <c r="AD16" s="14"/>
      <c r="AE16" s="401"/>
      <c r="AF16" s="401"/>
      <c r="AG16" s="401"/>
      <c r="AH16" s="401"/>
      <c r="AI16" s="401"/>
      <c r="AJ16" s="401"/>
      <c r="AK16" s="401"/>
      <c r="AL16" s="401"/>
      <c r="AM16" s="402"/>
      <c r="AN16" s="403"/>
      <c r="AO16" s="400"/>
      <c r="AP16" s="401"/>
      <c r="AQ16" s="401"/>
      <c r="AR16" s="401"/>
      <c r="AS16" s="401"/>
      <c r="AT16" s="401"/>
      <c r="AU16" s="14"/>
      <c r="AV16" s="14"/>
      <c r="AW16" s="14"/>
      <c r="AX16" s="14"/>
      <c r="AY16" s="15"/>
      <c r="AZ16" s="14"/>
      <c r="BA16" s="14"/>
      <c r="BB16" s="14"/>
      <c r="BC16" s="14"/>
      <c r="BD16" s="14"/>
      <c r="BE16" s="401"/>
      <c r="BF16" s="401"/>
      <c r="BG16" s="401"/>
      <c r="BH16" s="401"/>
      <c r="BI16" s="401"/>
      <c r="BJ16" s="401"/>
      <c r="BK16" s="401"/>
      <c r="BL16" s="401"/>
      <c r="BM16" s="401"/>
      <c r="BN16" s="401"/>
      <c r="BO16" s="401"/>
      <c r="BP16" s="401"/>
      <c r="BQ16" s="401"/>
      <c r="BR16" s="401"/>
      <c r="BS16" s="401"/>
      <c r="BT16" s="14"/>
      <c r="BU16" s="14"/>
      <c r="BV16" s="14"/>
      <c r="BW16" s="14"/>
      <c r="BX16" s="14"/>
      <c r="BY16" s="14"/>
      <c r="BZ16" s="14"/>
      <c r="CA16" s="14"/>
      <c r="CB16" s="14"/>
      <c r="CC16" s="15"/>
      <c r="CD16" s="14"/>
      <c r="CE16" s="14"/>
      <c r="CF16" s="14"/>
      <c r="CG16" s="14"/>
      <c r="CH16" s="92"/>
      <c r="CI16" s="269">
        <f t="shared" si="0"/>
        <v>80</v>
      </c>
      <c r="CJ16" s="11">
        <v>12</v>
      </c>
      <c r="CK16" s="224"/>
      <c r="CL16" s="224">
        <f t="shared" si="1"/>
        <v>0</v>
      </c>
      <c r="CM16" s="359"/>
      <c r="CN16" s="702"/>
      <c r="CO16" s="702"/>
      <c r="CP16" s="702"/>
      <c r="CQ16" s="702"/>
      <c r="CR16" s="702"/>
      <c r="CS16" s="232"/>
      <c r="CT16" s="232"/>
      <c r="CU16" s="232"/>
      <c r="CV16" s="232"/>
      <c r="CW16" s="232"/>
      <c r="CX16" s="360"/>
      <c r="CY16" s="361"/>
      <c r="CZ16" s="361"/>
      <c r="DA16" s="353"/>
      <c r="DB16" s="353"/>
      <c r="DC16" s="353"/>
      <c r="DD16" s="353"/>
      <c r="DE16" s="354"/>
      <c r="DF16" s="353"/>
      <c r="DG16" s="353"/>
      <c r="DH16" s="353"/>
      <c r="DI16" s="353"/>
      <c r="DJ16" s="353"/>
      <c r="DK16" s="355"/>
    </row>
    <row r="17" spans="2:115" s="10" customFormat="1" ht="16.5" customHeight="1" x14ac:dyDescent="0.5">
      <c r="B17" s="11">
        <v>13</v>
      </c>
      <c r="C17" s="24">
        <v>12254</v>
      </c>
      <c r="D17" s="12" t="s">
        <v>85</v>
      </c>
      <c r="E17" s="19"/>
      <c r="F17" s="404"/>
      <c r="G17" s="405"/>
      <c r="H17" s="405"/>
      <c r="I17" s="405"/>
      <c r="J17" s="405"/>
      <c r="K17" s="405"/>
      <c r="L17" s="405"/>
      <c r="M17" s="405"/>
      <c r="N17" s="405"/>
      <c r="O17" s="405"/>
      <c r="P17" s="405"/>
      <c r="Q17" s="405"/>
      <c r="R17" s="405"/>
      <c r="S17" s="405"/>
      <c r="T17" s="405"/>
      <c r="U17" s="14"/>
      <c r="V17" s="14"/>
      <c r="W17" s="14"/>
      <c r="X17" s="14"/>
      <c r="Y17" s="15"/>
      <c r="Z17" s="14"/>
      <c r="AA17" s="14"/>
      <c r="AB17" s="14"/>
      <c r="AC17" s="14"/>
      <c r="AD17" s="14"/>
      <c r="AE17" s="405"/>
      <c r="AF17" s="405"/>
      <c r="AG17" s="405"/>
      <c r="AH17" s="405"/>
      <c r="AI17" s="405"/>
      <c r="AJ17" s="405"/>
      <c r="AK17" s="405"/>
      <c r="AL17" s="405"/>
      <c r="AM17" s="406"/>
      <c r="AN17" s="407"/>
      <c r="AO17" s="404"/>
      <c r="AP17" s="405"/>
      <c r="AQ17" s="405"/>
      <c r="AR17" s="405"/>
      <c r="AS17" s="405"/>
      <c r="AT17" s="405"/>
      <c r="AU17" s="14"/>
      <c r="AV17" s="14"/>
      <c r="AW17" s="14"/>
      <c r="AX17" s="14"/>
      <c r="AY17" s="15"/>
      <c r="AZ17" s="14"/>
      <c r="BA17" s="14"/>
      <c r="BB17" s="14"/>
      <c r="BC17" s="14"/>
      <c r="BD17" s="14"/>
      <c r="BE17" s="405"/>
      <c r="BF17" s="405"/>
      <c r="BG17" s="405"/>
      <c r="BH17" s="405"/>
      <c r="BI17" s="405"/>
      <c r="BJ17" s="405"/>
      <c r="BK17" s="405"/>
      <c r="BL17" s="405"/>
      <c r="BM17" s="405"/>
      <c r="BN17" s="405"/>
      <c r="BO17" s="405"/>
      <c r="BP17" s="405"/>
      <c r="BQ17" s="405"/>
      <c r="BR17" s="405"/>
      <c r="BS17" s="405"/>
      <c r="BT17" s="14"/>
      <c r="BU17" s="14"/>
      <c r="BV17" s="14"/>
      <c r="BW17" s="14"/>
      <c r="BX17" s="14"/>
      <c r="BY17" s="14"/>
      <c r="BZ17" s="14"/>
      <c r="CA17" s="14"/>
      <c r="CB17" s="14"/>
      <c r="CC17" s="15"/>
      <c r="CD17" s="14"/>
      <c r="CE17" s="14"/>
      <c r="CF17" s="14"/>
      <c r="CG17" s="14"/>
      <c r="CH17" s="92"/>
      <c r="CI17" s="269">
        <f t="shared" si="0"/>
        <v>80</v>
      </c>
      <c r="CJ17" s="11">
        <v>13</v>
      </c>
      <c r="CK17" s="224"/>
      <c r="CL17" s="224">
        <f t="shared" si="1"/>
        <v>0</v>
      </c>
      <c r="CM17" s="362"/>
      <c r="CN17" s="363"/>
      <c r="CO17" s="363"/>
      <c r="CP17" s="363"/>
      <c r="CQ17" s="363"/>
      <c r="CR17" s="363"/>
      <c r="CS17" s="363"/>
      <c r="CT17" s="363"/>
      <c r="CU17" s="363"/>
      <c r="CV17" s="363"/>
      <c r="CW17" s="363"/>
      <c r="CX17" s="362"/>
      <c r="CY17" s="362"/>
      <c r="CZ17" s="362"/>
      <c r="DA17" s="353"/>
      <c r="DB17" s="353"/>
      <c r="DC17" s="353"/>
      <c r="DD17" s="353"/>
      <c r="DE17" s="354"/>
      <c r="DF17" s="353"/>
      <c r="DG17" s="353"/>
      <c r="DH17" s="353"/>
      <c r="DI17" s="353"/>
      <c r="DJ17" s="353"/>
      <c r="DK17" s="355"/>
    </row>
    <row r="18" spans="2:115" s="10" customFormat="1" ht="16.5" customHeight="1" x14ac:dyDescent="0.5">
      <c r="B18" s="11">
        <v>14</v>
      </c>
      <c r="C18" s="24">
        <v>12262</v>
      </c>
      <c r="D18" s="12" t="s">
        <v>184</v>
      </c>
      <c r="E18" s="13"/>
      <c r="F18" s="390"/>
      <c r="G18" s="391"/>
      <c r="H18" s="391"/>
      <c r="I18" s="391"/>
      <c r="J18" s="391"/>
      <c r="K18" s="391"/>
      <c r="L18" s="391"/>
      <c r="M18" s="391"/>
      <c r="N18" s="391"/>
      <c r="O18" s="391"/>
      <c r="P18" s="391"/>
      <c r="Q18" s="391"/>
      <c r="R18" s="391"/>
      <c r="S18" s="391"/>
      <c r="T18" s="391"/>
      <c r="U18" s="14"/>
      <c r="V18" s="14"/>
      <c r="W18" s="14"/>
      <c r="X18" s="14"/>
      <c r="Y18" s="15"/>
      <c r="Z18" s="14"/>
      <c r="AA18" s="14"/>
      <c r="AB18" s="14"/>
      <c r="AC18" s="14"/>
      <c r="AD18" s="14"/>
      <c r="AE18" s="391"/>
      <c r="AF18" s="391"/>
      <c r="AG18" s="391"/>
      <c r="AH18" s="391"/>
      <c r="AI18" s="391"/>
      <c r="AJ18" s="391"/>
      <c r="AK18" s="391"/>
      <c r="AL18" s="391"/>
      <c r="AM18" s="392"/>
      <c r="AN18" s="389"/>
      <c r="AO18" s="390"/>
      <c r="AP18" s="391"/>
      <c r="AQ18" s="391"/>
      <c r="AR18" s="391"/>
      <c r="AS18" s="391"/>
      <c r="AT18" s="391"/>
      <c r="AU18" s="14"/>
      <c r="AV18" s="14"/>
      <c r="AW18" s="14"/>
      <c r="AX18" s="14"/>
      <c r="AY18" s="15"/>
      <c r="AZ18" s="14"/>
      <c r="BA18" s="14"/>
      <c r="BB18" s="14"/>
      <c r="BC18" s="14"/>
      <c r="BD18" s="14"/>
      <c r="BE18" s="391"/>
      <c r="BF18" s="391"/>
      <c r="BG18" s="391"/>
      <c r="BH18" s="391"/>
      <c r="BI18" s="391"/>
      <c r="BJ18" s="391"/>
      <c r="BK18" s="391"/>
      <c r="BL18" s="391"/>
      <c r="BM18" s="391"/>
      <c r="BN18" s="391"/>
      <c r="BO18" s="391"/>
      <c r="BP18" s="391"/>
      <c r="BQ18" s="391"/>
      <c r="BR18" s="391"/>
      <c r="BS18" s="391"/>
      <c r="BT18" s="14"/>
      <c r="BU18" s="14"/>
      <c r="BV18" s="14"/>
      <c r="BW18" s="14"/>
      <c r="BX18" s="14"/>
      <c r="BY18" s="14"/>
      <c r="BZ18" s="14"/>
      <c r="CA18" s="14"/>
      <c r="CB18" s="14"/>
      <c r="CC18" s="15"/>
      <c r="CD18" s="14"/>
      <c r="CE18" s="14"/>
      <c r="CF18" s="14"/>
      <c r="CG18" s="14"/>
      <c r="CH18" s="92"/>
      <c r="CI18" s="269">
        <f t="shared" si="0"/>
        <v>80</v>
      </c>
      <c r="CJ18" s="11">
        <v>14</v>
      </c>
      <c r="CK18" s="224"/>
      <c r="CL18" s="224">
        <f t="shared" si="1"/>
        <v>0</v>
      </c>
      <c r="CM18" s="352"/>
      <c r="CN18" s="352"/>
      <c r="CO18" s="352"/>
      <c r="CP18" s="352"/>
      <c r="CQ18" s="352"/>
      <c r="CR18" s="352"/>
      <c r="CS18" s="352"/>
      <c r="CT18" s="352"/>
      <c r="CU18" s="352"/>
      <c r="CV18" s="352"/>
      <c r="CW18" s="352"/>
      <c r="CX18" s="352"/>
      <c r="CY18" s="352"/>
      <c r="CZ18" s="352"/>
      <c r="DA18" s="353"/>
      <c r="DB18" s="353"/>
      <c r="DC18" s="353"/>
      <c r="DD18" s="353"/>
      <c r="DE18" s="354"/>
      <c r="DF18" s="353"/>
      <c r="DG18" s="353"/>
      <c r="DH18" s="353"/>
      <c r="DI18" s="353"/>
      <c r="DJ18" s="353"/>
      <c r="DK18" s="355"/>
    </row>
    <row r="19" spans="2:115" s="10" customFormat="1" ht="16.5" customHeight="1" x14ac:dyDescent="0.5">
      <c r="B19" s="11">
        <v>15</v>
      </c>
      <c r="C19" s="24">
        <v>12263</v>
      </c>
      <c r="D19" s="12" t="s">
        <v>86</v>
      </c>
      <c r="E19" s="18"/>
      <c r="F19" s="400"/>
      <c r="G19" s="401"/>
      <c r="H19" s="401"/>
      <c r="I19" s="401"/>
      <c r="J19" s="401"/>
      <c r="K19" s="401"/>
      <c r="L19" s="401"/>
      <c r="M19" s="401"/>
      <c r="N19" s="401"/>
      <c r="O19" s="401"/>
      <c r="P19" s="401"/>
      <c r="Q19" s="401"/>
      <c r="R19" s="401"/>
      <c r="S19" s="401"/>
      <c r="T19" s="401"/>
      <c r="U19" s="14"/>
      <c r="V19" s="14"/>
      <c r="W19" s="14"/>
      <c r="X19" s="14"/>
      <c r="Y19" s="15"/>
      <c r="Z19" s="14"/>
      <c r="AA19" s="14"/>
      <c r="AB19" s="14"/>
      <c r="AC19" s="14"/>
      <c r="AD19" s="14"/>
      <c r="AE19" s="401"/>
      <c r="AF19" s="401"/>
      <c r="AG19" s="401"/>
      <c r="AH19" s="401"/>
      <c r="AI19" s="401"/>
      <c r="AJ19" s="401"/>
      <c r="AK19" s="401"/>
      <c r="AL19" s="401"/>
      <c r="AM19" s="402"/>
      <c r="AN19" s="403"/>
      <c r="AO19" s="400"/>
      <c r="AP19" s="401"/>
      <c r="AQ19" s="401"/>
      <c r="AR19" s="401"/>
      <c r="AS19" s="401"/>
      <c r="AT19" s="401"/>
      <c r="AU19" s="14"/>
      <c r="AV19" s="14"/>
      <c r="AW19" s="14"/>
      <c r="AX19" s="14"/>
      <c r="AY19" s="15"/>
      <c r="AZ19" s="14"/>
      <c r="BA19" s="14"/>
      <c r="BB19" s="14"/>
      <c r="BC19" s="14"/>
      <c r="BD19" s="14"/>
      <c r="BE19" s="401"/>
      <c r="BF19" s="401"/>
      <c r="BG19" s="401"/>
      <c r="BH19" s="401"/>
      <c r="BI19" s="401"/>
      <c r="BJ19" s="401"/>
      <c r="BK19" s="401"/>
      <c r="BL19" s="401"/>
      <c r="BM19" s="401"/>
      <c r="BN19" s="401"/>
      <c r="BO19" s="401"/>
      <c r="BP19" s="401"/>
      <c r="BQ19" s="401"/>
      <c r="BR19" s="401"/>
      <c r="BS19" s="401"/>
      <c r="BT19" s="14"/>
      <c r="BU19" s="14"/>
      <c r="BV19" s="14"/>
      <c r="BW19" s="14"/>
      <c r="BX19" s="14"/>
      <c r="BY19" s="14"/>
      <c r="BZ19" s="14"/>
      <c r="CA19" s="14"/>
      <c r="CB19" s="14"/>
      <c r="CC19" s="15"/>
      <c r="CD19" s="14"/>
      <c r="CE19" s="14"/>
      <c r="CF19" s="14"/>
      <c r="CG19" s="14"/>
      <c r="CH19" s="92"/>
      <c r="CI19" s="269">
        <f t="shared" si="0"/>
        <v>80</v>
      </c>
      <c r="CJ19" s="11">
        <v>15</v>
      </c>
      <c r="CK19" s="224"/>
      <c r="CL19" s="224">
        <f t="shared" si="1"/>
        <v>0</v>
      </c>
      <c r="CM19" s="361"/>
      <c r="CN19" s="361"/>
      <c r="CO19" s="361"/>
      <c r="CP19" s="361"/>
      <c r="CQ19" s="361"/>
      <c r="CR19" s="361"/>
      <c r="CS19" s="361"/>
      <c r="CT19" s="361"/>
      <c r="CU19" s="361"/>
      <c r="CV19" s="361"/>
      <c r="CW19" s="361"/>
      <c r="CX19" s="361"/>
      <c r="CY19" s="361"/>
      <c r="CZ19" s="361"/>
      <c r="DA19" s="353"/>
      <c r="DB19" s="353"/>
      <c r="DC19" s="353"/>
      <c r="DD19" s="353"/>
      <c r="DE19" s="354"/>
      <c r="DF19" s="353"/>
      <c r="DG19" s="353"/>
      <c r="DH19" s="353"/>
      <c r="DI19" s="353"/>
      <c r="DJ19" s="353"/>
      <c r="DK19" s="355"/>
    </row>
    <row r="20" spans="2:115" s="10" customFormat="1" ht="16.5" customHeight="1" x14ac:dyDescent="0.5">
      <c r="B20" s="11">
        <v>16</v>
      </c>
      <c r="C20" s="24">
        <v>12266</v>
      </c>
      <c r="D20" s="12" t="s">
        <v>87</v>
      </c>
      <c r="E20" s="13"/>
      <c r="F20" s="390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391"/>
      <c r="T20" s="391"/>
      <c r="U20" s="14"/>
      <c r="V20" s="14"/>
      <c r="W20" s="14"/>
      <c r="X20" s="14"/>
      <c r="Y20" s="15"/>
      <c r="Z20" s="14"/>
      <c r="AA20" s="14"/>
      <c r="AB20" s="14"/>
      <c r="AC20" s="14"/>
      <c r="AD20" s="14"/>
      <c r="AE20" s="391"/>
      <c r="AF20" s="391"/>
      <c r="AG20" s="391"/>
      <c r="AH20" s="391"/>
      <c r="AI20" s="391"/>
      <c r="AJ20" s="391"/>
      <c r="AK20" s="391"/>
      <c r="AL20" s="391"/>
      <c r="AM20" s="392"/>
      <c r="AN20" s="389"/>
      <c r="AO20" s="390"/>
      <c r="AP20" s="391"/>
      <c r="AQ20" s="391"/>
      <c r="AR20" s="391"/>
      <c r="AS20" s="391"/>
      <c r="AT20" s="391"/>
      <c r="AU20" s="14"/>
      <c r="AV20" s="14"/>
      <c r="AW20" s="14"/>
      <c r="AX20" s="14"/>
      <c r="AY20" s="15"/>
      <c r="AZ20" s="14"/>
      <c r="BA20" s="14"/>
      <c r="BB20" s="14"/>
      <c r="BC20" s="14"/>
      <c r="BD20" s="14"/>
      <c r="BE20" s="391"/>
      <c r="BF20" s="391"/>
      <c r="BG20" s="391"/>
      <c r="BH20" s="391"/>
      <c r="BI20" s="391"/>
      <c r="BJ20" s="391"/>
      <c r="BK20" s="391"/>
      <c r="BL20" s="391"/>
      <c r="BM20" s="391"/>
      <c r="BN20" s="391"/>
      <c r="BO20" s="391"/>
      <c r="BP20" s="391"/>
      <c r="BQ20" s="391"/>
      <c r="BR20" s="391"/>
      <c r="BS20" s="391"/>
      <c r="BT20" s="14"/>
      <c r="BU20" s="14"/>
      <c r="BV20" s="14"/>
      <c r="BW20" s="14"/>
      <c r="BX20" s="14"/>
      <c r="BY20" s="14"/>
      <c r="BZ20" s="14"/>
      <c r="CA20" s="14"/>
      <c r="CB20" s="14"/>
      <c r="CC20" s="15"/>
      <c r="CD20" s="14"/>
      <c r="CE20" s="14"/>
      <c r="CF20" s="14"/>
      <c r="CG20" s="14"/>
      <c r="CH20" s="92"/>
      <c r="CI20" s="269">
        <f t="shared" si="0"/>
        <v>80</v>
      </c>
      <c r="CJ20" s="11">
        <v>16</v>
      </c>
      <c r="CK20" s="224"/>
      <c r="CL20" s="224">
        <f t="shared" si="1"/>
        <v>0</v>
      </c>
      <c r="CM20" s="352"/>
      <c r="CN20" s="352"/>
      <c r="CO20" s="352"/>
      <c r="CP20" s="352"/>
      <c r="CQ20" s="352"/>
      <c r="CR20" s="352"/>
      <c r="CS20" s="352"/>
      <c r="CT20" s="352"/>
      <c r="CU20" s="352"/>
      <c r="CV20" s="352"/>
      <c r="CW20" s="352"/>
      <c r="CX20" s="352"/>
      <c r="CY20" s="352"/>
      <c r="CZ20" s="352"/>
      <c r="DA20" s="353"/>
      <c r="DB20" s="353"/>
      <c r="DC20" s="353"/>
      <c r="DD20" s="353"/>
      <c r="DE20" s="354"/>
      <c r="DF20" s="353"/>
      <c r="DG20" s="353"/>
      <c r="DH20" s="353"/>
      <c r="DI20" s="353"/>
      <c r="DJ20" s="353"/>
      <c r="DK20" s="355"/>
    </row>
    <row r="21" spans="2:115" s="10" customFormat="1" ht="16.5" customHeight="1" x14ac:dyDescent="0.5">
      <c r="B21" s="11">
        <v>17</v>
      </c>
      <c r="C21" s="24">
        <v>12272</v>
      </c>
      <c r="D21" s="12" t="s">
        <v>59</v>
      </c>
      <c r="E21" s="18"/>
      <c r="F21" s="400"/>
      <c r="G21" s="401"/>
      <c r="H21" s="401"/>
      <c r="I21" s="401"/>
      <c r="J21" s="401"/>
      <c r="K21" s="401"/>
      <c r="L21" s="401"/>
      <c r="M21" s="401"/>
      <c r="N21" s="401"/>
      <c r="O21" s="401"/>
      <c r="P21" s="401"/>
      <c r="Q21" s="401"/>
      <c r="R21" s="401"/>
      <c r="S21" s="401"/>
      <c r="T21" s="401"/>
      <c r="U21" s="14"/>
      <c r="V21" s="14"/>
      <c r="W21" s="14"/>
      <c r="X21" s="14"/>
      <c r="Y21" s="15"/>
      <c r="Z21" s="14"/>
      <c r="AA21" s="14"/>
      <c r="AB21" s="14"/>
      <c r="AC21" s="14"/>
      <c r="AD21" s="14"/>
      <c r="AE21" s="401"/>
      <c r="AF21" s="401"/>
      <c r="AG21" s="401"/>
      <c r="AH21" s="401"/>
      <c r="AI21" s="401"/>
      <c r="AJ21" s="401"/>
      <c r="AK21" s="401"/>
      <c r="AL21" s="401"/>
      <c r="AM21" s="402"/>
      <c r="AN21" s="403"/>
      <c r="AO21" s="400"/>
      <c r="AP21" s="401"/>
      <c r="AQ21" s="401"/>
      <c r="AR21" s="401"/>
      <c r="AS21" s="401"/>
      <c r="AT21" s="401"/>
      <c r="AU21" s="14"/>
      <c r="AV21" s="14"/>
      <c r="AW21" s="14"/>
      <c r="AX21" s="14"/>
      <c r="AY21" s="15"/>
      <c r="AZ21" s="14"/>
      <c r="BA21" s="14"/>
      <c r="BB21" s="14"/>
      <c r="BC21" s="14"/>
      <c r="BD21" s="14"/>
      <c r="BE21" s="401"/>
      <c r="BF21" s="401"/>
      <c r="BG21" s="401"/>
      <c r="BH21" s="401"/>
      <c r="BI21" s="401"/>
      <c r="BJ21" s="401"/>
      <c r="BK21" s="401"/>
      <c r="BL21" s="401"/>
      <c r="BM21" s="401"/>
      <c r="BN21" s="401"/>
      <c r="BO21" s="401"/>
      <c r="BP21" s="401"/>
      <c r="BQ21" s="401"/>
      <c r="BR21" s="401"/>
      <c r="BS21" s="401"/>
      <c r="BT21" s="14"/>
      <c r="BU21" s="14"/>
      <c r="BV21" s="14"/>
      <c r="BW21" s="14"/>
      <c r="BX21" s="14"/>
      <c r="BY21" s="14"/>
      <c r="BZ21" s="14"/>
      <c r="CA21" s="14"/>
      <c r="CB21" s="14"/>
      <c r="CC21" s="15"/>
      <c r="CD21" s="14"/>
      <c r="CE21" s="14"/>
      <c r="CF21" s="14"/>
      <c r="CG21" s="14"/>
      <c r="CH21" s="92"/>
      <c r="CI21" s="269">
        <f t="shared" si="0"/>
        <v>80</v>
      </c>
      <c r="CJ21" s="11">
        <v>17</v>
      </c>
      <c r="CK21" s="224"/>
      <c r="CL21" s="224">
        <f t="shared" si="1"/>
        <v>0</v>
      </c>
      <c r="CM21" s="361"/>
      <c r="CN21" s="361"/>
      <c r="CO21" s="361"/>
      <c r="CP21" s="361"/>
      <c r="CQ21" s="361"/>
      <c r="CR21" s="361"/>
      <c r="CS21" s="361"/>
      <c r="CT21" s="361"/>
      <c r="CU21" s="361"/>
      <c r="CV21" s="361"/>
      <c r="CW21" s="361"/>
      <c r="CX21" s="361"/>
      <c r="CY21" s="361"/>
      <c r="CZ21" s="361"/>
      <c r="DA21" s="353"/>
      <c r="DB21" s="353"/>
      <c r="DC21" s="353"/>
      <c r="DD21" s="353"/>
      <c r="DE21" s="354"/>
      <c r="DF21" s="353"/>
      <c r="DG21" s="353"/>
      <c r="DH21" s="353"/>
      <c r="DI21" s="353"/>
      <c r="DJ21" s="353"/>
      <c r="DK21" s="355"/>
    </row>
    <row r="22" spans="2:115" s="10" customFormat="1" ht="16.5" customHeight="1" x14ac:dyDescent="0.5">
      <c r="B22" s="11">
        <v>18</v>
      </c>
      <c r="C22" s="24">
        <v>12279</v>
      </c>
      <c r="D22" s="12" t="s">
        <v>88</v>
      </c>
      <c r="E22" s="18"/>
      <c r="F22" s="400"/>
      <c r="G22" s="401"/>
      <c r="H22" s="401"/>
      <c r="I22" s="401"/>
      <c r="J22" s="401"/>
      <c r="K22" s="401"/>
      <c r="L22" s="401"/>
      <c r="M22" s="401"/>
      <c r="N22" s="401"/>
      <c r="O22" s="401"/>
      <c r="P22" s="401"/>
      <c r="Q22" s="401"/>
      <c r="R22" s="401"/>
      <c r="S22" s="401"/>
      <c r="T22" s="401"/>
      <c r="U22" s="14"/>
      <c r="V22" s="14"/>
      <c r="W22" s="14"/>
      <c r="X22" s="14"/>
      <c r="Y22" s="15"/>
      <c r="Z22" s="14"/>
      <c r="AA22" s="14"/>
      <c r="AB22" s="14"/>
      <c r="AC22" s="14"/>
      <c r="AD22" s="14"/>
      <c r="AE22" s="401"/>
      <c r="AF22" s="401"/>
      <c r="AG22" s="401"/>
      <c r="AH22" s="401"/>
      <c r="AI22" s="401"/>
      <c r="AJ22" s="401"/>
      <c r="AK22" s="401"/>
      <c r="AL22" s="401"/>
      <c r="AM22" s="402"/>
      <c r="AN22" s="403"/>
      <c r="AO22" s="400"/>
      <c r="AP22" s="401"/>
      <c r="AQ22" s="401"/>
      <c r="AR22" s="401"/>
      <c r="AS22" s="401"/>
      <c r="AT22" s="401"/>
      <c r="AU22" s="14"/>
      <c r="AV22" s="14"/>
      <c r="AW22" s="14"/>
      <c r="AX22" s="14"/>
      <c r="AY22" s="15"/>
      <c r="AZ22" s="14"/>
      <c r="BA22" s="14"/>
      <c r="BB22" s="26"/>
      <c r="BC22" s="14"/>
      <c r="BD22" s="14"/>
      <c r="BE22" s="401"/>
      <c r="BF22" s="401"/>
      <c r="BG22" s="401"/>
      <c r="BH22" s="401"/>
      <c r="BI22" s="401"/>
      <c r="BJ22" s="401"/>
      <c r="BK22" s="401"/>
      <c r="BL22" s="401"/>
      <c r="BM22" s="401"/>
      <c r="BN22" s="401"/>
      <c r="BO22" s="401"/>
      <c r="BP22" s="401"/>
      <c r="BQ22" s="401"/>
      <c r="BR22" s="401"/>
      <c r="BS22" s="401"/>
      <c r="BT22" s="14"/>
      <c r="BU22" s="14"/>
      <c r="BV22" s="14"/>
      <c r="BW22" s="14"/>
      <c r="BX22" s="14"/>
      <c r="BY22" s="14"/>
      <c r="BZ22" s="14"/>
      <c r="CA22" s="14"/>
      <c r="CB22" s="14"/>
      <c r="CC22" s="15"/>
      <c r="CD22" s="14"/>
      <c r="CE22" s="14"/>
      <c r="CF22" s="14"/>
      <c r="CG22" s="14"/>
      <c r="CH22" s="92"/>
      <c r="CI22" s="269">
        <f t="shared" si="0"/>
        <v>80</v>
      </c>
      <c r="CJ22" s="11">
        <v>18</v>
      </c>
      <c r="CK22" s="224"/>
      <c r="CL22" s="224">
        <f t="shared" si="1"/>
        <v>0</v>
      </c>
      <c r="CM22" s="361"/>
      <c r="CN22" s="361"/>
      <c r="CO22" s="361"/>
      <c r="CP22" s="361"/>
      <c r="CQ22" s="361"/>
      <c r="CR22" s="361"/>
      <c r="CS22" s="361"/>
      <c r="CT22" s="361"/>
      <c r="CU22" s="361"/>
      <c r="CV22" s="361"/>
      <c r="CW22" s="361"/>
      <c r="CX22" s="361"/>
      <c r="CY22" s="361"/>
      <c r="CZ22" s="361"/>
      <c r="DA22" s="353"/>
      <c r="DB22" s="353"/>
      <c r="DC22" s="353"/>
      <c r="DD22" s="353"/>
      <c r="DE22" s="354"/>
      <c r="DF22" s="353"/>
      <c r="DG22" s="353"/>
      <c r="DH22" s="353"/>
      <c r="DI22" s="353"/>
      <c r="DJ22" s="353"/>
      <c r="DK22" s="355"/>
    </row>
    <row r="23" spans="2:115" s="10" customFormat="1" ht="16.5" customHeight="1" x14ac:dyDescent="0.5">
      <c r="B23" s="11">
        <v>19</v>
      </c>
      <c r="C23" s="24">
        <v>12313</v>
      </c>
      <c r="D23" s="12" t="s">
        <v>90</v>
      </c>
      <c r="E23" s="13"/>
      <c r="F23" s="390"/>
      <c r="G23" s="391"/>
      <c r="H23" s="391"/>
      <c r="I23" s="391"/>
      <c r="J23" s="391"/>
      <c r="K23" s="391"/>
      <c r="L23" s="391"/>
      <c r="M23" s="391"/>
      <c r="N23" s="391"/>
      <c r="O23" s="391"/>
      <c r="P23" s="391"/>
      <c r="Q23" s="391"/>
      <c r="R23" s="391"/>
      <c r="S23" s="391"/>
      <c r="T23" s="391"/>
      <c r="U23" s="14"/>
      <c r="V23" s="14"/>
      <c r="W23" s="14"/>
      <c r="X23" s="14"/>
      <c r="Y23" s="15"/>
      <c r="Z23" s="14"/>
      <c r="AA23" s="14"/>
      <c r="AB23" s="14"/>
      <c r="AC23" s="14"/>
      <c r="AD23" s="14"/>
      <c r="AE23" s="391"/>
      <c r="AF23" s="391"/>
      <c r="AG23" s="391"/>
      <c r="AH23" s="391"/>
      <c r="AI23" s="391"/>
      <c r="AJ23" s="391"/>
      <c r="AK23" s="391"/>
      <c r="AL23" s="391"/>
      <c r="AM23" s="392"/>
      <c r="AN23" s="389"/>
      <c r="AO23" s="390"/>
      <c r="AP23" s="391"/>
      <c r="AQ23" s="391"/>
      <c r="AR23" s="391"/>
      <c r="AS23" s="391"/>
      <c r="AT23" s="391"/>
      <c r="AU23" s="14"/>
      <c r="AV23" s="14"/>
      <c r="AW23" s="14"/>
      <c r="AX23" s="14"/>
      <c r="AY23" s="15"/>
      <c r="AZ23" s="14"/>
      <c r="BA23" s="14"/>
      <c r="BB23" s="373"/>
      <c r="BC23" s="14"/>
      <c r="BD23" s="14"/>
      <c r="BE23" s="391"/>
      <c r="BF23" s="391"/>
      <c r="BG23" s="391"/>
      <c r="BH23" s="391"/>
      <c r="BI23" s="391"/>
      <c r="BJ23" s="391"/>
      <c r="BK23" s="391"/>
      <c r="BL23" s="391"/>
      <c r="BM23" s="391"/>
      <c r="BN23" s="391"/>
      <c r="BO23" s="391"/>
      <c r="BP23" s="391"/>
      <c r="BQ23" s="391"/>
      <c r="BR23" s="391"/>
      <c r="BS23" s="391"/>
      <c r="BT23" s="14"/>
      <c r="BU23" s="14"/>
      <c r="BV23" s="14"/>
      <c r="BW23" s="14"/>
      <c r="BX23" s="14"/>
      <c r="BY23" s="14"/>
      <c r="BZ23" s="14"/>
      <c r="CA23" s="14"/>
      <c r="CB23" s="14"/>
      <c r="CC23" s="15"/>
      <c r="CD23" s="14"/>
      <c r="CE23" s="14"/>
      <c r="CF23" s="14"/>
      <c r="CG23" s="14"/>
      <c r="CH23" s="92"/>
      <c r="CI23" s="269">
        <f t="shared" si="0"/>
        <v>80</v>
      </c>
      <c r="CJ23" s="11">
        <v>19</v>
      </c>
      <c r="CK23" s="224"/>
      <c r="CL23" s="224">
        <f t="shared" si="1"/>
        <v>0</v>
      </c>
      <c r="CM23" s="352"/>
      <c r="CN23" s="352"/>
      <c r="CO23" s="352"/>
      <c r="CP23" s="352"/>
      <c r="CQ23" s="352"/>
      <c r="CR23" s="352"/>
      <c r="CS23" s="352"/>
      <c r="CT23" s="352"/>
      <c r="CU23" s="352"/>
      <c r="CV23" s="352"/>
      <c r="CW23" s="352"/>
      <c r="CX23" s="352"/>
      <c r="CY23" s="352"/>
      <c r="CZ23" s="352"/>
      <c r="DA23" s="353"/>
      <c r="DB23" s="353"/>
      <c r="DC23" s="353"/>
      <c r="DD23" s="353"/>
      <c r="DE23" s="354"/>
      <c r="DF23" s="353"/>
      <c r="DG23" s="353"/>
      <c r="DH23" s="353"/>
      <c r="DI23" s="353"/>
      <c r="DJ23" s="353"/>
      <c r="DK23" s="355"/>
    </row>
    <row r="24" spans="2:115" s="10" customFormat="1" ht="16.5" customHeight="1" x14ac:dyDescent="0.5">
      <c r="B24" s="11">
        <v>20</v>
      </c>
      <c r="C24" s="24">
        <v>12326</v>
      </c>
      <c r="D24" s="12" t="s">
        <v>91</v>
      </c>
      <c r="E24" s="20"/>
      <c r="F24" s="408"/>
      <c r="G24" s="409"/>
      <c r="H24" s="409"/>
      <c r="I24" s="409"/>
      <c r="J24" s="409"/>
      <c r="K24" s="409"/>
      <c r="L24" s="409"/>
      <c r="M24" s="409"/>
      <c r="N24" s="409"/>
      <c r="O24" s="409"/>
      <c r="P24" s="409"/>
      <c r="Q24" s="409"/>
      <c r="R24" s="409"/>
      <c r="S24" s="409"/>
      <c r="T24" s="409"/>
      <c r="U24" s="14"/>
      <c r="V24" s="14"/>
      <c r="W24" s="14"/>
      <c r="X24" s="14"/>
      <c r="Y24" s="15"/>
      <c r="Z24" s="14"/>
      <c r="AA24" s="14"/>
      <c r="AB24" s="14"/>
      <c r="AC24" s="14"/>
      <c r="AD24" s="14"/>
      <c r="AE24" s="409"/>
      <c r="AF24" s="409"/>
      <c r="AG24" s="409"/>
      <c r="AH24" s="409"/>
      <c r="AI24" s="409"/>
      <c r="AJ24" s="409"/>
      <c r="AK24" s="409"/>
      <c r="AL24" s="409"/>
      <c r="AM24" s="410"/>
      <c r="AN24" s="411"/>
      <c r="AO24" s="408"/>
      <c r="AP24" s="409"/>
      <c r="AQ24" s="409"/>
      <c r="AR24" s="409"/>
      <c r="AS24" s="409"/>
      <c r="AT24" s="409"/>
      <c r="AU24" s="14"/>
      <c r="AV24" s="14"/>
      <c r="AW24" s="14"/>
      <c r="AX24" s="14"/>
      <c r="AY24" s="15"/>
      <c r="AZ24" s="14"/>
      <c r="BA24" s="14"/>
      <c r="BB24" s="7"/>
      <c r="BC24" s="14"/>
      <c r="BD24" s="14"/>
      <c r="BE24" s="409"/>
      <c r="BF24" s="409"/>
      <c r="BG24" s="409"/>
      <c r="BH24" s="409"/>
      <c r="BI24" s="409"/>
      <c r="BJ24" s="409"/>
      <c r="BK24" s="409"/>
      <c r="BL24" s="409"/>
      <c r="BM24" s="409"/>
      <c r="BN24" s="409"/>
      <c r="BO24" s="409"/>
      <c r="BP24" s="409"/>
      <c r="BQ24" s="409"/>
      <c r="BR24" s="409"/>
      <c r="BS24" s="409"/>
      <c r="BT24" s="14"/>
      <c r="BU24" s="14"/>
      <c r="BV24" s="14"/>
      <c r="BW24" s="14"/>
      <c r="BX24" s="14"/>
      <c r="BY24" s="14"/>
      <c r="BZ24" s="14"/>
      <c r="CA24" s="14"/>
      <c r="CB24" s="14"/>
      <c r="CC24" s="15"/>
      <c r="CD24" s="14"/>
      <c r="CE24" s="14"/>
      <c r="CF24" s="14"/>
      <c r="CG24" s="14"/>
      <c r="CH24" s="92"/>
      <c r="CI24" s="269">
        <f t="shared" si="0"/>
        <v>80</v>
      </c>
      <c r="CJ24" s="11">
        <v>20</v>
      </c>
      <c r="CK24" s="224"/>
      <c r="CL24" s="224">
        <f t="shared" si="1"/>
        <v>0</v>
      </c>
      <c r="CM24" s="364"/>
      <c r="CN24" s="364"/>
      <c r="CO24" s="364"/>
      <c r="CP24" s="364"/>
      <c r="CQ24" s="364"/>
      <c r="CR24" s="364"/>
      <c r="CS24" s="364"/>
      <c r="CT24" s="364"/>
      <c r="CU24" s="364"/>
      <c r="CV24" s="364"/>
      <c r="CW24" s="364"/>
      <c r="CX24" s="364"/>
      <c r="CY24" s="364"/>
      <c r="CZ24" s="364"/>
      <c r="DA24" s="353"/>
      <c r="DB24" s="353"/>
      <c r="DC24" s="353"/>
      <c r="DD24" s="353"/>
      <c r="DE24" s="354"/>
      <c r="DF24" s="353"/>
      <c r="DG24" s="353"/>
      <c r="DH24" s="353"/>
      <c r="DI24" s="353"/>
      <c r="DJ24" s="353"/>
      <c r="DK24" s="355"/>
    </row>
    <row r="25" spans="2:115" s="10" customFormat="1" ht="16.5" customHeight="1" x14ac:dyDescent="0.5">
      <c r="B25" s="11">
        <v>21</v>
      </c>
      <c r="C25" s="24">
        <v>12371</v>
      </c>
      <c r="D25" s="12" t="s">
        <v>92</v>
      </c>
      <c r="E25" s="13"/>
      <c r="F25" s="390"/>
      <c r="G25" s="391"/>
      <c r="H25" s="391"/>
      <c r="I25" s="391"/>
      <c r="J25" s="391"/>
      <c r="K25" s="391"/>
      <c r="L25" s="391"/>
      <c r="M25" s="391"/>
      <c r="N25" s="391"/>
      <c r="O25" s="391"/>
      <c r="P25" s="391"/>
      <c r="Q25" s="391"/>
      <c r="R25" s="391"/>
      <c r="S25" s="391"/>
      <c r="T25" s="391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391"/>
      <c r="AF25" s="391"/>
      <c r="AG25" s="391"/>
      <c r="AH25" s="391"/>
      <c r="AI25" s="391"/>
      <c r="AJ25" s="391"/>
      <c r="AK25" s="391"/>
      <c r="AL25" s="391"/>
      <c r="AM25" s="392"/>
      <c r="AN25" s="389"/>
      <c r="AO25" s="390"/>
      <c r="AP25" s="391"/>
      <c r="AQ25" s="391"/>
      <c r="AR25" s="391"/>
      <c r="AS25" s="391"/>
      <c r="AT25" s="391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391"/>
      <c r="BF25" s="391"/>
      <c r="BG25" s="391"/>
      <c r="BH25" s="391"/>
      <c r="BI25" s="391"/>
      <c r="BJ25" s="391"/>
      <c r="BK25" s="391"/>
      <c r="BL25" s="391"/>
      <c r="BM25" s="391"/>
      <c r="BN25" s="391"/>
      <c r="BO25" s="391"/>
      <c r="BP25" s="391"/>
      <c r="BQ25" s="391"/>
      <c r="BR25" s="391"/>
      <c r="BS25" s="391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92"/>
      <c r="CI25" s="269">
        <f t="shared" si="0"/>
        <v>80</v>
      </c>
      <c r="CJ25" s="11">
        <v>21</v>
      </c>
      <c r="CK25" s="224"/>
      <c r="CL25" s="224">
        <f t="shared" si="1"/>
        <v>0</v>
      </c>
      <c r="CM25" s="352"/>
      <c r="CN25" s="352"/>
      <c r="CO25" s="352"/>
      <c r="CP25" s="352"/>
      <c r="CQ25" s="352"/>
      <c r="CR25" s="352"/>
      <c r="CS25" s="352"/>
      <c r="CT25" s="352"/>
      <c r="CU25" s="352"/>
      <c r="CV25" s="352"/>
      <c r="CW25" s="352"/>
      <c r="CX25" s="352"/>
      <c r="CY25" s="352"/>
      <c r="CZ25" s="352"/>
      <c r="DA25" s="353"/>
      <c r="DB25" s="353"/>
      <c r="DC25" s="353"/>
      <c r="DD25" s="353"/>
      <c r="DE25" s="353"/>
      <c r="DF25" s="353"/>
      <c r="DG25" s="353"/>
      <c r="DH25" s="353"/>
      <c r="DI25" s="353"/>
      <c r="DJ25" s="353"/>
      <c r="DK25" s="355"/>
    </row>
    <row r="26" spans="2:115" s="10" customFormat="1" ht="16.5" customHeight="1" x14ac:dyDescent="0.5">
      <c r="B26" s="11">
        <v>22</v>
      </c>
      <c r="C26" s="24">
        <v>12372</v>
      </c>
      <c r="D26" s="12" t="s">
        <v>93</v>
      </c>
      <c r="E26" s="13"/>
      <c r="F26" s="390"/>
      <c r="G26" s="391"/>
      <c r="H26" s="391"/>
      <c r="I26" s="391"/>
      <c r="J26" s="391"/>
      <c r="K26" s="391"/>
      <c r="L26" s="391"/>
      <c r="M26" s="391"/>
      <c r="N26" s="391"/>
      <c r="O26" s="391"/>
      <c r="P26" s="391"/>
      <c r="Q26" s="391"/>
      <c r="R26" s="391"/>
      <c r="S26" s="391"/>
      <c r="T26" s="391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391"/>
      <c r="AF26" s="391"/>
      <c r="AG26" s="391"/>
      <c r="AH26" s="391"/>
      <c r="AI26" s="391"/>
      <c r="AJ26" s="391"/>
      <c r="AK26" s="391"/>
      <c r="AL26" s="391"/>
      <c r="AM26" s="392"/>
      <c r="AN26" s="389"/>
      <c r="AO26" s="390"/>
      <c r="AP26" s="391"/>
      <c r="AQ26" s="391"/>
      <c r="AR26" s="391"/>
      <c r="AS26" s="391"/>
      <c r="AT26" s="391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391"/>
      <c r="BF26" s="391"/>
      <c r="BG26" s="391"/>
      <c r="BH26" s="391"/>
      <c r="BI26" s="391"/>
      <c r="BJ26" s="391"/>
      <c r="BK26" s="391"/>
      <c r="BL26" s="391"/>
      <c r="BM26" s="391"/>
      <c r="BN26" s="391"/>
      <c r="BO26" s="391"/>
      <c r="BP26" s="391"/>
      <c r="BQ26" s="391"/>
      <c r="BR26" s="391"/>
      <c r="BS26" s="391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92"/>
      <c r="CI26" s="269">
        <f t="shared" si="0"/>
        <v>80</v>
      </c>
      <c r="CJ26" s="11">
        <v>22</v>
      </c>
      <c r="CK26" s="224"/>
      <c r="CL26" s="224">
        <f t="shared" si="1"/>
        <v>0</v>
      </c>
      <c r="CM26" s="352"/>
      <c r="CN26" s="352"/>
      <c r="CO26" s="352"/>
      <c r="CP26" s="352"/>
      <c r="CQ26" s="352"/>
      <c r="CR26" s="352"/>
      <c r="CS26" s="352"/>
      <c r="CT26" s="352"/>
      <c r="CU26" s="352"/>
      <c r="CV26" s="352"/>
      <c r="CW26" s="352"/>
      <c r="CX26" s="352"/>
      <c r="CY26" s="352"/>
      <c r="CZ26" s="352"/>
      <c r="DA26" s="353"/>
      <c r="DB26" s="353"/>
      <c r="DC26" s="353"/>
      <c r="DD26" s="353"/>
      <c r="DE26" s="353"/>
      <c r="DF26" s="353"/>
      <c r="DG26" s="353"/>
      <c r="DH26" s="353"/>
      <c r="DI26" s="353"/>
      <c r="DJ26" s="353"/>
      <c r="DK26" s="355"/>
    </row>
    <row r="27" spans="2:115" s="10" customFormat="1" ht="16.5" customHeight="1" x14ac:dyDescent="0.5">
      <c r="B27" s="11">
        <v>23</v>
      </c>
      <c r="C27" s="24">
        <v>12412</v>
      </c>
      <c r="D27" s="12" t="s">
        <v>94</v>
      </c>
      <c r="E27" s="18"/>
      <c r="F27" s="400"/>
      <c r="G27" s="401"/>
      <c r="H27" s="401"/>
      <c r="I27" s="401"/>
      <c r="J27" s="401"/>
      <c r="K27" s="401"/>
      <c r="L27" s="401"/>
      <c r="M27" s="401"/>
      <c r="N27" s="401"/>
      <c r="O27" s="401"/>
      <c r="P27" s="401"/>
      <c r="Q27" s="401"/>
      <c r="R27" s="401"/>
      <c r="S27" s="401"/>
      <c r="T27" s="401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401"/>
      <c r="AF27" s="401"/>
      <c r="AG27" s="401"/>
      <c r="AH27" s="401"/>
      <c r="AI27" s="401"/>
      <c r="AJ27" s="401"/>
      <c r="AK27" s="401"/>
      <c r="AL27" s="401"/>
      <c r="AM27" s="402"/>
      <c r="AN27" s="403"/>
      <c r="AO27" s="400"/>
      <c r="AP27" s="401"/>
      <c r="AQ27" s="401"/>
      <c r="AR27" s="401"/>
      <c r="AS27" s="401"/>
      <c r="AT27" s="401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401"/>
      <c r="BF27" s="401"/>
      <c r="BG27" s="401"/>
      <c r="BH27" s="401"/>
      <c r="BI27" s="401"/>
      <c r="BJ27" s="401"/>
      <c r="BK27" s="401"/>
      <c r="BL27" s="401"/>
      <c r="BM27" s="401"/>
      <c r="BN27" s="401"/>
      <c r="BO27" s="401"/>
      <c r="BP27" s="401"/>
      <c r="BQ27" s="401"/>
      <c r="BR27" s="401"/>
      <c r="BS27" s="401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92"/>
      <c r="CI27" s="269">
        <f t="shared" si="0"/>
        <v>80</v>
      </c>
      <c r="CJ27" s="11">
        <v>23</v>
      </c>
      <c r="CK27" s="224"/>
      <c r="CL27" s="224">
        <f t="shared" si="1"/>
        <v>0</v>
      </c>
      <c r="CM27" s="361"/>
      <c r="CN27" s="361"/>
      <c r="CO27" s="361"/>
      <c r="CP27" s="361"/>
      <c r="CQ27" s="361"/>
      <c r="CR27" s="361"/>
      <c r="CS27" s="361"/>
      <c r="CT27" s="361"/>
      <c r="CU27" s="361"/>
      <c r="CV27" s="361"/>
      <c r="CW27" s="361"/>
      <c r="CX27" s="361"/>
      <c r="CY27" s="361"/>
      <c r="CZ27" s="361"/>
      <c r="DA27" s="353"/>
      <c r="DB27" s="353"/>
      <c r="DC27" s="353"/>
      <c r="DD27" s="353"/>
      <c r="DE27" s="353"/>
      <c r="DF27" s="353"/>
      <c r="DG27" s="353"/>
      <c r="DH27" s="353"/>
      <c r="DI27" s="353"/>
      <c r="DJ27" s="353"/>
      <c r="DK27" s="355"/>
    </row>
    <row r="28" spans="2:115" s="10" customFormat="1" ht="16.5" customHeight="1" x14ac:dyDescent="0.5">
      <c r="B28" s="11">
        <v>24</v>
      </c>
      <c r="C28" s="24">
        <v>12635</v>
      </c>
      <c r="D28" s="12" t="s">
        <v>95</v>
      </c>
      <c r="E28" s="13"/>
      <c r="F28" s="390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1"/>
      <c r="R28" s="391"/>
      <c r="S28" s="391"/>
      <c r="T28" s="391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391"/>
      <c r="AF28" s="391"/>
      <c r="AG28" s="391"/>
      <c r="AH28" s="391"/>
      <c r="AI28" s="391"/>
      <c r="AJ28" s="391"/>
      <c r="AK28" s="391"/>
      <c r="AL28" s="391"/>
      <c r="AM28" s="392"/>
      <c r="AN28" s="389"/>
      <c r="AO28" s="390"/>
      <c r="AP28" s="391"/>
      <c r="AQ28" s="391"/>
      <c r="AR28" s="391"/>
      <c r="AS28" s="391"/>
      <c r="AT28" s="391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391"/>
      <c r="BF28" s="391"/>
      <c r="BG28" s="391"/>
      <c r="BH28" s="391"/>
      <c r="BI28" s="391"/>
      <c r="BJ28" s="391"/>
      <c r="BK28" s="391"/>
      <c r="BL28" s="391"/>
      <c r="BM28" s="391"/>
      <c r="BN28" s="391"/>
      <c r="BO28" s="391"/>
      <c r="BP28" s="391"/>
      <c r="BQ28" s="391"/>
      <c r="BR28" s="391"/>
      <c r="BS28" s="391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92"/>
      <c r="CI28" s="269">
        <f t="shared" si="0"/>
        <v>80</v>
      </c>
      <c r="CJ28" s="11">
        <v>24</v>
      </c>
      <c r="CK28" s="224"/>
      <c r="CL28" s="224">
        <f t="shared" si="1"/>
        <v>0</v>
      </c>
      <c r="CM28" s="352"/>
      <c r="CN28" s="352"/>
      <c r="CO28" s="352"/>
      <c r="CP28" s="352"/>
      <c r="CQ28" s="352"/>
      <c r="CR28" s="352"/>
      <c r="CS28" s="352"/>
      <c r="CT28" s="352"/>
      <c r="CU28" s="352"/>
      <c r="CV28" s="352"/>
      <c r="CW28" s="352"/>
      <c r="CX28" s="352"/>
      <c r="CY28" s="352"/>
      <c r="CZ28" s="352"/>
      <c r="DA28" s="353"/>
      <c r="DB28" s="353"/>
      <c r="DC28" s="353"/>
      <c r="DD28" s="353"/>
      <c r="DE28" s="353"/>
      <c r="DF28" s="353"/>
      <c r="DG28" s="353"/>
      <c r="DH28" s="353"/>
      <c r="DI28" s="353"/>
      <c r="DJ28" s="353"/>
      <c r="DK28" s="355"/>
    </row>
    <row r="29" spans="2:115" s="10" customFormat="1" ht="16.5" customHeight="1" x14ac:dyDescent="0.5">
      <c r="B29" s="11">
        <v>25</v>
      </c>
      <c r="C29" s="24">
        <v>12636</v>
      </c>
      <c r="D29" s="12" t="s">
        <v>96</v>
      </c>
      <c r="E29" s="13"/>
      <c r="F29" s="390"/>
      <c r="G29" s="391"/>
      <c r="H29" s="391"/>
      <c r="I29" s="391"/>
      <c r="J29" s="391"/>
      <c r="K29" s="391"/>
      <c r="L29" s="391"/>
      <c r="M29" s="391"/>
      <c r="N29" s="391"/>
      <c r="O29" s="391"/>
      <c r="P29" s="391"/>
      <c r="Q29" s="391"/>
      <c r="R29" s="391"/>
      <c r="S29" s="391"/>
      <c r="T29" s="39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391"/>
      <c r="AF29" s="391"/>
      <c r="AG29" s="391"/>
      <c r="AH29" s="391"/>
      <c r="AI29" s="391"/>
      <c r="AJ29" s="391"/>
      <c r="AK29" s="391"/>
      <c r="AL29" s="391"/>
      <c r="AM29" s="392"/>
      <c r="AN29" s="389"/>
      <c r="AO29" s="390"/>
      <c r="AP29" s="391"/>
      <c r="AQ29" s="391"/>
      <c r="AR29" s="391"/>
      <c r="AS29" s="391"/>
      <c r="AT29" s="39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391"/>
      <c r="BF29" s="391"/>
      <c r="BG29" s="391"/>
      <c r="BH29" s="391"/>
      <c r="BI29" s="391"/>
      <c r="BJ29" s="391"/>
      <c r="BK29" s="391"/>
      <c r="BL29" s="391"/>
      <c r="BM29" s="391"/>
      <c r="BN29" s="391"/>
      <c r="BO29" s="391"/>
      <c r="BP29" s="391"/>
      <c r="BQ29" s="391"/>
      <c r="BR29" s="391"/>
      <c r="BS29" s="39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93"/>
      <c r="CI29" s="269">
        <f t="shared" si="0"/>
        <v>80</v>
      </c>
      <c r="CJ29" s="11">
        <v>25</v>
      </c>
      <c r="CK29" s="224"/>
      <c r="CL29" s="224">
        <f t="shared" si="1"/>
        <v>0</v>
      </c>
      <c r="CM29" s="352"/>
      <c r="CN29" s="352"/>
      <c r="CO29" s="352"/>
      <c r="CP29" s="352"/>
      <c r="CQ29" s="352"/>
      <c r="CR29" s="352"/>
      <c r="CS29" s="352"/>
      <c r="CT29" s="352"/>
      <c r="CU29" s="352"/>
      <c r="CV29" s="352"/>
      <c r="CW29" s="352"/>
      <c r="CX29" s="352"/>
      <c r="CY29" s="352"/>
      <c r="CZ29" s="352"/>
      <c r="DA29" s="365"/>
      <c r="DB29" s="365"/>
      <c r="DC29" s="365"/>
      <c r="DD29" s="365"/>
      <c r="DE29" s="365"/>
      <c r="DF29" s="365"/>
      <c r="DG29" s="365"/>
      <c r="DH29" s="365"/>
      <c r="DI29" s="365"/>
      <c r="DJ29" s="365"/>
      <c r="DK29" s="355"/>
    </row>
    <row r="30" spans="2:115" s="10" customFormat="1" ht="16.5" customHeight="1" x14ac:dyDescent="0.5">
      <c r="B30" s="11">
        <v>26</v>
      </c>
      <c r="C30" s="24">
        <v>12664</v>
      </c>
      <c r="D30" s="12" t="s">
        <v>97</v>
      </c>
      <c r="E30" s="13"/>
      <c r="F30" s="390"/>
      <c r="G30" s="391"/>
      <c r="H30" s="391"/>
      <c r="I30" s="391"/>
      <c r="J30" s="391"/>
      <c r="K30" s="391"/>
      <c r="L30" s="391"/>
      <c r="M30" s="391"/>
      <c r="N30" s="391"/>
      <c r="O30" s="391"/>
      <c r="P30" s="391"/>
      <c r="Q30" s="391"/>
      <c r="R30" s="391"/>
      <c r="S30" s="391"/>
      <c r="T30" s="391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391"/>
      <c r="AF30" s="391"/>
      <c r="AG30" s="391"/>
      <c r="AH30" s="391"/>
      <c r="AI30" s="391"/>
      <c r="AJ30" s="391"/>
      <c r="AK30" s="391"/>
      <c r="AL30" s="391"/>
      <c r="AM30" s="392"/>
      <c r="AN30" s="389"/>
      <c r="AO30" s="390"/>
      <c r="AP30" s="391"/>
      <c r="AQ30" s="391"/>
      <c r="AR30" s="391"/>
      <c r="AS30" s="391"/>
      <c r="AT30" s="391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391"/>
      <c r="BF30" s="391"/>
      <c r="BG30" s="391"/>
      <c r="BH30" s="391"/>
      <c r="BI30" s="391"/>
      <c r="BJ30" s="391"/>
      <c r="BK30" s="391"/>
      <c r="BL30" s="391"/>
      <c r="BM30" s="391"/>
      <c r="BN30" s="391"/>
      <c r="BO30" s="391"/>
      <c r="BP30" s="391"/>
      <c r="BQ30" s="391"/>
      <c r="BR30" s="391"/>
      <c r="BS30" s="391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92"/>
      <c r="CI30" s="269">
        <f t="shared" si="0"/>
        <v>80</v>
      </c>
      <c r="CJ30" s="11">
        <v>26</v>
      </c>
      <c r="CK30" s="224"/>
      <c r="CL30" s="224">
        <f t="shared" si="1"/>
        <v>0</v>
      </c>
      <c r="CM30" s="352"/>
      <c r="CN30" s="352"/>
      <c r="CO30" s="352"/>
      <c r="CP30" s="352"/>
      <c r="CQ30" s="352"/>
      <c r="CR30" s="352"/>
      <c r="CS30" s="352"/>
      <c r="CT30" s="352"/>
      <c r="CU30" s="352"/>
      <c r="CV30" s="352"/>
      <c r="CW30" s="352"/>
      <c r="CX30" s="352"/>
      <c r="CY30" s="352"/>
      <c r="CZ30" s="352"/>
      <c r="DA30" s="353"/>
      <c r="DB30" s="353"/>
      <c r="DC30" s="353"/>
      <c r="DD30" s="353"/>
      <c r="DE30" s="353"/>
      <c r="DF30" s="353"/>
      <c r="DG30" s="353"/>
      <c r="DH30" s="353"/>
      <c r="DI30" s="353"/>
      <c r="DJ30" s="353"/>
      <c r="DK30" s="355"/>
    </row>
    <row r="31" spans="2:115" s="10" customFormat="1" ht="16.5" customHeight="1" x14ac:dyDescent="0.5">
      <c r="B31" s="11">
        <v>27</v>
      </c>
      <c r="C31" s="24">
        <v>12673</v>
      </c>
      <c r="D31" s="12" t="s">
        <v>98</v>
      </c>
      <c r="E31" s="13"/>
      <c r="F31" s="390"/>
      <c r="G31" s="391"/>
      <c r="H31" s="391"/>
      <c r="I31" s="391"/>
      <c r="J31" s="391"/>
      <c r="K31" s="391"/>
      <c r="L31" s="391"/>
      <c r="M31" s="391"/>
      <c r="N31" s="391"/>
      <c r="O31" s="391"/>
      <c r="P31" s="391"/>
      <c r="Q31" s="391"/>
      <c r="R31" s="391"/>
      <c r="S31" s="391"/>
      <c r="T31" s="391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391"/>
      <c r="AF31" s="391"/>
      <c r="AG31" s="391"/>
      <c r="AH31" s="391"/>
      <c r="AI31" s="391"/>
      <c r="AJ31" s="391"/>
      <c r="AK31" s="391"/>
      <c r="AL31" s="391"/>
      <c r="AM31" s="392"/>
      <c r="AN31" s="389"/>
      <c r="AO31" s="390"/>
      <c r="AP31" s="391"/>
      <c r="AQ31" s="391"/>
      <c r="AR31" s="391"/>
      <c r="AS31" s="391"/>
      <c r="AT31" s="391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391"/>
      <c r="BF31" s="391"/>
      <c r="BG31" s="391"/>
      <c r="BH31" s="391"/>
      <c r="BI31" s="391"/>
      <c r="BJ31" s="391"/>
      <c r="BK31" s="391"/>
      <c r="BL31" s="391"/>
      <c r="BM31" s="391"/>
      <c r="BN31" s="391"/>
      <c r="BO31" s="391"/>
      <c r="BP31" s="391"/>
      <c r="BQ31" s="391"/>
      <c r="BR31" s="391"/>
      <c r="BS31" s="391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92"/>
      <c r="CI31" s="269">
        <f t="shared" si="0"/>
        <v>80</v>
      </c>
      <c r="CJ31" s="11">
        <v>27</v>
      </c>
      <c r="CK31" s="224"/>
      <c r="CL31" s="224">
        <f t="shared" si="1"/>
        <v>0</v>
      </c>
      <c r="CM31" s="352"/>
      <c r="CN31" s="352"/>
      <c r="CO31" s="352"/>
      <c r="CP31" s="352"/>
      <c r="CQ31" s="352"/>
      <c r="CR31" s="352"/>
      <c r="CS31" s="352"/>
      <c r="CT31" s="352"/>
      <c r="CU31" s="352"/>
      <c r="CV31" s="352"/>
      <c r="CW31" s="352"/>
      <c r="CX31" s="352"/>
      <c r="CY31" s="352"/>
      <c r="CZ31" s="352"/>
      <c r="DA31" s="353"/>
      <c r="DB31" s="353"/>
      <c r="DC31" s="353"/>
      <c r="DD31" s="353"/>
      <c r="DE31" s="353"/>
      <c r="DF31" s="353"/>
      <c r="DG31" s="353"/>
      <c r="DH31" s="353"/>
      <c r="DI31" s="353"/>
      <c r="DJ31" s="353"/>
      <c r="DK31" s="355"/>
    </row>
    <row r="32" spans="2:115" s="10" customFormat="1" ht="16.5" customHeight="1" x14ac:dyDescent="0.5">
      <c r="B32" s="94">
        <v>28</v>
      </c>
      <c r="C32" s="24">
        <v>12810</v>
      </c>
      <c r="D32" s="12" t="s">
        <v>100</v>
      </c>
      <c r="E32" s="13"/>
      <c r="F32" s="390"/>
      <c r="G32" s="391"/>
      <c r="H32" s="391"/>
      <c r="I32" s="391"/>
      <c r="J32" s="391"/>
      <c r="K32" s="391"/>
      <c r="L32" s="391"/>
      <c r="M32" s="391"/>
      <c r="N32" s="391"/>
      <c r="O32" s="391"/>
      <c r="P32" s="391"/>
      <c r="Q32" s="391"/>
      <c r="R32" s="391"/>
      <c r="S32" s="391"/>
      <c r="T32" s="391"/>
      <c r="U32" s="14"/>
      <c r="V32" s="14"/>
      <c r="W32" s="14"/>
      <c r="X32" s="14"/>
      <c r="Y32" s="15"/>
      <c r="Z32" s="14"/>
      <c r="AA32" s="14"/>
      <c r="AB32" s="14"/>
      <c r="AC32" s="14"/>
      <c r="AD32" s="14"/>
      <c r="AE32" s="391"/>
      <c r="AF32" s="391"/>
      <c r="AG32" s="391"/>
      <c r="AH32" s="391"/>
      <c r="AI32" s="391"/>
      <c r="AJ32" s="391"/>
      <c r="AK32" s="391"/>
      <c r="AL32" s="391"/>
      <c r="AM32" s="392"/>
      <c r="AN32" s="389"/>
      <c r="AO32" s="390"/>
      <c r="AP32" s="391"/>
      <c r="AQ32" s="391"/>
      <c r="AR32" s="391"/>
      <c r="AS32" s="391"/>
      <c r="AT32" s="391"/>
      <c r="AU32" s="14"/>
      <c r="AV32" s="14"/>
      <c r="AW32" s="14"/>
      <c r="AX32" s="14"/>
      <c r="AY32" s="15"/>
      <c r="AZ32" s="14"/>
      <c r="BA32" s="14"/>
      <c r="BB32" s="14"/>
      <c r="BC32" s="14"/>
      <c r="BD32" s="14"/>
      <c r="BE32" s="391"/>
      <c r="BF32" s="391"/>
      <c r="BG32" s="391"/>
      <c r="BH32" s="391"/>
      <c r="BI32" s="391"/>
      <c r="BJ32" s="391"/>
      <c r="BK32" s="391"/>
      <c r="BL32" s="391"/>
      <c r="BM32" s="391"/>
      <c r="BN32" s="391"/>
      <c r="BO32" s="391"/>
      <c r="BP32" s="391"/>
      <c r="BQ32" s="391"/>
      <c r="BR32" s="391"/>
      <c r="BS32" s="391"/>
      <c r="BT32" s="14"/>
      <c r="BU32" s="14"/>
      <c r="BV32" s="14"/>
      <c r="BW32" s="14"/>
      <c r="BX32" s="14"/>
      <c r="BY32" s="14"/>
      <c r="BZ32" s="14"/>
      <c r="CA32" s="14"/>
      <c r="CB32" s="14"/>
      <c r="CC32" s="15"/>
      <c r="CD32" s="14"/>
      <c r="CE32" s="14"/>
      <c r="CF32" s="14"/>
      <c r="CG32" s="14"/>
      <c r="CH32" s="92"/>
      <c r="CI32" s="269">
        <f t="shared" si="0"/>
        <v>80</v>
      </c>
      <c r="CJ32" s="11">
        <v>28</v>
      </c>
      <c r="CK32" s="224"/>
      <c r="CL32" s="224">
        <f t="shared" si="1"/>
        <v>0</v>
      </c>
      <c r="CM32" s="352"/>
      <c r="CN32" s="352"/>
      <c r="CO32" s="352"/>
      <c r="CP32" s="352"/>
      <c r="CQ32" s="352"/>
      <c r="CR32" s="352"/>
      <c r="CS32" s="352"/>
      <c r="CT32" s="352"/>
      <c r="CU32" s="352"/>
      <c r="CV32" s="352"/>
      <c r="CW32" s="352"/>
      <c r="CX32" s="352"/>
      <c r="CY32" s="352"/>
      <c r="CZ32" s="352"/>
      <c r="DA32" s="353"/>
      <c r="DB32" s="353"/>
      <c r="DC32" s="353"/>
      <c r="DD32" s="353"/>
      <c r="DE32" s="354"/>
      <c r="DF32" s="353"/>
      <c r="DG32" s="353"/>
      <c r="DH32" s="353"/>
      <c r="DI32" s="353"/>
      <c r="DJ32" s="353"/>
      <c r="DK32" s="355"/>
    </row>
    <row r="33" spans="2:115" s="10" customFormat="1" ht="16.5" customHeight="1" x14ac:dyDescent="0.5">
      <c r="B33" s="11">
        <v>29</v>
      </c>
      <c r="C33" s="24">
        <v>12921</v>
      </c>
      <c r="D33" s="12" t="s">
        <v>101</v>
      </c>
      <c r="E33" s="13"/>
      <c r="F33" s="390"/>
      <c r="G33" s="391"/>
      <c r="H33" s="391"/>
      <c r="I33" s="391"/>
      <c r="J33" s="391"/>
      <c r="K33" s="391"/>
      <c r="L33" s="391"/>
      <c r="M33" s="391"/>
      <c r="N33" s="391"/>
      <c r="O33" s="391"/>
      <c r="P33" s="391"/>
      <c r="Q33" s="391"/>
      <c r="R33" s="391"/>
      <c r="S33" s="391"/>
      <c r="T33" s="391"/>
      <c r="U33" s="14"/>
      <c r="V33" s="14"/>
      <c r="W33" s="14"/>
      <c r="X33" s="14"/>
      <c r="Y33" s="15"/>
      <c r="Z33" s="14"/>
      <c r="AA33" s="14"/>
      <c r="AB33" s="14"/>
      <c r="AC33" s="14"/>
      <c r="AD33" s="14"/>
      <c r="AE33" s="391"/>
      <c r="AF33" s="391"/>
      <c r="AG33" s="391"/>
      <c r="AH33" s="391"/>
      <c r="AI33" s="391"/>
      <c r="AJ33" s="391"/>
      <c r="AK33" s="391"/>
      <c r="AL33" s="391"/>
      <c r="AM33" s="392"/>
      <c r="AN33" s="389"/>
      <c r="AO33" s="390"/>
      <c r="AP33" s="391"/>
      <c r="AQ33" s="391"/>
      <c r="AR33" s="391"/>
      <c r="AS33" s="391"/>
      <c r="AT33" s="391"/>
      <c r="AU33" s="14"/>
      <c r="AV33" s="14"/>
      <c r="AW33" s="14"/>
      <c r="AX33" s="14"/>
      <c r="AY33" s="15"/>
      <c r="AZ33" s="14"/>
      <c r="BA33" s="14"/>
      <c r="BB33" s="14"/>
      <c r="BC33" s="14"/>
      <c r="BD33" s="14"/>
      <c r="BE33" s="391"/>
      <c r="BF33" s="391"/>
      <c r="BG33" s="391"/>
      <c r="BH33" s="391"/>
      <c r="BI33" s="391"/>
      <c r="BJ33" s="391"/>
      <c r="BK33" s="391"/>
      <c r="BL33" s="391"/>
      <c r="BM33" s="391"/>
      <c r="BN33" s="391"/>
      <c r="BO33" s="391"/>
      <c r="BP33" s="391"/>
      <c r="BQ33" s="391"/>
      <c r="BR33" s="391"/>
      <c r="BS33" s="391"/>
      <c r="BT33" s="14"/>
      <c r="BU33" s="14"/>
      <c r="BV33" s="14"/>
      <c r="BW33" s="14"/>
      <c r="BX33" s="14"/>
      <c r="BY33" s="14"/>
      <c r="BZ33" s="14"/>
      <c r="CA33" s="14"/>
      <c r="CB33" s="14"/>
      <c r="CC33" s="15"/>
      <c r="CD33" s="14"/>
      <c r="CE33" s="14"/>
      <c r="CF33" s="14"/>
      <c r="CG33" s="14"/>
      <c r="CH33" s="92"/>
      <c r="CI33" s="269">
        <f t="shared" si="0"/>
        <v>80</v>
      </c>
      <c r="CJ33" s="11">
        <v>29</v>
      </c>
      <c r="CK33" s="224"/>
      <c r="CL33" s="224">
        <f t="shared" si="1"/>
        <v>0</v>
      </c>
      <c r="CM33" s="352"/>
      <c r="CN33" s="352"/>
      <c r="CO33" s="352"/>
      <c r="CP33" s="352"/>
      <c r="CQ33" s="352"/>
      <c r="CR33" s="352"/>
      <c r="CS33" s="352"/>
      <c r="CT33" s="352"/>
      <c r="CU33" s="352"/>
      <c r="CV33" s="352"/>
      <c r="CW33" s="352"/>
      <c r="CX33" s="352"/>
      <c r="CY33" s="352"/>
      <c r="CZ33" s="352"/>
      <c r="DA33" s="353"/>
      <c r="DB33" s="353"/>
      <c r="DC33" s="353"/>
      <c r="DD33" s="353"/>
      <c r="DE33" s="354"/>
      <c r="DF33" s="353"/>
      <c r="DG33" s="353"/>
      <c r="DH33" s="353"/>
      <c r="DI33" s="353"/>
      <c r="DJ33" s="353"/>
      <c r="DK33" s="355"/>
    </row>
    <row r="34" spans="2:115" s="10" customFormat="1" ht="16.5" customHeight="1" x14ac:dyDescent="0.5">
      <c r="B34" s="11">
        <v>30</v>
      </c>
      <c r="C34" s="24">
        <v>13125</v>
      </c>
      <c r="D34" s="12" t="s">
        <v>102</v>
      </c>
      <c r="E34" s="13"/>
      <c r="F34" s="390"/>
      <c r="G34" s="391"/>
      <c r="H34" s="391"/>
      <c r="I34" s="391"/>
      <c r="J34" s="391"/>
      <c r="K34" s="391"/>
      <c r="L34" s="391"/>
      <c r="M34" s="391"/>
      <c r="N34" s="391"/>
      <c r="O34" s="391"/>
      <c r="P34" s="391"/>
      <c r="Q34" s="391"/>
      <c r="R34" s="391"/>
      <c r="S34" s="391"/>
      <c r="T34" s="391"/>
      <c r="U34" s="14"/>
      <c r="V34" s="14"/>
      <c r="W34" s="14"/>
      <c r="X34" s="14"/>
      <c r="Y34" s="15"/>
      <c r="Z34" s="14"/>
      <c r="AA34" s="14"/>
      <c r="AB34" s="14"/>
      <c r="AC34" s="14"/>
      <c r="AD34" s="14"/>
      <c r="AE34" s="391"/>
      <c r="AF34" s="391"/>
      <c r="AG34" s="391"/>
      <c r="AH34" s="391"/>
      <c r="AI34" s="391"/>
      <c r="AJ34" s="391"/>
      <c r="AK34" s="391"/>
      <c r="AL34" s="391"/>
      <c r="AM34" s="392"/>
      <c r="AN34" s="389"/>
      <c r="AO34" s="390"/>
      <c r="AP34" s="391"/>
      <c r="AQ34" s="391"/>
      <c r="AR34" s="391"/>
      <c r="AS34" s="391"/>
      <c r="AT34" s="391"/>
      <c r="AU34" s="14"/>
      <c r="AV34" s="14"/>
      <c r="AW34" s="14"/>
      <c r="AX34" s="14"/>
      <c r="AY34" s="15"/>
      <c r="AZ34" s="14"/>
      <c r="BA34" s="14"/>
      <c r="BB34" s="14"/>
      <c r="BC34" s="14"/>
      <c r="BD34" s="14"/>
      <c r="BE34" s="391"/>
      <c r="BF34" s="391"/>
      <c r="BG34" s="391"/>
      <c r="BH34" s="391"/>
      <c r="BI34" s="391"/>
      <c r="BJ34" s="391"/>
      <c r="BK34" s="391"/>
      <c r="BL34" s="391"/>
      <c r="BM34" s="391"/>
      <c r="BN34" s="391"/>
      <c r="BO34" s="391"/>
      <c r="BP34" s="391"/>
      <c r="BQ34" s="391"/>
      <c r="BR34" s="391"/>
      <c r="BS34" s="391"/>
      <c r="BT34" s="14"/>
      <c r="BU34" s="14"/>
      <c r="BV34" s="14"/>
      <c r="BW34" s="14"/>
      <c r="BX34" s="14"/>
      <c r="BY34" s="14"/>
      <c r="BZ34" s="14"/>
      <c r="CA34" s="14"/>
      <c r="CB34" s="14"/>
      <c r="CC34" s="15"/>
      <c r="CD34" s="14"/>
      <c r="CE34" s="14"/>
      <c r="CF34" s="14"/>
      <c r="CG34" s="14"/>
      <c r="CH34" s="92"/>
      <c r="CI34" s="269">
        <f t="shared" si="0"/>
        <v>80</v>
      </c>
      <c r="CJ34" s="11">
        <v>30</v>
      </c>
      <c r="CK34" s="224"/>
      <c r="CL34" s="224">
        <f t="shared" si="1"/>
        <v>0</v>
      </c>
      <c r="CM34" s="352"/>
      <c r="CN34" s="352"/>
      <c r="CO34" s="352"/>
      <c r="CP34" s="352"/>
      <c r="CQ34" s="352"/>
      <c r="CR34" s="352"/>
      <c r="CS34" s="352"/>
      <c r="CT34" s="352"/>
      <c r="CU34" s="352"/>
      <c r="CV34" s="352"/>
      <c r="CW34" s="352"/>
      <c r="CX34" s="352"/>
      <c r="CY34" s="352"/>
      <c r="CZ34" s="352"/>
      <c r="DA34" s="353"/>
      <c r="DB34" s="353"/>
      <c r="DC34" s="353"/>
      <c r="DD34" s="353"/>
      <c r="DE34" s="354"/>
      <c r="DF34" s="353"/>
      <c r="DG34" s="353"/>
      <c r="DH34" s="353"/>
      <c r="DI34" s="353"/>
      <c r="DJ34" s="353"/>
      <c r="DK34" s="355"/>
    </row>
    <row r="35" spans="2:115" s="10" customFormat="1" ht="16.5" customHeight="1" x14ac:dyDescent="0.5">
      <c r="B35" s="11">
        <v>31</v>
      </c>
      <c r="C35" s="24">
        <v>13209</v>
      </c>
      <c r="D35" s="12" t="s">
        <v>103</v>
      </c>
      <c r="E35" s="13"/>
      <c r="F35" s="390"/>
      <c r="G35" s="391"/>
      <c r="H35" s="391"/>
      <c r="I35" s="391"/>
      <c r="J35" s="391"/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14"/>
      <c r="V35" s="14"/>
      <c r="W35" s="14"/>
      <c r="X35" s="14"/>
      <c r="Y35" s="15"/>
      <c r="Z35" s="14"/>
      <c r="AA35" s="14"/>
      <c r="AB35" s="14"/>
      <c r="AC35" s="14"/>
      <c r="AD35" s="14"/>
      <c r="AE35" s="391"/>
      <c r="AF35" s="391"/>
      <c r="AG35" s="391"/>
      <c r="AH35" s="391"/>
      <c r="AI35" s="391"/>
      <c r="AJ35" s="391"/>
      <c r="AK35" s="391"/>
      <c r="AL35" s="391"/>
      <c r="AM35" s="392"/>
      <c r="AN35" s="389"/>
      <c r="AO35" s="390"/>
      <c r="AP35" s="391"/>
      <c r="AQ35" s="391"/>
      <c r="AR35" s="391"/>
      <c r="AS35" s="391"/>
      <c r="AT35" s="391"/>
      <c r="AU35" s="14"/>
      <c r="AV35" s="14"/>
      <c r="AW35" s="14"/>
      <c r="AX35" s="14"/>
      <c r="AY35" s="15"/>
      <c r="AZ35" s="14"/>
      <c r="BA35" s="14"/>
      <c r="BB35" s="14"/>
      <c r="BC35" s="14"/>
      <c r="BD35" s="14"/>
      <c r="BE35" s="391"/>
      <c r="BF35" s="391"/>
      <c r="BG35" s="391"/>
      <c r="BH35" s="391"/>
      <c r="BI35" s="391"/>
      <c r="BJ35" s="391"/>
      <c r="BK35" s="391"/>
      <c r="BL35" s="391"/>
      <c r="BM35" s="391"/>
      <c r="BN35" s="391"/>
      <c r="BO35" s="391"/>
      <c r="BP35" s="391"/>
      <c r="BQ35" s="391"/>
      <c r="BR35" s="391"/>
      <c r="BS35" s="391"/>
      <c r="BT35" s="14"/>
      <c r="BU35" s="14"/>
      <c r="BV35" s="14"/>
      <c r="BW35" s="14"/>
      <c r="BX35" s="14"/>
      <c r="BY35" s="14"/>
      <c r="BZ35" s="14"/>
      <c r="CA35" s="14"/>
      <c r="CB35" s="14"/>
      <c r="CC35" s="15"/>
      <c r="CD35" s="14"/>
      <c r="CE35" s="14"/>
      <c r="CF35" s="14"/>
      <c r="CG35" s="14"/>
      <c r="CH35" s="92"/>
      <c r="CI35" s="269">
        <f t="shared" si="0"/>
        <v>80</v>
      </c>
      <c r="CJ35" s="11">
        <v>31</v>
      </c>
      <c r="CK35" s="224"/>
      <c r="CL35" s="224">
        <f t="shared" si="1"/>
        <v>0</v>
      </c>
      <c r="CM35" s="352"/>
      <c r="CN35" s="352"/>
      <c r="CO35" s="352"/>
      <c r="CP35" s="352"/>
      <c r="CQ35" s="352"/>
      <c r="CR35" s="352"/>
      <c r="CS35" s="352"/>
      <c r="CT35" s="352"/>
      <c r="CU35" s="352"/>
      <c r="CV35" s="352"/>
      <c r="CW35" s="352"/>
      <c r="CX35" s="352"/>
      <c r="CY35" s="352"/>
      <c r="CZ35" s="352"/>
      <c r="DA35" s="353"/>
      <c r="DB35" s="353"/>
      <c r="DC35" s="353"/>
      <c r="DD35" s="353"/>
      <c r="DE35" s="354"/>
      <c r="DF35" s="353"/>
      <c r="DG35" s="353"/>
      <c r="DH35" s="353"/>
      <c r="DI35" s="353"/>
      <c r="DJ35" s="353"/>
      <c r="DK35" s="355"/>
    </row>
    <row r="36" spans="2:115" s="10" customFormat="1" ht="16.5" customHeight="1" x14ac:dyDescent="0.5">
      <c r="B36" s="11">
        <v>32</v>
      </c>
      <c r="C36" s="24">
        <v>13211</v>
      </c>
      <c r="D36" s="12" t="s">
        <v>104</v>
      </c>
      <c r="E36" s="13"/>
      <c r="F36" s="390"/>
      <c r="G36" s="391"/>
      <c r="H36" s="391"/>
      <c r="I36" s="391"/>
      <c r="J36" s="391"/>
      <c r="K36" s="391"/>
      <c r="L36" s="391"/>
      <c r="M36" s="391"/>
      <c r="N36" s="391"/>
      <c r="O36" s="391"/>
      <c r="P36" s="391"/>
      <c r="Q36" s="391"/>
      <c r="R36" s="391"/>
      <c r="S36" s="391"/>
      <c r="T36" s="391"/>
      <c r="U36" s="14"/>
      <c r="V36" s="14"/>
      <c r="W36" s="14"/>
      <c r="X36" s="14"/>
      <c r="Y36" s="15"/>
      <c r="Z36" s="14"/>
      <c r="AA36" s="14"/>
      <c r="AB36" s="14"/>
      <c r="AC36" s="14"/>
      <c r="AD36" s="14"/>
      <c r="AE36" s="391"/>
      <c r="AF36" s="391"/>
      <c r="AG36" s="391"/>
      <c r="AH36" s="391"/>
      <c r="AI36" s="391"/>
      <c r="AJ36" s="391"/>
      <c r="AK36" s="391"/>
      <c r="AL36" s="391"/>
      <c r="AM36" s="392"/>
      <c r="AN36" s="389"/>
      <c r="AO36" s="390"/>
      <c r="AP36" s="391"/>
      <c r="AQ36" s="391"/>
      <c r="AR36" s="391"/>
      <c r="AS36" s="391"/>
      <c r="AT36" s="391"/>
      <c r="AU36" s="14"/>
      <c r="AV36" s="14"/>
      <c r="AW36" s="14"/>
      <c r="AX36" s="14"/>
      <c r="AY36" s="15"/>
      <c r="AZ36" s="14"/>
      <c r="BA36" s="14"/>
      <c r="BB36" s="14"/>
      <c r="BC36" s="14"/>
      <c r="BD36" s="14"/>
      <c r="BE36" s="391"/>
      <c r="BF36" s="391"/>
      <c r="BG36" s="391"/>
      <c r="BH36" s="391"/>
      <c r="BI36" s="391"/>
      <c r="BJ36" s="391"/>
      <c r="BK36" s="391"/>
      <c r="BL36" s="391"/>
      <c r="BM36" s="391"/>
      <c r="BN36" s="391"/>
      <c r="BO36" s="391"/>
      <c r="BP36" s="391"/>
      <c r="BQ36" s="391"/>
      <c r="BR36" s="391"/>
      <c r="BS36" s="391"/>
      <c r="BT36" s="14"/>
      <c r="BU36" s="14"/>
      <c r="BV36" s="14"/>
      <c r="BW36" s="14"/>
      <c r="BX36" s="14"/>
      <c r="BY36" s="14"/>
      <c r="BZ36" s="14"/>
      <c r="CA36" s="14"/>
      <c r="CB36" s="14"/>
      <c r="CC36" s="15"/>
      <c r="CD36" s="14"/>
      <c r="CE36" s="14"/>
      <c r="CF36" s="14"/>
      <c r="CG36" s="14"/>
      <c r="CH36" s="92"/>
      <c r="CI36" s="269">
        <f t="shared" si="0"/>
        <v>80</v>
      </c>
      <c r="CJ36" s="11">
        <v>32</v>
      </c>
      <c r="CK36" s="224"/>
      <c r="CL36" s="224">
        <f t="shared" si="1"/>
        <v>0</v>
      </c>
      <c r="CM36" s="352"/>
      <c r="CN36" s="352"/>
      <c r="CO36" s="352"/>
      <c r="CP36" s="352"/>
      <c r="CQ36" s="352"/>
      <c r="CR36" s="352"/>
      <c r="CS36" s="352"/>
      <c r="CT36" s="352"/>
      <c r="CU36" s="352"/>
      <c r="CV36" s="352"/>
      <c r="CW36" s="352"/>
      <c r="CX36" s="352"/>
      <c r="CY36" s="352"/>
      <c r="CZ36" s="352"/>
      <c r="DA36" s="353"/>
      <c r="DB36" s="353"/>
      <c r="DC36" s="353"/>
      <c r="DD36" s="353"/>
      <c r="DE36" s="354"/>
      <c r="DF36" s="353"/>
      <c r="DG36" s="353"/>
      <c r="DH36" s="353"/>
      <c r="DI36" s="353"/>
      <c r="DJ36" s="353"/>
      <c r="DK36" s="355"/>
    </row>
    <row r="37" spans="2:115" s="10" customFormat="1" ht="16.5" customHeight="1" x14ac:dyDescent="0.5">
      <c r="B37" s="11">
        <v>33</v>
      </c>
      <c r="C37" s="24">
        <v>13212</v>
      </c>
      <c r="D37" s="12" t="s">
        <v>105</v>
      </c>
      <c r="E37" s="13"/>
      <c r="F37" s="390"/>
      <c r="G37" s="391"/>
      <c r="H37" s="391"/>
      <c r="I37" s="391"/>
      <c r="J37" s="391"/>
      <c r="K37" s="391"/>
      <c r="L37" s="391"/>
      <c r="M37" s="391"/>
      <c r="N37" s="391"/>
      <c r="O37" s="391"/>
      <c r="P37" s="391"/>
      <c r="Q37" s="391"/>
      <c r="R37" s="391"/>
      <c r="S37" s="391"/>
      <c r="T37" s="391"/>
      <c r="U37" s="14"/>
      <c r="V37" s="14"/>
      <c r="W37" s="14"/>
      <c r="X37" s="14"/>
      <c r="Y37" s="15"/>
      <c r="Z37" s="14"/>
      <c r="AA37" s="14"/>
      <c r="AB37" s="14"/>
      <c r="AC37" s="14"/>
      <c r="AD37" s="14"/>
      <c r="AE37" s="391"/>
      <c r="AF37" s="391"/>
      <c r="AG37" s="391"/>
      <c r="AH37" s="391"/>
      <c r="AI37" s="391"/>
      <c r="AJ37" s="391"/>
      <c r="AK37" s="391"/>
      <c r="AL37" s="391"/>
      <c r="AM37" s="392"/>
      <c r="AN37" s="389"/>
      <c r="AO37" s="390"/>
      <c r="AP37" s="391"/>
      <c r="AQ37" s="391"/>
      <c r="AR37" s="391"/>
      <c r="AS37" s="391"/>
      <c r="AT37" s="391"/>
      <c r="AU37" s="14"/>
      <c r="AV37" s="14"/>
      <c r="AW37" s="14"/>
      <c r="AX37" s="14"/>
      <c r="AY37" s="15"/>
      <c r="AZ37" s="14"/>
      <c r="BA37" s="14"/>
      <c r="BB37" s="14"/>
      <c r="BC37" s="14"/>
      <c r="BD37" s="14"/>
      <c r="BE37" s="391"/>
      <c r="BF37" s="391"/>
      <c r="BG37" s="391"/>
      <c r="BH37" s="391"/>
      <c r="BI37" s="391"/>
      <c r="BJ37" s="391"/>
      <c r="BK37" s="391"/>
      <c r="BL37" s="391"/>
      <c r="BM37" s="391"/>
      <c r="BN37" s="391"/>
      <c r="BO37" s="391"/>
      <c r="BP37" s="391"/>
      <c r="BQ37" s="391"/>
      <c r="BR37" s="391"/>
      <c r="BS37" s="391"/>
      <c r="BT37" s="14"/>
      <c r="BU37" s="14"/>
      <c r="BV37" s="14"/>
      <c r="BW37" s="14"/>
      <c r="BX37" s="14"/>
      <c r="BY37" s="14"/>
      <c r="BZ37" s="14"/>
      <c r="CA37" s="14"/>
      <c r="CB37" s="14"/>
      <c r="CC37" s="15"/>
      <c r="CD37" s="14"/>
      <c r="CE37" s="14"/>
      <c r="CF37" s="14"/>
      <c r="CG37" s="14"/>
      <c r="CH37" s="92"/>
      <c r="CI37" s="269">
        <f t="shared" si="0"/>
        <v>80</v>
      </c>
      <c r="CJ37" s="11">
        <v>33</v>
      </c>
      <c r="CK37" s="224"/>
      <c r="CL37" s="224">
        <f t="shared" si="1"/>
        <v>0</v>
      </c>
      <c r="CM37" s="352"/>
      <c r="CN37" s="352"/>
      <c r="CO37" s="352"/>
      <c r="CP37" s="352"/>
      <c r="CQ37" s="352"/>
      <c r="CR37" s="352"/>
      <c r="CS37" s="352"/>
      <c r="CT37" s="352"/>
      <c r="CU37" s="352"/>
      <c r="CV37" s="352"/>
      <c r="CW37" s="352"/>
      <c r="CX37" s="352"/>
      <c r="CY37" s="352"/>
      <c r="CZ37" s="352"/>
      <c r="DA37" s="353"/>
      <c r="DB37" s="353"/>
      <c r="DC37" s="353"/>
      <c r="DD37" s="353"/>
      <c r="DE37" s="354"/>
      <c r="DF37" s="353"/>
      <c r="DG37" s="353"/>
      <c r="DH37" s="353"/>
      <c r="DI37" s="353"/>
      <c r="DJ37" s="353"/>
      <c r="DK37" s="355"/>
    </row>
    <row r="38" spans="2:115" s="10" customFormat="1" ht="16.5" customHeight="1" x14ac:dyDescent="0.5">
      <c r="B38" s="11">
        <v>34</v>
      </c>
      <c r="C38" s="24">
        <v>13309</v>
      </c>
      <c r="D38" s="12" t="s">
        <v>185</v>
      </c>
      <c r="E38" s="13"/>
      <c r="F38" s="390"/>
      <c r="G38" s="391"/>
      <c r="H38" s="391"/>
      <c r="I38" s="391"/>
      <c r="J38" s="391"/>
      <c r="K38" s="391"/>
      <c r="L38" s="391"/>
      <c r="M38" s="391"/>
      <c r="N38" s="391"/>
      <c r="O38" s="391"/>
      <c r="P38" s="391"/>
      <c r="Q38" s="391"/>
      <c r="R38" s="391"/>
      <c r="S38" s="391"/>
      <c r="T38" s="391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391"/>
      <c r="AF38" s="391"/>
      <c r="AG38" s="391"/>
      <c r="AH38" s="391"/>
      <c r="AI38" s="391"/>
      <c r="AJ38" s="391"/>
      <c r="AK38" s="391"/>
      <c r="AL38" s="391"/>
      <c r="AM38" s="392"/>
      <c r="AN38" s="389"/>
      <c r="AO38" s="390"/>
      <c r="AP38" s="391"/>
      <c r="AQ38" s="391"/>
      <c r="AR38" s="391"/>
      <c r="AS38" s="391"/>
      <c r="AT38" s="391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391"/>
      <c r="BF38" s="391"/>
      <c r="BG38" s="391"/>
      <c r="BH38" s="391"/>
      <c r="BI38" s="391"/>
      <c r="BJ38" s="391"/>
      <c r="BK38" s="391"/>
      <c r="BL38" s="391"/>
      <c r="BM38" s="391"/>
      <c r="BN38" s="391"/>
      <c r="BO38" s="391"/>
      <c r="BP38" s="391"/>
      <c r="BQ38" s="391"/>
      <c r="BR38" s="391"/>
      <c r="BS38" s="391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92"/>
      <c r="CI38" s="269">
        <f t="shared" si="0"/>
        <v>80</v>
      </c>
      <c r="CJ38" s="11">
        <v>34</v>
      </c>
      <c r="CK38" s="224"/>
      <c r="CL38" s="224">
        <f t="shared" si="1"/>
        <v>0</v>
      </c>
      <c r="CM38" s="352"/>
      <c r="CN38" s="352"/>
      <c r="CO38" s="352"/>
      <c r="CP38" s="352"/>
      <c r="CQ38" s="352"/>
      <c r="CR38" s="352"/>
      <c r="CS38" s="352"/>
      <c r="CT38" s="352"/>
      <c r="CU38" s="352"/>
      <c r="CV38" s="352"/>
      <c r="CW38" s="352"/>
      <c r="CX38" s="352"/>
      <c r="CY38" s="352"/>
      <c r="CZ38" s="352"/>
      <c r="DA38" s="353"/>
      <c r="DB38" s="353"/>
      <c r="DC38" s="353"/>
      <c r="DD38" s="353"/>
      <c r="DE38" s="353"/>
      <c r="DF38" s="353"/>
      <c r="DG38" s="353"/>
      <c r="DH38" s="353"/>
      <c r="DI38" s="353"/>
      <c r="DJ38" s="353"/>
      <c r="DK38" s="355"/>
    </row>
    <row r="39" spans="2:115" s="10" customFormat="1" ht="16.5" customHeight="1" x14ac:dyDescent="0.5">
      <c r="B39" s="11">
        <v>35</v>
      </c>
      <c r="C39" s="24">
        <v>13312</v>
      </c>
      <c r="D39" s="12" t="s">
        <v>106</v>
      </c>
      <c r="E39" s="18"/>
      <c r="F39" s="400"/>
      <c r="G39" s="401"/>
      <c r="H39" s="401"/>
      <c r="I39" s="401"/>
      <c r="J39" s="401"/>
      <c r="K39" s="401"/>
      <c r="L39" s="401"/>
      <c r="M39" s="401"/>
      <c r="N39" s="401"/>
      <c r="O39" s="401"/>
      <c r="P39" s="401"/>
      <c r="Q39" s="401"/>
      <c r="R39" s="401"/>
      <c r="S39" s="401"/>
      <c r="T39" s="401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401"/>
      <c r="AF39" s="401"/>
      <c r="AG39" s="401"/>
      <c r="AH39" s="401"/>
      <c r="AI39" s="401"/>
      <c r="AJ39" s="401"/>
      <c r="AK39" s="401"/>
      <c r="AL39" s="401"/>
      <c r="AM39" s="402"/>
      <c r="AN39" s="403"/>
      <c r="AO39" s="400"/>
      <c r="AP39" s="401"/>
      <c r="AQ39" s="401"/>
      <c r="AR39" s="401"/>
      <c r="AS39" s="401"/>
      <c r="AT39" s="401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401"/>
      <c r="BF39" s="401"/>
      <c r="BG39" s="401"/>
      <c r="BH39" s="401"/>
      <c r="BI39" s="401"/>
      <c r="BJ39" s="401"/>
      <c r="BK39" s="401"/>
      <c r="BL39" s="401"/>
      <c r="BM39" s="401"/>
      <c r="BN39" s="401"/>
      <c r="BO39" s="401"/>
      <c r="BP39" s="401"/>
      <c r="BQ39" s="401"/>
      <c r="BR39" s="401"/>
      <c r="BS39" s="401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92"/>
      <c r="CI39" s="269">
        <f t="shared" si="0"/>
        <v>80</v>
      </c>
      <c r="CJ39" s="11">
        <v>35</v>
      </c>
      <c r="CK39" s="224"/>
      <c r="CL39" s="224">
        <f t="shared" si="1"/>
        <v>0</v>
      </c>
      <c r="CM39" s="361"/>
      <c r="CN39" s="361"/>
      <c r="CO39" s="361"/>
      <c r="CP39" s="361"/>
      <c r="CQ39" s="361"/>
      <c r="CR39" s="361"/>
      <c r="CS39" s="361"/>
      <c r="CT39" s="361"/>
      <c r="CU39" s="361"/>
      <c r="CV39" s="361"/>
      <c r="CW39" s="361"/>
      <c r="CX39" s="361"/>
      <c r="CY39" s="361"/>
      <c r="CZ39" s="361"/>
      <c r="DA39" s="353"/>
      <c r="DB39" s="353"/>
      <c r="DC39" s="353"/>
      <c r="DD39" s="353"/>
      <c r="DE39" s="353"/>
      <c r="DF39" s="353"/>
      <c r="DG39" s="353"/>
      <c r="DH39" s="353"/>
      <c r="DI39" s="353"/>
      <c r="DJ39" s="353"/>
      <c r="DK39" s="355"/>
    </row>
    <row r="40" spans="2:115" s="10" customFormat="1" ht="16.5" customHeight="1" x14ac:dyDescent="0.5">
      <c r="B40" s="11">
        <v>36</v>
      </c>
      <c r="C40" s="24">
        <v>13317</v>
      </c>
      <c r="D40" s="12" t="s">
        <v>107</v>
      </c>
      <c r="E40" s="13"/>
      <c r="F40" s="390"/>
      <c r="G40" s="391"/>
      <c r="H40" s="391"/>
      <c r="I40" s="391"/>
      <c r="J40" s="391"/>
      <c r="K40" s="391"/>
      <c r="L40" s="391"/>
      <c r="M40" s="391"/>
      <c r="N40" s="391"/>
      <c r="O40" s="391"/>
      <c r="P40" s="391"/>
      <c r="Q40" s="391"/>
      <c r="R40" s="391"/>
      <c r="S40" s="391"/>
      <c r="T40" s="391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391"/>
      <c r="AF40" s="391"/>
      <c r="AG40" s="391"/>
      <c r="AH40" s="391"/>
      <c r="AI40" s="391"/>
      <c r="AJ40" s="391"/>
      <c r="AK40" s="391"/>
      <c r="AL40" s="391"/>
      <c r="AM40" s="392"/>
      <c r="AN40" s="389"/>
      <c r="AO40" s="390"/>
      <c r="AP40" s="391"/>
      <c r="AQ40" s="391"/>
      <c r="AR40" s="391"/>
      <c r="AS40" s="391"/>
      <c r="AT40" s="391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391"/>
      <c r="BF40" s="391"/>
      <c r="BG40" s="391"/>
      <c r="BH40" s="391"/>
      <c r="BI40" s="391"/>
      <c r="BJ40" s="391"/>
      <c r="BK40" s="391"/>
      <c r="BL40" s="391"/>
      <c r="BM40" s="391"/>
      <c r="BN40" s="391"/>
      <c r="BO40" s="391"/>
      <c r="BP40" s="391"/>
      <c r="BQ40" s="391"/>
      <c r="BR40" s="391"/>
      <c r="BS40" s="391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92"/>
      <c r="CI40" s="269">
        <f t="shared" si="0"/>
        <v>80</v>
      </c>
      <c r="CJ40" s="11">
        <v>36</v>
      </c>
      <c r="CK40" s="224"/>
      <c r="CL40" s="224">
        <f t="shared" si="1"/>
        <v>0</v>
      </c>
      <c r="CM40" s="352"/>
      <c r="CN40" s="352"/>
      <c r="CO40" s="352"/>
      <c r="CP40" s="352"/>
      <c r="CQ40" s="352"/>
      <c r="CR40" s="352"/>
      <c r="CS40" s="352"/>
      <c r="CT40" s="352"/>
      <c r="CU40" s="352"/>
      <c r="CV40" s="352"/>
      <c r="CW40" s="352"/>
      <c r="CX40" s="352"/>
      <c r="CY40" s="352"/>
      <c r="CZ40" s="352"/>
      <c r="DA40" s="353"/>
      <c r="DB40" s="353"/>
      <c r="DC40" s="353"/>
      <c r="DD40" s="353"/>
      <c r="DE40" s="353"/>
      <c r="DF40" s="353"/>
      <c r="DG40" s="353"/>
      <c r="DH40" s="353"/>
      <c r="DI40" s="353"/>
      <c r="DJ40" s="353"/>
      <c r="DK40" s="355"/>
    </row>
    <row r="41" spans="2:115" s="10" customFormat="1" ht="16.5" customHeight="1" x14ac:dyDescent="0.5">
      <c r="B41" s="11">
        <v>37</v>
      </c>
      <c r="C41" s="24">
        <v>13376</v>
      </c>
      <c r="D41" s="12" t="s">
        <v>186</v>
      </c>
      <c r="E41" s="6"/>
      <c r="F41" s="390"/>
      <c r="G41" s="391"/>
      <c r="H41" s="391"/>
      <c r="I41" s="391"/>
      <c r="J41" s="391"/>
      <c r="K41" s="391"/>
      <c r="L41" s="391"/>
      <c r="M41" s="391"/>
      <c r="N41" s="391"/>
      <c r="O41" s="391"/>
      <c r="P41" s="391"/>
      <c r="Q41" s="391"/>
      <c r="R41" s="391"/>
      <c r="S41" s="391"/>
      <c r="T41" s="391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391"/>
      <c r="AF41" s="391"/>
      <c r="AG41" s="391"/>
      <c r="AH41" s="391"/>
      <c r="AI41" s="391"/>
      <c r="AJ41" s="391"/>
      <c r="AK41" s="391"/>
      <c r="AL41" s="391"/>
      <c r="AM41" s="392"/>
      <c r="AN41" s="389"/>
      <c r="AO41" s="390"/>
      <c r="AP41" s="391"/>
      <c r="AQ41" s="391"/>
      <c r="AR41" s="391"/>
      <c r="AS41" s="391"/>
      <c r="AT41" s="391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391"/>
      <c r="BF41" s="391"/>
      <c r="BG41" s="391"/>
      <c r="BH41" s="391"/>
      <c r="BI41" s="391"/>
      <c r="BJ41" s="391"/>
      <c r="BK41" s="391"/>
      <c r="BL41" s="391"/>
      <c r="BM41" s="391"/>
      <c r="BN41" s="391"/>
      <c r="BO41" s="391"/>
      <c r="BP41" s="391"/>
      <c r="BQ41" s="391"/>
      <c r="BR41" s="391"/>
      <c r="BS41" s="391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92"/>
      <c r="CI41" s="269">
        <f t="shared" si="0"/>
        <v>80</v>
      </c>
      <c r="CJ41" s="11">
        <v>37</v>
      </c>
      <c r="CK41" s="224"/>
      <c r="CL41" s="224">
        <f t="shared" si="1"/>
        <v>0</v>
      </c>
      <c r="CM41" s="352"/>
      <c r="CN41" s="352"/>
      <c r="CO41" s="352"/>
      <c r="CP41" s="352"/>
      <c r="CQ41" s="352"/>
      <c r="CR41" s="352"/>
      <c r="CS41" s="352"/>
      <c r="CT41" s="352"/>
      <c r="CU41" s="352"/>
      <c r="CV41" s="352"/>
      <c r="CW41" s="352"/>
      <c r="CX41" s="352"/>
      <c r="CY41" s="352"/>
      <c r="CZ41" s="352"/>
      <c r="DA41" s="353"/>
      <c r="DB41" s="353"/>
      <c r="DC41" s="353"/>
      <c r="DD41" s="353"/>
      <c r="DE41" s="353"/>
      <c r="DF41" s="353"/>
      <c r="DG41" s="353"/>
      <c r="DH41" s="353"/>
      <c r="DI41" s="353"/>
      <c r="DJ41" s="353"/>
      <c r="DK41" s="355"/>
    </row>
    <row r="42" spans="2:115" s="10" customFormat="1" ht="16.5" customHeight="1" x14ac:dyDescent="0.5">
      <c r="B42" s="11">
        <v>38</v>
      </c>
      <c r="C42" s="24">
        <v>13498</v>
      </c>
      <c r="D42" s="12" t="s">
        <v>187</v>
      </c>
      <c r="E42" s="13"/>
      <c r="F42" s="390"/>
      <c r="G42" s="391"/>
      <c r="H42" s="391"/>
      <c r="I42" s="391"/>
      <c r="J42" s="391"/>
      <c r="K42" s="391"/>
      <c r="L42" s="391"/>
      <c r="M42" s="391"/>
      <c r="N42" s="391"/>
      <c r="O42" s="391"/>
      <c r="P42" s="391"/>
      <c r="Q42" s="391"/>
      <c r="R42" s="391"/>
      <c r="S42" s="391"/>
      <c r="T42" s="391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391"/>
      <c r="AF42" s="391"/>
      <c r="AG42" s="391"/>
      <c r="AH42" s="391"/>
      <c r="AI42" s="391"/>
      <c r="AJ42" s="391"/>
      <c r="AK42" s="391"/>
      <c r="AL42" s="391"/>
      <c r="AM42" s="392"/>
      <c r="AN42" s="389"/>
      <c r="AO42" s="390"/>
      <c r="AP42" s="391"/>
      <c r="AQ42" s="391"/>
      <c r="AR42" s="391"/>
      <c r="AS42" s="391"/>
      <c r="AT42" s="391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391"/>
      <c r="BF42" s="391"/>
      <c r="BG42" s="391"/>
      <c r="BH42" s="391"/>
      <c r="BI42" s="391"/>
      <c r="BJ42" s="391"/>
      <c r="BK42" s="391"/>
      <c r="BL42" s="391"/>
      <c r="BM42" s="391"/>
      <c r="BN42" s="391"/>
      <c r="BO42" s="391"/>
      <c r="BP42" s="391"/>
      <c r="BQ42" s="391"/>
      <c r="BR42" s="391"/>
      <c r="BS42" s="391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92"/>
      <c r="CI42" s="269">
        <f t="shared" si="0"/>
        <v>80</v>
      </c>
      <c r="CJ42" s="11">
        <v>38</v>
      </c>
      <c r="CK42" s="224"/>
      <c r="CL42" s="224">
        <f t="shared" si="1"/>
        <v>0</v>
      </c>
      <c r="CM42" s="352"/>
      <c r="CN42" s="352"/>
      <c r="CO42" s="352"/>
      <c r="CP42" s="352"/>
      <c r="CQ42" s="352"/>
      <c r="CR42" s="352"/>
      <c r="CS42" s="352"/>
      <c r="CT42" s="352"/>
      <c r="CU42" s="352"/>
      <c r="CV42" s="352"/>
      <c r="CW42" s="352"/>
      <c r="CX42" s="352"/>
      <c r="CY42" s="352"/>
      <c r="CZ42" s="352"/>
      <c r="DA42" s="353"/>
      <c r="DB42" s="353"/>
      <c r="DC42" s="353"/>
      <c r="DD42" s="353"/>
      <c r="DE42" s="353"/>
      <c r="DF42" s="353"/>
      <c r="DG42" s="353"/>
      <c r="DH42" s="353"/>
      <c r="DI42" s="353"/>
      <c r="DJ42" s="353"/>
      <c r="DK42" s="355"/>
    </row>
    <row r="43" spans="2:115" s="10" customFormat="1" ht="16.5" customHeight="1" x14ac:dyDescent="0.5">
      <c r="B43" s="11">
        <v>39</v>
      </c>
      <c r="C43" s="24">
        <v>13501</v>
      </c>
      <c r="D43" s="12" t="s">
        <v>188</v>
      </c>
      <c r="E43" s="13"/>
      <c r="F43" s="390"/>
      <c r="G43" s="391"/>
      <c r="H43" s="391"/>
      <c r="I43" s="391"/>
      <c r="J43" s="391"/>
      <c r="K43" s="391"/>
      <c r="L43" s="391"/>
      <c r="M43" s="391"/>
      <c r="N43" s="391"/>
      <c r="O43" s="391"/>
      <c r="P43" s="391"/>
      <c r="Q43" s="391"/>
      <c r="R43" s="391"/>
      <c r="S43" s="391"/>
      <c r="T43" s="391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391"/>
      <c r="AF43" s="391"/>
      <c r="AG43" s="391"/>
      <c r="AH43" s="391"/>
      <c r="AI43" s="391"/>
      <c r="AJ43" s="391"/>
      <c r="AK43" s="391"/>
      <c r="AL43" s="391"/>
      <c r="AM43" s="392"/>
      <c r="AN43" s="389"/>
      <c r="AO43" s="390"/>
      <c r="AP43" s="391"/>
      <c r="AQ43" s="391"/>
      <c r="AR43" s="391"/>
      <c r="AS43" s="391"/>
      <c r="AT43" s="391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391"/>
      <c r="BF43" s="391"/>
      <c r="BG43" s="391"/>
      <c r="BH43" s="391"/>
      <c r="BI43" s="391"/>
      <c r="BJ43" s="391"/>
      <c r="BK43" s="391"/>
      <c r="BL43" s="391"/>
      <c r="BM43" s="391"/>
      <c r="BN43" s="391"/>
      <c r="BO43" s="391"/>
      <c r="BP43" s="391"/>
      <c r="BQ43" s="391"/>
      <c r="BR43" s="391"/>
      <c r="BS43" s="391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92"/>
      <c r="CI43" s="269">
        <f t="shared" si="0"/>
        <v>80</v>
      </c>
      <c r="CJ43" s="11">
        <v>39</v>
      </c>
      <c r="CK43" s="224"/>
      <c r="CL43" s="224">
        <f t="shared" si="1"/>
        <v>0</v>
      </c>
      <c r="CM43" s="352"/>
      <c r="CN43" s="352"/>
      <c r="CO43" s="352"/>
      <c r="CP43" s="352"/>
      <c r="CQ43" s="352"/>
      <c r="CR43" s="352"/>
      <c r="CS43" s="352"/>
      <c r="CT43" s="352"/>
      <c r="CU43" s="352"/>
      <c r="CV43" s="352"/>
      <c r="CW43" s="352"/>
      <c r="CX43" s="352"/>
      <c r="CY43" s="352"/>
      <c r="CZ43" s="352"/>
      <c r="DA43" s="353"/>
      <c r="DB43" s="353"/>
      <c r="DC43" s="353"/>
      <c r="DD43" s="353"/>
      <c r="DE43" s="353"/>
      <c r="DF43" s="353"/>
      <c r="DG43" s="353"/>
      <c r="DH43" s="353"/>
      <c r="DI43" s="353"/>
      <c r="DJ43" s="353"/>
      <c r="DK43" s="355"/>
    </row>
    <row r="44" spans="2:115" s="10" customFormat="1" ht="16.5" customHeight="1" x14ac:dyDescent="0.5">
      <c r="B44" s="11">
        <v>40</v>
      </c>
      <c r="C44" s="482">
        <v>13541</v>
      </c>
      <c r="D44" s="483" t="s">
        <v>199</v>
      </c>
      <c r="E44" s="32"/>
      <c r="F44" s="412"/>
      <c r="G44" s="413"/>
      <c r="H44" s="413"/>
      <c r="I44" s="413"/>
      <c r="J44" s="413"/>
      <c r="K44" s="413"/>
      <c r="L44" s="413"/>
      <c r="M44" s="413"/>
      <c r="N44" s="413"/>
      <c r="O44" s="413"/>
      <c r="P44" s="413"/>
      <c r="Q44" s="413"/>
      <c r="R44" s="413"/>
      <c r="S44" s="413"/>
      <c r="T44" s="413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413"/>
      <c r="AF44" s="413"/>
      <c r="AG44" s="413"/>
      <c r="AH44" s="413"/>
      <c r="AI44" s="413"/>
      <c r="AJ44" s="413"/>
      <c r="AK44" s="413"/>
      <c r="AL44" s="413"/>
      <c r="AM44" s="414"/>
      <c r="AN44" s="415"/>
      <c r="AO44" s="412"/>
      <c r="AP44" s="413"/>
      <c r="AQ44" s="413"/>
      <c r="AR44" s="413"/>
      <c r="AS44" s="413"/>
      <c r="AT44" s="413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413"/>
      <c r="BF44" s="413"/>
      <c r="BG44" s="413"/>
      <c r="BH44" s="413"/>
      <c r="BI44" s="413"/>
      <c r="BJ44" s="413"/>
      <c r="BK44" s="413"/>
      <c r="BL44" s="413"/>
      <c r="BM44" s="413"/>
      <c r="BN44" s="413"/>
      <c r="BO44" s="413"/>
      <c r="BP44" s="413"/>
      <c r="BQ44" s="413"/>
      <c r="BR44" s="413"/>
      <c r="BS44" s="413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92"/>
      <c r="CI44" s="269">
        <f t="shared" si="0"/>
        <v>80</v>
      </c>
      <c r="CJ44" s="11">
        <v>40</v>
      </c>
      <c r="CK44" s="224"/>
      <c r="CL44" s="224">
        <f t="shared" si="1"/>
        <v>0</v>
      </c>
      <c r="CM44" s="366"/>
      <c r="CN44" s="366"/>
      <c r="CO44" s="366"/>
      <c r="CP44" s="366"/>
      <c r="CQ44" s="366"/>
      <c r="CR44" s="366"/>
      <c r="CS44" s="366"/>
      <c r="CT44" s="366"/>
      <c r="CU44" s="366"/>
      <c r="CV44" s="366"/>
      <c r="CW44" s="366"/>
      <c r="CX44" s="366"/>
      <c r="CY44" s="366"/>
      <c r="CZ44" s="366"/>
      <c r="DA44" s="353"/>
      <c r="DB44" s="353"/>
      <c r="DC44" s="353"/>
      <c r="DD44" s="353"/>
      <c r="DE44" s="353"/>
      <c r="DF44" s="353"/>
      <c r="DG44" s="353"/>
      <c r="DH44" s="353"/>
      <c r="DI44" s="353"/>
      <c r="DJ44" s="353"/>
      <c r="DK44" s="355"/>
    </row>
    <row r="45" spans="2:115" s="234" customFormat="1" ht="16.5" customHeight="1" x14ac:dyDescent="0.5">
      <c r="B45" s="25">
        <v>41</v>
      </c>
      <c r="C45" s="24"/>
      <c r="D45" s="12"/>
      <c r="E45" s="32"/>
      <c r="F45" s="412"/>
      <c r="G45" s="413"/>
      <c r="H45" s="413"/>
      <c r="I45" s="413"/>
      <c r="J45" s="413"/>
      <c r="K45" s="413"/>
      <c r="L45" s="413"/>
      <c r="M45" s="413"/>
      <c r="N45" s="413"/>
      <c r="O45" s="413"/>
      <c r="P45" s="413"/>
      <c r="Q45" s="413"/>
      <c r="R45" s="413"/>
      <c r="S45" s="413"/>
      <c r="T45" s="413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413"/>
      <c r="AF45" s="413"/>
      <c r="AG45" s="413"/>
      <c r="AH45" s="413"/>
      <c r="AI45" s="413"/>
      <c r="AJ45" s="413"/>
      <c r="AK45" s="413"/>
      <c r="AL45" s="413"/>
      <c r="AM45" s="414"/>
      <c r="AN45" s="415"/>
      <c r="AO45" s="412"/>
      <c r="AP45" s="413"/>
      <c r="AQ45" s="413"/>
      <c r="AR45" s="413"/>
      <c r="AS45" s="413"/>
      <c r="AT45" s="413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413"/>
      <c r="BF45" s="413"/>
      <c r="BG45" s="413"/>
      <c r="BH45" s="413"/>
      <c r="BI45" s="413"/>
      <c r="BJ45" s="413"/>
      <c r="BK45" s="413"/>
      <c r="BL45" s="413"/>
      <c r="BM45" s="413"/>
      <c r="BN45" s="413"/>
      <c r="BO45" s="413"/>
      <c r="BP45" s="413"/>
      <c r="BQ45" s="413"/>
      <c r="BR45" s="413"/>
      <c r="BS45" s="413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92"/>
      <c r="CI45" s="269">
        <f t="shared" si="0"/>
        <v>80</v>
      </c>
      <c r="CJ45" s="11">
        <v>41</v>
      </c>
      <c r="CK45" s="367"/>
      <c r="CL45" s="224">
        <f t="shared" si="1"/>
        <v>0</v>
      </c>
      <c r="CM45" s="366"/>
      <c r="CN45" s="366"/>
      <c r="CO45" s="366"/>
      <c r="CP45" s="366"/>
      <c r="CQ45" s="366"/>
      <c r="CR45" s="366"/>
      <c r="CS45" s="366"/>
      <c r="CT45" s="366"/>
      <c r="CU45" s="366"/>
      <c r="CV45" s="366"/>
      <c r="CW45" s="366"/>
      <c r="CX45" s="366"/>
      <c r="CY45" s="366"/>
      <c r="CZ45" s="366"/>
      <c r="DA45" s="353"/>
      <c r="DB45" s="353"/>
      <c r="DC45" s="353"/>
      <c r="DD45" s="353"/>
      <c r="DE45" s="353"/>
      <c r="DF45" s="353"/>
      <c r="DG45" s="353"/>
      <c r="DH45" s="353"/>
      <c r="DI45" s="353"/>
      <c r="DJ45" s="353"/>
      <c r="DK45" s="368"/>
    </row>
    <row r="46" spans="2:115" ht="16.5" customHeight="1" x14ac:dyDescent="0.5">
      <c r="B46" s="11">
        <v>42</v>
      </c>
      <c r="C46" s="24"/>
      <c r="D46" s="12"/>
      <c r="E46" s="369"/>
      <c r="F46" s="306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7"/>
      <c r="R46" s="307"/>
      <c r="S46" s="307"/>
      <c r="T46" s="307"/>
      <c r="U46" s="307"/>
      <c r="V46" s="307"/>
      <c r="W46" s="307"/>
      <c r="X46" s="307"/>
      <c r="Y46" s="307"/>
      <c r="Z46" s="307"/>
      <c r="AA46" s="307"/>
      <c r="AB46" s="307"/>
      <c r="AC46" s="307"/>
      <c r="AD46" s="307"/>
      <c r="AE46" s="307"/>
      <c r="AF46" s="307"/>
      <c r="AG46" s="307"/>
      <c r="AH46" s="307"/>
      <c r="AI46" s="307"/>
      <c r="AJ46" s="307"/>
      <c r="AK46" s="307"/>
      <c r="AL46" s="307"/>
      <c r="AM46" s="308"/>
      <c r="AN46" s="416"/>
      <c r="AO46" s="306"/>
      <c r="AP46" s="307"/>
      <c r="AQ46" s="307"/>
      <c r="AR46" s="307"/>
      <c r="AS46" s="307"/>
      <c r="AT46" s="307"/>
      <c r="AU46" s="307"/>
      <c r="AV46" s="307"/>
      <c r="AW46" s="307"/>
      <c r="AX46" s="307"/>
      <c r="AY46" s="307"/>
      <c r="AZ46" s="307"/>
      <c r="BA46" s="307"/>
      <c r="BB46" s="307"/>
      <c r="BC46" s="307"/>
      <c r="BD46" s="307"/>
      <c r="BE46" s="307"/>
      <c r="BF46" s="307"/>
      <c r="BG46" s="307"/>
      <c r="BH46" s="307"/>
      <c r="BI46" s="307"/>
      <c r="BJ46" s="307"/>
      <c r="BK46" s="307"/>
      <c r="BL46" s="307"/>
      <c r="BM46" s="307"/>
      <c r="BN46" s="307"/>
      <c r="BO46" s="307"/>
      <c r="BP46" s="307"/>
      <c r="BQ46" s="307"/>
      <c r="BR46" s="307"/>
      <c r="BS46" s="307"/>
      <c r="BT46" s="307"/>
      <c r="BU46" s="307"/>
      <c r="BV46" s="307"/>
      <c r="BW46" s="307"/>
      <c r="BX46" s="307"/>
      <c r="BY46" s="307"/>
      <c r="BZ46" s="307"/>
      <c r="CA46" s="307"/>
      <c r="CB46" s="307"/>
      <c r="CC46" s="307"/>
      <c r="CD46" s="307"/>
      <c r="CE46" s="307"/>
      <c r="CF46" s="307"/>
      <c r="CG46" s="307"/>
      <c r="CH46" s="308"/>
      <c r="CI46" s="269">
        <f t="shared" si="0"/>
        <v>80</v>
      </c>
      <c r="CJ46" s="11">
        <v>42</v>
      </c>
      <c r="CK46" s="370"/>
      <c r="CL46" s="224">
        <f t="shared" si="1"/>
        <v>0</v>
      </c>
      <c r="CM46" s="371"/>
      <c r="CN46" s="371"/>
      <c r="CO46" s="371"/>
      <c r="CP46" s="371"/>
      <c r="CQ46" s="371"/>
      <c r="CR46" s="371"/>
      <c r="CS46" s="371"/>
      <c r="CT46" s="371"/>
      <c r="CU46" s="371"/>
      <c r="CV46" s="371"/>
      <c r="CW46" s="371"/>
      <c r="CX46" s="371"/>
      <c r="CY46" s="371"/>
      <c r="CZ46" s="371"/>
      <c r="DA46" s="371"/>
      <c r="DB46" s="371"/>
      <c r="DC46" s="371"/>
      <c r="DD46" s="371"/>
      <c r="DE46" s="371"/>
      <c r="DF46" s="371"/>
      <c r="DG46" s="371"/>
      <c r="DH46" s="371"/>
      <c r="DI46" s="371"/>
      <c r="DJ46" s="371"/>
      <c r="DK46" s="372"/>
    </row>
    <row r="47" spans="2:115" ht="16.5" customHeight="1" x14ac:dyDescent="0.5">
      <c r="B47" s="11">
        <v>43</v>
      </c>
      <c r="C47" s="24"/>
      <c r="D47" s="12"/>
      <c r="E47" s="369"/>
      <c r="F47" s="306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07"/>
      <c r="T47" s="307"/>
      <c r="U47" s="307"/>
      <c r="V47" s="307"/>
      <c r="W47" s="307"/>
      <c r="X47" s="307"/>
      <c r="Y47" s="307"/>
      <c r="Z47" s="307"/>
      <c r="AA47" s="307"/>
      <c r="AB47" s="307"/>
      <c r="AC47" s="307"/>
      <c r="AD47" s="307"/>
      <c r="AE47" s="307"/>
      <c r="AF47" s="307"/>
      <c r="AG47" s="307"/>
      <c r="AH47" s="307"/>
      <c r="AI47" s="307"/>
      <c r="AJ47" s="307"/>
      <c r="AK47" s="307"/>
      <c r="AL47" s="307"/>
      <c r="AM47" s="308"/>
      <c r="AN47" s="416"/>
      <c r="AO47" s="306"/>
      <c r="AP47" s="307"/>
      <c r="AQ47" s="307"/>
      <c r="AR47" s="307"/>
      <c r="AS47" s="307"/>
      <c r="AT47" s="307"/>
      <c r="AU47" s="307"/>
      <c r="AV47" s="307"/>
      <c r="AW47" s="307"/>
      <c r="AX47" s="307"/>
      <c r="AY47" s="307"/>
      <c r="AZ47" s="307"/>
      <c r="BA47" s="307"/>
      <c r="BB47" s="307"/>
      <c r="BC47" s="307"/>
      <c r="BD47" s="307"/>
      <c r="BE47" s="307"/>
      <c r="BF47" s="307"/>
      <c r="BG47" s="307"/>
      <c r="BH47" s="307"/>
      <c r="BI47" s="307"/>
      <c r="BJ47" s="307"/>
      <c r="BK47" s="307"/>
      <c r="BL47" s="307"/>
      <c r="BM47" s="307"/>
      <c r="BN47" s="307"/>
      <c r="BO47" s="307"/>
      <c r="BP47" s="307"/>
      <c r="BQ47" s="307"/>
      <c r="BR47" s="307"/>
      <c r="BS47" s="307"/>
      <c r="BT47" s="307"/>
      <c r="BU47" s="307"/>
      <c r="BV47" s="307"/>
      <c r="BW47" s="307"/>
      <c r="BX47" s="307"/>
      <c r="BY47" s="307"/>
      <c r="BZ47" s="307"/>
      <c r="CA47" s="307"/>
      <c r="CB47" s="307"/>
      <c r="CC47" s="307"/>
      <c r="CD47" s="307"/>
      <c r="CE47" s="307"/>
      <c r="CF47" s="307"/>
      <c r="CG47" s="307"/>
      <c r="CH47" s="308"/>
      <c r="CI47" s="269">
        <f t="shared" si="0"/>
        <v>80</v>
      </c>
      <c r="CJ47" s="11">
        <v>43</v>
      </c>
      <c r="CL47" s="224">
        <f t="shared" si="1"/>
        <v>0</v>
      </c>
    </row>
    <row r="48" spans="2:115" ht="16.5" customHeight="1" x14ac:dyDescent="0.5">
      <c r="B48" s="311">
        <v>44</v>
      </c>
      <c r="C48" s="24"/>
      <c r="D48" s="12"/>
      <c r="E48" s="369"/>
      <c r="F48" s="306"/>
      <c r="G48" s="307"/>
      <c r="H48" s="307"/>
      <c r="I48" s="307"/>
      <c r="J48" s="307"/>
      <c r="K48" s="307"/>
      <c r="L48" s="307"/>
      <c r="M48" s="307"/>
      <c r="N48" s="307"/>
      <c r="O48" s="307"/>
      <c r="P48" s="307"/>
      <c r="Q48" s="307"/>
      <c r="R48" s="307"/>
      <c r="S48" s="307"/>
      <c r="T48" s="307"/>
      <c r="U48" s="307"/>
      <c r="V48" s="307"/>
      <c r="W48" s="307"/>
      <c r="X48" s="307"/>
      <c r="Y48" s="307"/>
      <c r="Z48" s="307"/>
      <c r="AA48" s="307"/>
      <c r="AB48" s="307"/>
      <c r="AC48" s="307"/>
      <c r="AD48" s="307"/>
      <c r="AE48" s="307"/>
      <c r="AF48" s="307"/>
      <c r="AG48" s="307"/>
      <c r="AH48" s="307"/>
      <c r="AI48" s="307"/>
      <c r="AJ48" s="307"/>
      <c r="AK48" s="307"/>
      <c r="AL48" s="307"/>
      <c r="AM48" s="308"/>
      <c r="AN48" s="416"/>
      <c r="AO48" s="306"/>
      <c r="AP48" s="307"/>
      <c r="AQ48" s="307"/>
      <c r="AR48" s="307"/>
      <c r="AS48" s="307"/>
      <c r="AT48" s="307"/>
      <c r="AU48" s="307"/>
      <c r="AV48" s="307"/>
      <c r="AW48" s="307"/>
      <c r="AX48" s="307"/>
      <c r="AY48" s="307"/>
      <c r="AZ48" s="307"/>
      <c r="BA48" s="307"/>
      <c r="BB48" s="307"/>
      <c r="BC48" s="307"/>
      <c r="BD48" s="307"/>
      <c r="BE48" s="307"/>
      <c r="BF48" s="307"/>
      <c r="BG48" s="307"/>
      <c r="BH48" s="307"/>
      <c r="BI48" s="307"/>
      <c r="BJ48" s="307"/>
      <c r="BK48" s="307"/>
      <c r="BL48" s="307"/>
      <c r="BM48" s="307"/>
      <c r="BN48" s="307"/>
      <c r="BO48" s="307"/>
      <c r="BP48" s="307"/>
      <c r="BQ48" s="307"/>
      <c r="BR48" s="307"/>
      <c r="BS48" s="307"/>
      <c r="BT48" s="307"/>
      <c r="BU48" s="307"/>
      <c r="BV48" s="307"/>
      <c r="BW48" s="307"/>
      <c r="BX48" s="307"/>
      <c r="BY48" s="307"/>
      <c r="BZ48" s="307"/>
      <c r="CA48" s="307"/>
      <c r="CB48" s="307"/>
      <c r="CC48" s="307"/>
      <c r="CD48" s="307"/>
      <c r="CE48" s="307"/>
      <c r="CF48" s="307"/>
      <c r="CG48" s="307"/>
      <c r="CH48" s="308"/>
      <c r="CI48" s="269">
        <f t="shared" si="0"/>
        <v>80</v>
      </c>
      <c r="CJ48" s="11">
        <v>44</v>
      </c>
      <c r="CL48" s="224">
        <f t="shared" si="1"/>
        <v>0</v>
      </c>
    </row>
    <row r="49" spans="2:90" ht="16.5" customHeight="1" x14ac:dyDescent="0.5">
      <c r="B49" s="11">
        <v>45</v>
      </c>
      <c r="C49" s="24"/>
      <c r="D49" s="12"/>
      <c r="E49" s="369"/>
      <c r="F49" s="306"/>
      <c r="G49" s="307"/>
      <c r="H49" s="307"/>
      <c r="I49" s="307"/>
      <c r="J49" s="307"/>
      <c r="K49" s="307"/>
      <c r="L49" s="307"/>
      <c r="M49" s="307"/>
      <c r="N49" s="307"/>
      <c r="O49" s="307"/>
      <c r="P49" s="307"/>
      <c r="Q49" s="307"/>
      <c r="R49" s="307"/>
      <c r="S49" s="307"/>
      <c r="T49" s="307"/>
      <c r="U49" s="307"/>
      <c r="V49" s="307"/>
      <c r="W49" s="307"/>
      <c r="X49" s="307"/>
      <c r="Y49" s="307"/>
      <c r="Z49" s="307"/>
      <c r="AA49" s="307"/>
      <c r="AB49" s="307"/>
      <c r="AC49" s="307"/>
      <c r="AD49" s="307"/>
      <c r="AE49" s="307"/>
      <c r="AF49" s="307"/>
      <c r="AG49" s="307"/>
      <c r="AH49" s="307"/>
      <c r="AI49" s="307"/>
      <c r="AJ49" s="307"/>
      <c r="AK49" s="307"/>
      <c r="AL49" s="307"/>
      <c r="AM49" s="308"/>
      <c r="AN49" s="416"/>
      <c r="AO49" s="306"/>
      <c r="AP49" s="307"/>
      <c r="AQ49" s="307"/>
      <c r="AR49" s="307"/>
      <c r="AS49" s="307"/>
      <c r="AT49" s="307"/>
      <c r="AU49" s="307"/>
      <c r="AV49" s="307"/>
      <c r="AW49" s="307"/>
      <c r="AX49" s="307"/>
      <c r="AY49" s="307"/>
      <c r="AZ49" s="307"/>
      <c r="BA49" s="307"/>
      <c r="BB49" s="307"/>
      <c r="BC49" s="307"/>
      <c r="BD49" s="307"/>
      <c r="BE49" s="307"/>
      <c r="BF49" s="307"/>
      <c r="BG49" s="307"/>
      <c r="BH49" s="307"/>
      <c r="BI49" s="307"/>
      <c r="BJ49" s="307"/>
      <c r="BK49" s="307"/>
      <c r="BL49" s="307"/>
      <c r="BM49" s="307"/>
      <c r="BN49" s="307"/>
      <c r="BO49" s="307"/>
      <c r="BP49" s="307"/>
      <c r="BQ49" s="307"/>
      <c r="BR49" s="307"/>
      <c r="BS49" s="307"/>
      <c r="BT49" s="307"/>
      <c r="BU49" s="307"/>
      <c r="BV49" s="307"/>
      <c r="BW49" s="307"/>
      <c r="BX49" s="307"/>
      <c r="BY49" s="307"/>
      <c r="BZ49" s="307"/>
      <c r="CA49" s="307"/>
      <c r="CB49" s="307"/>
      <c r="CC49" s="307"/>
      <c r="CD49" s="307"/>
      <c r="CE49" s="307"/>
      <c r="CF49" s="307"/>
      <c r="CG49" s="307"/>
      <c r="CH49" s="308"/>
      <c r="CI49" s="269">
        <f t="shared" si="0"/>
        <v>80</v>
      </c>
      <c r="CJ49" s="11">
        <v>45</v>
      </c>
      <c r="CL49" s="224">
        <f t="shared" si="1"/>
        <v>0</v>
      </c>
    </row>
  </sheetData>
  <mergeCells count="11">
    <mergeCell ref="CN11:CW12"/>
    <mergeCell ref="CN13:CW14"/>
    <mergeCell ref="CN15:CR16"/>
    <mergeCell ref="DM3:DO3"/>
    <mergeCell ref="DM4:DO4"/>
    <mergeCell ref="B1:AM1"/>
    <mergeCell ref="AO1:CJ1"/>
    <mergeCell ref="CJ2:CJ4"/>
    <mergeCell ref="D2:D4"/>
    <mergeCell ref="C2:C4"/>
    <mergeCell ref="B2:B4"/>
  </mergeCells>
  <printOptions horizontalCentered="1"/>
  <pageMargins left="0.15748031496062992" right="0.15748031496062992" top="0.39370078740157483" bottom="0.39370078740157483" header="0.51181102362204722" footer="0.51181102362204722"/>
  <pageSetup paperSize="9" scale="92" orientation="portrait" r:id="rId1"/>
  <headerFooter alignWithMargins="0"/>
  <colBreaks count="3" manualBreakCount="3">
    <brk id="39" max="48" man="1"/>
    <brk id="88" max="48" man="1"/>
    <brk id="101" max="48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E71"/>
  <sheetViews>
    <sheetView showGridLines="0" view="pageBreakPreview" zoomScaleNormal="100" zoomScaleSheetLayoutView="100" workbookViewId="0">
      <pane xSplit="3" ySplit="6" topLeftCell="D49" activePane="bottomRight" state="frozen"/>
      <selection pane="topRight" activeCell="D1" sqref="D1"/>
      <selection pane="bottomLeft" activeCell="A7" sqref="A7"/>
      <selection pane="bottomRight" activeCell="AB15" sqref="AB15"/>
    </sheetView>
  </sheetViews>
  <sheetFormatPr defaultRowHeight="21.75" x14ac:dyDescent="0.5"/>
  <cols>
    <col min="1" max="1" width="2.28515625" style="1" customWidth="1"/>
    <col min="2" max="2" width="3.28515625" style="1" customWidth="1"/>
    <col min="3" max="3" width="23" style="1" bestFit="1" customWidth="1"/>
    <col min="4" max="25" width="2.7109375" style="1" customWidth="1"/>
    <col min="26" max="28" width="4.42578125" style="1" customWidth="1"/>
    <col min="29" max="29" width="4.7109375" style="1" customWidth="1"/>
    <col min="30" max="31" width="4.42578125" style="1" customWidth="1"/>
    <col min="32" max="16384" width="9.140625" style="1"/>
  </cols>
  <sheetData>
    <row r="1" spans="2:31" ht="35.1" customHeight="1" thickBot="1" x14ac:dyDescent="0.6">
      <c r="B1" s="658" t="s">
        <v>141</v>
      </c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658"/>
      <c r="P1" s="658"/>
      <c r="Q1" s="658"/>
      <c r="R1" s="658"/>
      <c r="S1" s="658"/>
      <c r="T1" s="658"/>
      <c r="U1" s="658"/>
      <c r="V1" s="658"/>
      <c r="W1" s="658"/>
      <c r="X1" s="658"/>
      <c r="Y1" s="658"/>
      <c r="Z1" s="658"/>
      <c r="AA1" s="658"/>
      <c r="AB1" s="658"/>
      <c r="AC1" s="658"/>
      <c r="AD1" s="658"/>
      <c r="AE1" s="658"/>
    </row>
    <row r="2" spans="2:31" ht="18.95" customHeight="1" thickBot="1" x14ac:dyDescent="0.55000000000000004">
      <c r="B2" s="99"/>
      <c r="C2" s="99"/>
      <c r="D2" s="709" t="s">
        <v>44</v>
      </c>
      <c r="E2" s="710"/>
      <c r="F2" s="710"/>
      <c r="G2" s="710"/>
      <c r="H2" s="710"/>
      <c r="I2" s="710"/>
      <c r="J2" s="710"/>
      <c r="K2" s="710"/>
      <c r="L2" s="710"/>
      <c r="M2" s="710"/>
      <c r="N2" s="710"/>
      <c r="O2" s="710"/>
      <c r="P2" s="710"/>
      <c r="Q2" s="710"/>
      <c r="R2" s="710"/>
      <c r="S2" s="710"/>
      <c r="T2" s="710"/>
      <c r="U2" s="710"/>
      <c r="V2" s="710"/>
      <c r="W2" s="710"/>
      <c r="X2" s="710"/>
      <c r="Y2" s="710"/>
      <c r="Z2" s="665" t="s">
        <v>4</v>
      </c>
      <c r="AA2" s="666"/>
      <c r="AB2" s="666"/>
      <c r="AC2" s="667"/>
      <c r="AD2" s="100" t="s">
        <v>5</v>
      </c>
      <c r="AE2" s="99"/>
    </row>
    <row r="3" spans="2:31" ht="18.95" customHeight="1" x14ac:dyDescent="0.5">
      <c r="B3" s="104" t="s">
        <v>0</v>
      </c>
      <c r="C3" s="104"/>
      <c r="D3" s="111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3"/>
      <c r="Z3" s="101" t="s">
        <v>6</v>
      </c>
      <c r="AA3" s="653" t="s">
        <v>45</v>
      </c>
      <c r="AB3" s="653" t="s">
        <v>46</v>
      </c>
      <c r="AC3" s="659" t="s">
        <v>1</v>
      </c>
      <c r="AD3" s="102" t="s">
        <v>7</v>
      </c>
      <c r="AE3" s="103"/>
    </row>
    <row r="4" spans="2:31" ht="18.95" customHeight="1" x14ac:dyDescent="0.55000000000000004">
      <c r="B4" s="104" t="s">
        <v>2</v>
      </c>
      <c r="C4" s="105" t="s">
        <v>34</v>
      </c>
      <c r="D4" s="106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8"/>
      <c r="Z4" s="109" t="s">
        <v>8</v>
      </c>
      <c r="AA4" s="654"/>
      <c r="AB4" s="656"/>
      <c r="AC4" s="660"/>
      <c r="AD4" s="102" t="s">
        <v>9</v>
      </c>
      <c r="AE4" s="103" t="s">
        <v>10</v>
      </c>
    </row>
    <row r="5" spans="2:31" ht="18.95" customHeight="1" thickBot="1" x14ac:dyDescent="0.55000000000000004">
      <c r="B5" s="110"/>
      <c r="C5" s="104"/>
      <c r="D5" s="111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3"/>
      <c r="Z5" s="114" t="s">
        <v>11</v>
      </c>
      <c r="AA5" s="655"/>
      <c r="AB5" s="657"/>
      <c r="AC5" s="661"/>
      <c r="AD5" s="102" t="s">
        <v>12</v>
      </c>
      <c r="AE5" s="103"/>
    </row>
    <row r="6" spans="2:31" ht="18.95" customHeight="1" thickBot="1" x14ac:dyDescent="0.6">
      <c r="B6" s="115"/>
      <c r="C6" s="247"/>
      <c r="D6" s="116"/>
      <c r="E6" s="117"/>
      <c r="F6" s="117">
        <v>10</v>
      </c>
      <c r="G6" s="117">
        <v>10</v>
      </c>
      <c r="H6" s="117">
        <v>10</v>
      </c>
      <c r="I6" s="117">
        <v>10</v>
      </c>
      <c r="J6" s="117">
        <v>10</v>
      </c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8"/>
      <c r="Z6" s="119">
        <f>SUM(D6:X6)</f>
        <v>50</v>
      </c>
      <c r="AA6" s="120">
        <v>20</v>
      </c>
      <c r="AB6" s="120">
        <v>30</v>
      </c>
      <c r="AC6" s="121">
        <f>SUM(Z6:AB6)</f>
        <v>100</v>
      </c>
      <c r="AD6" s="122"/>
      <c r="AE6" s="115"/>
    </row>
    <row r="7" spans="2:31" ht="17.100000000000001" customHeight="1" x14ac:dyDescent="0.5">
      <c r="B7" s="132">
        <v>1</v>
      </c>
      <c r="C7" s="251" t="str">
        <f>เวลาเรียน203!D5</f>
        <v>เด็กชาย ภคพงษ์  อินทร์โพธ์</v>
      </c>
      <c r="D7" s="126"/>
      <c r="E7" s="89"/>
      <c r="F7" s="89">
        <v>8</v>
      </c>
      <c r="G7" s="90">
        <v>9</v>
      </c>
      <c r="H7" s="125">
        <v>7</v>
      </c>
      <c r="I7" s="125">
        <v>8</v>
      </c>
      <c r="J7" s="125">
        <v>9</v>
      </c>
      <c r="K7" s="125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91"/>
      <c r="Z7" s="241">
        <f>SUM(F7:Y7)</f>
        <v>41</v>
      </c>
      <c r="AA7" s="89">
        <v>10</v>
      </c>
      <c r="AB7" s="89">
        <v>15</v>
      </c>
      <c r="AC7" s="138">
        <f>SUM(Z7:AB7)</f>
        <v>66</v>
      </c>
      <c r="AD7" s="418" t="str">
        <f t="shared" ref="AD7:AD44" si="0">IF(AC7&lt;50,"0",IF(AC7&lt;55,"1",IF(AC7&lt;60,"1.5",IF(AC7&lt;65,"2",IF(AC7&lt;70,"2.5",IF(AC7&lt;75,"3",IF(AC7&lt;80,"3.5",4)))))))</f>
        <v>2.5</v>
      </c>
      <c r="AE7" s="419"/>
    </row>
    <row r="8" spans="2:31" ht="17.100000000000001" customHeight="1" x14ac:dyDescent="0.5">
      <c r="B8" s="30">
        <v>2</v>
      </c>
      <c r="C8" s="252" t="str">
        <f>เวลาเรียน203!D6</f>
        <v>เด็กชาย อธิภัตภูมิ  จิตคง</v>
      </c>
      <c r="D8" s="129"/>
      <c r="E8" s="14"/>
      <c r="F8" s="14">
        <v>8</v>
      </c>
      <c r="G8" s="15">
        <v>7</v>
      </c>
      <c r="H8" s="128">
        <v>8</v>
      </c>
      <c r="I8" s="128">
        <v>9</v>
      </c>
      <c r="J8" s="128">
        <v>7</v>
      </c>
      <c r="K8" s="128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92"/>
      <c r="Z8" s="137">
        <f t="shared" ref="Z8:Z46" si="1">SUM(D8:Y8)</f>
        <v>39</v>
      </c>
      <c r="AA8" s="14">
        <v>10</v>
      </c>
      <c r="AB8" s="14">
        <v>15</v>
      </c>
      <c r="AC8" s="417">
        <f t="shared" ref="AC8:AC44" si="2">SUM(Z8:AB8)</f>
        <v>64</v>
      </c>
      <c r="AD8" s="420" t="str">
        <f t="shared" si="0"/>
        <v>2</v>
      </c>
      <c r="AE8" s="421"/>
    </row>
    <row r="9" spans="2:31" ht="17.100000000000001" customHeight="1" x14ac:dyDescent="0.5">
      <c r="B9" s="132">
        <v>3</v>
      </c>
      <c r="C9" s="252" t="str">
        <f>เวลาเรียน203!D7</f>
        <v>เด็กชาย ธนภาค  บุญอินทร์</v>
      </c>
      <c r="D9" s="129"/>
      <c r="E9" s="14"/>
      <c r="F9" s="14">
        <v>8</v>
      </c>
      <c r="G9" s="15"/>
      <c r="H9" s="128">
        <v>8</v>
      </c>
      <c r="I9" s="128">
        <v>8</v>
      </c>
      <c r="J9" s="128"/>
      <c r="K9" s="128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92"/>
      <c r="Z9" s="137">
        <f t="shared" si="1"/>
        <v>24</v>
      </c>
      <c r="AA9" s="7"/>
      <c r="AB9" s="7"/>
      <c r="AC9" s="417">
        <f t="shared" si="2"/>
        <v>24</v>
      </c>
      <c r="AD9" s="420" t="s">
        <v>20</v>
      </c>
      <c r="AE9" s="421"/>
    </row>
    <row r="10" spans="2:31" ht="17.100000000000001" customHeight="1" x14ac:dyDescent="0.5">
      <c r="B10" s="30">
        <v>4</v>
      </c>
      <c r="C10" s="252" t="str">
        <f>เวลาเรียน203!D8</f>
        <v>เด็กชาย ภัควเทพ  ฉายฉลาด</v>
      </c>
      <c r="D10" s="129"/>
      <c r="E10" s="14"/>
      <c r="F10" s="14"/>
      <c r="G10" s="15"/>
      <c r="H10" s="128"/>
      <c r="I10" s="128"/>
      <c r="J10" s="128"/>
      <c r="K10" s="128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92"/>
      <c r="Z10" s="137">
        <f t="shared" si="1"/>
        <v>0</v>
      </c>
      <c r="AA10" s="14"/>
      <c r="AB10" s="14"/>
      <c r="AC10" s="417">
        <f t="shared" si="2"/>
        <v>0</v>
      </c>
      <c r="AD10" s="420" t="str">
        <f t="shared" si="0"/>
        <v>0</v>
      </c>
      <c r="AE10" s="421"/>
    </row>
    <row r="11" spans="2:31" ht="17.100000000000001" customHeight="1" x14ac:dyDescent="0.5">
      <c r="B11" s="132">
        <v>5</v>
      </c>
      <c r="C11" s="252" t="str">
        <f>เวลาเรียน203!D9</f>
        <v>เด็กชาย ปิยพงษ์  คงวิจิตร</v>
      </c>
      <c r="D11" s="129"/>
      <c r="E11" s="14"/>
      <c r="F11" s="14">
        <v>8</v>
      </c>
      <c r="G11" s="15">
        <v>9</v>
      </c>
      <c r="H11" s="128">
        <v>9</v>
      </c>
      <c r="I11" s="128">
        <v>8</v>
      </c>
      <c r="J11" s="128">
        <v>8</v>
      </c>
      <c r="K11" s="128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92"/>
      <c r="Z11" s="137">
        <f t="shared" si="1"/>
        <v>42</v>
      </c>
      <c r="AA11" s="7">
        <v>15</v>
      </c>
      <c r="AB11" s="7">
        <v>23</v>
      </c>
      <c r="AC11" s="417">
        <f t="shared" si="2"/>
        <v>80</v>
      </c>
      <c r="AD11" s="420">
        <f t="shared" si="0"/>
        <v>4</v>
      </c>
      <c r="AE11" s="421"/>
    </row>
    <row r="12" spans="2:31" ht="17.100000000000001" customHeight="1" x14ac:dyDescent="0.5">
      <c r="B12" s="30">
        <v>6</v>
      </c>
      <c r="C12" s="252" t="str">
        <f>เวลาเรียน203!D10</f>
        <v>เด็กชาย ธนภัทร  สัมฤทธิ์</v>
      </c>
      <c r="D12" s="129"/>
      <c r="E12" s="14"/>
      <c r="F12" s="14"/>
      <c r="G12" s="15"/>
      <c r="H12" s="128"/>
      <c r="I12" s="128"/>
      <c r="J12" s="128"/>
      <c r="K12" s="128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92"/>
      <c r="Z12" s="137">
        <f t="shared" si="1"/>
        <v>0</v>
      </c>
      <c r="AA12" s="14"/>
      <c r="AB12" s="14"/>
      <c r="AC12" s="417">
        <f t="shared" si="2"/>
        <v>0</v>
      </c>
      <c r="AD12" s="420" t="str">
        <f t="shared" si="0"/>
        <v>0</v>
      </c>
      <c r="AE12" s="421"/>
    </row>
    <row r="13" spans="2:31" ht="17.100000000000001" customHeight="1" x14ac:dyDescent="0.5">
      <c r="B13" s="132">
        <v>7</v>
      </c>
      <c r="C13" s="252" t="str">
        <f>เวลาเรียน203!D11</f>
        <v>เด็กชาย ธนพล  พุ่มบัว</v>
      </c>
      <c r="D13" s="129"/>
      <c r="E13" s="14"/>
      <c r="F13" s="14"/>
      <c r="G13" s="15"/>
      <c r="H13" s="128"/>
      <c r="I13" s="128"/>
      <c r="J13" s="128"/>
      <c r="K13" s="128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92"/>
      <c r="Z13" s="137">
        <f t="shared" si="1"/>
        <v>0</v>
      </c>
      <c r="AA13" s="7"/>
      <c r="AB13" s="7"/>
      <c r="AC13" s="417">
        <f t="shared" si="2"/>
        <v>0</v>
      </c>
      <c r="AD13" s="420" t="str">
        <f t="shared" si="0"/>
        <v>0</v>
      </c>
      <c r="AE13" s="421"/>
    </row>
    <row r="14" spans="2:31" ht="17.100000000000001" customHeight="1" x14ac:dyDescent="0.5">
      <c r="B14" s="30">
        <v>8</v>
      </c>
      <c r="C14" s="252" t="str">
        <f>เวลาเรียน203!D12</f>
        <v>เด็กชาย สุชาติ  งามขำ</v>
      </c>
      <c r="D14" s="129"/>
      <c r="E14" s="14"/>
      <c r="F14" s="14"/>
      <c r="G14" s="15"/>
      <c r="H14" s="128"/>
      <c r="I14" s="128"/>
      <c r="J14" s="128"/>
      <c r="K14" s="128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92"/>
      <c r="Z14" s="137">
        <f t="shared" si="1"/>
        <v>0</v>
      </c>
      <c r="AA14" s="14"/>
      <c r="AB14" s="14"/>
      <c r="AC14" s="417">
        <f t="shared" si="2"/>
        <v>0</v>
      </c>
      <c r="AD14" s="420" t="str">
        <f t="shared" si="0"/>
        <v>0</v>
      </c>
      <c r="AE14" s="421"/>
    </row>
    <row r="15" spans="2:31" ht="17.100000000000001" customHeight="1" x14ac:dyDescent="0.5">
      <c r="B15" s="132">
        <v>9</v>
      </c>
      <c r="C15" s="252" t="str">
        <f>เวลาเรียน203!D13</f>
        <v>เด็กหญิง หัสนา  นราพงษ์</v>
      </c>
      <c r="D15" s="129"/>
      <c r="E15" s="14"/>
      <c r="F15" s="14"/>
      <c r="G15" s="15"/>
      <c r="H15" s="128"/>
      <c r="I15" s="128"/>
      <c r="J15" s="128"/>
      <c r="K15" s="128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92"/>
      <c r="Z15" s="137">
        <f t="shared" si="1"/>
        <v>0</v>
      </c>
      <c r="AA15" s="7"/>
      <c r="AB15" s="7"/>
      <c r="AC15" s="417">
        <f t="shared" si="2"/>
        <v>0</v>
      </c>
      <c r="AD15" s="420" t="str">
        <f t="shared" si="0"/>
        <v>0</v>
      </c>
      <c r="AE15" s="421"/>
    </row>
    <row r="16" spans="2:31" ht="17.100000000000001" customHeight="1" x14ac:dyDescent="0.5">
      <c r="B16" s="30">
        <v>10</v>
      </c>
      <c r="C16" s="252" t="str">
        <f>เวลาเรียน203!D14</f>
        <v>เด็กหญิง วราพร  แสงรี</v>
      </c>
      <c r="D16" s="129"/>
      <c r="E16" s="14"/>
      <c r="F16" s="14"/>
      <c r="G16" s="15"/>
      <c r="H16" s="128"/>
      <c r="I16" s="128"/>
      <c r="J16" s="128"/>
      <c r="K16" s="128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92"/>
      <c r="Z16" s="137">
        <f t="shared" si="1"/>
        <v>0</v>
      </c>
      <c r="AA16" s="14"/>
      <c r="AB16" s="14"/>
      <c r="AC16" s="417">
        <f t="shared" si="2"/>
        <v>0</v>
      </c>
      <c r="AD16" s="420" t="str">
        <f t="shared" si="0"/>
        <v>0</v>
      </c>
      <c r="AE16" s="421"/>
    </row>
    <row r="17" spans="2:31" ht="17.100000000000001" customHeight="1" x14ac:dyDescent="0.5">
      <c r="B17" s="132">
        <v>11</v>
      </c>
      <c r="C17" s="252" t="str">
        <f>เวลาเรียน203!D15</f>
        <v>เด็กชาย สัณห์พิชญ์  ไชยลาด</v>
      </c>
      <c r="D17" s="129"/>
      <c r="E17" s="14"/>
      <c r="F17" s="14"/>
      <c r="G17" s="15"/>
      <c r="H17" s="128"/>
      <c r="I17" s="128"/>
      <c r="J17" s="128"/>
      <c r="K17" s="128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92"/>
      <c r="Z17" s="137">
        <f t="shared" si="1"/>
        <v>0</v>
      </c>
      <c r="AA17" s="7"/>
      <c r="AB17" s="7"/>
      <c r="AC17" s="417">
        <f t="shared" si="2"/>
        <v>0</v>
      </c>
      <c r="AD17" s="420" t="str">
        <f t="shared" si="0"/>
        <v>0</v>
      </c>
      <c r="AE17" s="421"/>
    </row>
    <row r="18" spans="2:31" ht="17.100000000000001" customHeight="1" x14ac:dyDescent="0.5">
      <c r="B18" s="30">
        <v>12</v>
      </c>
      <c r="C18" s="252" t="str">
        <f>เวลาเรียน203!D16</f>
        <v>เด็กชาย ณัฐชนน  อันฤทธิ์</v>
      </c>
      <c r="D18" s="129"/>
      <c r="E18" s="14"/>
      <c r="F18" s="14"/>
      <c r="G18" s="15"/>
      <c r="H18" s="128"/>
      <c r="I18" s="128"/>
      <c r="J18" s="128"/>
      <c r="K18" s="128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92"/>
      <c r="Z18" s="137">
        <f t="shared" si="1"/>
        <v>0</v>
      </c>
      <c r="AA18" s="14"/>
      <c r="AB18" s="14"/>
      <c r="AC18" s="417">
        <f t="shared" si="2"/>
        <v>0</v>
      </c>
      <c r="AD18" s="420" t="str">
        <f t="shared" si="0"/>
        <v>0</v>
      </c>
      <c r="AE18" s="421"/>
    </row>
    <row r="19" spans="2:31" ht="15.75" customHeight="1" x14ac:dyDescent="0.5">
      <c r="B19" s="132">
        <v>13</v>
      </c>
      <c r="C19" s="252" t="str">
        <f>เวลาเรียน203!D17</f>
        <v>เด็กชาย เรือสมุทร  นพพันธ์</v>
      </c>
      <c r="D19" s="129"/>
      <c r="E19" s="14"/>
      <c r="F19" s="14"/>
      <c r="G19" s="15"/>
      <c r="H19" s="128"/>
      <c r="I19" s="128"/>
      <c r="J19" s="128"/>
      <c r="K19" s="128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92"/>
      <c r="Z19" s="137">
        <f t="shared" si="1"/>
        <v>0</v>
      </c>
      <c r="AA19" s="7"/>
      <c r="AB19" s="7"/>
      <c r="AC19" s="417">
        <f t="shared" si="2"/>
        <v>0</v>
      </c>
      <c r="AD19" s="420" t="str">
        <f t="shared" si="0"/>
        <v>0</v>
      </c>
      <c r="AE19" s="421"/>
    </row>
    <row r="20" spans="2:31" ht="17.100000000000001" customHeight="1" x14ac:dyDescent="0.5">
      <c r="B20" s="30">
        <v>14</v>
      </c>
      <c r="C20" s="252" t="str">
        <f>เวลาเรียน203!D18</f>
        <v>เด็กหญิง ชลลดา  สอนประเสริฐ</v>
      </c>
      <c r="D20" s="129"/>
      <c r="E20" s="14"/>
      <c r="F20" s="14"/>
      <c r="G20" s="15"/>
      <c r="H20" s="128"/>
      <c r="I20" s="128"/>
      <c r="J20" s="128"/>
      <c r="K20" s="128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92"/>
      <c r="Z20" s="137">
        <f t="shared" si="1"/>
        <v>0</v>
      </c>
      <c r="AA20" s="14"/>
      <c r="AB20" s="14"/>
      <c r="AC20" s="417">
        <f t="shared" si="2"/>
        <v>0</v>
      </c>
      <c r="AD20" s="420" t="str">
        <f t="shared" si="0"/>
        <v>0</v>
      </c>
      <c r="AE20" s="421"/>
    </row>
    <row r="21" spans="2:31" ht="17.100000000000001" customHeight="1" x14ac:dyDescent="0.5">
      <c r="B21" s="132">
        <v>15</v>
      </c>
      <c r="C21" s="252" t="str">
        <f>เวลาเรียน203!D19</f>
        <v>เด็กหญิง สิรินดา  ถาวรชีพ</v>
      </c>
      <c r="D21" s="129"/>
      <c r="E21" s="14"/>
      <c r="F21" s="14"/>
      <c r="G21" s="15"/>
      <c r="H21" s="128"/>
      <c r="I21" s="128"/>
      <c r="J21" s="128"/>
      <c r="K21" s="128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92"/>
      <c r="Z21" s="137">
        <f t="shared" si="1"/>
        <v>0</v>
      </c>
      <c r="AA21" s="7"/>
      <c r="AB21" s="7"/>
      <c r="AC21" s="417">
        <f t="shared" si="2"/>
        <v>0</v>
      </c>
      <c r="AD21" s="420" t="str">
        <f t="shared" si="0"/>
        <v>0</v>
      </c>
      <c r="AE21" s="421"/>
    </row>
    <row r="22" spans="2:31" ht="17.100000000000001" customHeight="1" x14ac:dyDescent="0.5">
      <c r="B22" s="30">
        <v>16</v>
      </c>
      <c r="C22" s="252" t="str">
        <f>เวลาเรียน203!D20</f>
        <v>เด็กหญิง มัตชา  อ้นอำพร</v>
      </c>
      <c r="D22" s="129"/>
      <c r="E22" s="14"/>
      <c r="F22" s="14"/>
      <c r="G22" s="15"/>
      <c r="H22" s="128"/>
      <c r="I22" s="128"/>
      <c r="J22" s="128"/>
      <c r="K22" s="128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92"/>
      <c r="Z22" s="137">
        <f t="shared" si="1"/>
        <v>0</v>
      </c>
      <c r="AA22" s="14"/>
      <c r="AB22" s="14"/>
      <c r="AC22" s="417">
        <f t="shared" si="2"/>
        <v>0</v>
      </c>
      <c r="AD22" s="420" t="str">
        <f t="shared" si="0"/>
        <v>0</v>
      </c>
      <c r="AE22" s="421"/>
    </row>
    <row r="23" spans="2:31" ht="17.100000000000001" customHeight="1" x14ac:dyDescent="0.5">
      <c r="B23" s="132">
        <v>17</v>
      </c>
      <c r="C23" s="252" t="str">
        <f>เวลาเรียน203!D21</f>
        <v>เด็กชาย ณัฐวุฒิ  สุภีแดน</v>
      </c>
      <c r="D23" s="129" t="s">
        <v>16</v>
      </c>
      <c r="E23" s="14"/>
      <c r="F23" s="14"/>
      <c r="G23" s="15"/>
      <c r="H23" s="128"/>
      <c r="I23" s="128"/>
      <c r="J23" s="128"/>
      <c r="K23" s="128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92"/>
      <c r="Z23" s="137">
        <f t="shared" si="1"/>
        <v>0</v>
      </c>
      <c r="AA23" s="7"/>
      <c r="AB23" s="7"/>
      <c r="AC23" s="417">
        <f t="shared" si="2"/>
        <v>0</v>
      </c>
      <c r="AD23" s="420" t="str">
        <f t="shared" si="0"/>
        <v>0</v>
      </c>
      <c r="AE23" s="421"/>
    </row>
    <row r="24" spans="2:31" ht="17.100000000000001" customHeight="1" x14ac:dyDescent="0.5">
      <c r="B24" s="30">
        <v>18</v>
      </c>
      <c r="C24" s="252" t="str">
        <f>เวลาเรียน203!D22</f>
        <v>เด็กชาย ไพรัตน์  แขกอัน</v>
      </c>
      <c r="D24" s="129"/>
      <c r="E24" s="14"/>
      <c r="F24" s="14"/>
      <c r="G24" s="15"/>
      <c r="H24" s="128"/>
      <c r="I24" s="128"/>
      <c r="J24" s="128"/>
      <c r="K24" s="128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92"/>
      <c r="Z24" s="137">
        <f t="shared" si="1"/>
        <v>0</v>
      </c>
      <c r="AA24" s="14"/>
      <c r="AB24" s="14"/>
      <c r="AC24" s="417">
        <f t="shared" si="2"/>
        <v>0</v>
      </c>
      <c r="AD24" s="420" t="str">
        <f t="shared" si="0"/>
        <v>0</v>
      </c>
      <c r="AE24" s="421"/>
    </row>
    <row r="25" spans="2:31" ht="17.100000000000001" customHeight="1" x14ac:dyDescent="0.5">
      <c r="B25" s="132">
        <v>19</v>
      </c>
      <c r="C25" s="252" t="str">
        <f>เวลาเรียน203!D23</f>
        <v>เด็กชาย ฐิติศักดิ์  อ่วมกระทุ่ม</v>
      </c>
      <c r="D25" s="129"/>
      <c r="E25" s="14"/>
      <c r="F25" s="14"/>
      <c r="G25" s="15"/>
      <c r="H25" s="128"/>
      <c r="I25" s="128"/>
      <c r="J25" s="128"/>
      <c r="K25" s="128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92"/>
      <c r="Z25" s="137">
        <f t="shared" si="1"/>
        <v>0</v>
      </c>
      <c r="AA25" s="7"/>
      <c r="AB25" s="7"/>
      <c r="AC25" s="417">
        <f t="shared" si="2"/>
        <v>0</v>
      </c>
      <c r="AD25" s="420" t="str">
        <f t="shared" si="0"/>
        <v>0</v>
      </c>
      <c r="AE25" s="421"/>
    </row>
    <row r="26" spans="2:31" ht="17.100000000000001" customHeight="1" x14ac:dyDescent="0.5">
      <c r="B26" s="30">
        <v>20</v>
      </c>
      <c r="C26" s="252" t="str">
        <f>เวลาเรียน203!D24</f>
        <v>เด็กหญิง กมลฉัตร  อุ่นหลาบ</v>
      </c>
      <c r="D26" s="129"/>
      <c r="E26" s="14"/>
      <c r="F26" s="14"/>
      <c r="G26" s="15"/>
      <c r="H26" s="128"/>
      <c r="I26" s="128"/>
      <c r="J26" s="128"/>
      <c r="K26" s="128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92"/>
      <c r="Z26" s="137">
        <f t="shared" si="1"/>
        <v>0</v>
      </c>
      <c r="AA26" s="14"/>
      <c r="AB26" s="14"/>
      <c r="AC26" s="417">
        <f t="shared" si="2"/>
        <v>0</v>
      </c>
      <c r="AD26" s="420" t="str">
        <f t="shared" si="0"/>
        <v>0</v>
      </c>
      <c r="AE26" s="421"/>
    </row>
    <row r="27" spans="2:31" ht="17.100000000000001" customHeight="1" x14ac:dyDescent="0.5">
      <c r="B27" s="132">
        <v>21</v>
      </c>
      <c r="C27" s="252" t="str">
        <f>เวลาเรียน203!D25</f>
        <v>เด็กชาย ปฏิภาณ  มอญใต้</v>
      </c>
      <c r="D27" s="129"/>
      <c r="E27" s="14"/>
      <c r="F27" s="14"/>
      <c r="G27" s="15"/>
      <c r="H27" s="128"/>
      <c r="I27" s="128"/>
      <c r="J27" s="128"/>
      <c r="K27" s="128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92"/>
      <c r="Z27" s="137">
        <f t="shared" si="1"/>
        <v>0</v>
      </c>
      <c r="AA27" s="7"/>
      <c r="AB27" s="7"/>
      <c r="AC27" s="417">
        <f t="shared" si="2"/>
        <v>0</v>
      </c>
      <c r="AD27" s="420" t="str">
        <f t="shared" si="0"/>
        <v>0</v>
      </c>
      <c r="AE27" s="421"/>
    </row>
    <row r="28" spans="2:31" ht="17.100000000000001" customHeight="1" x14ac:dyDescent="0.5">
      <c r="B28" s="30">
        <v>22</v>
      </c>
      <c r="C28" s="252" t="str">
        <f>เวลาเรียน203!D26</f>
        <v>เด็กชาย พงศพล  จันทีนอก</v>
      </c>
      <c r="D28" s="129"/>
      <c r="E28" s="14"/>
      <c r="F28" s="14"/>
      <c r="G28" s="15"/>
      <c r="H28" s="128"/>
      <c r="I28" s="128"/>
      <c r="J28" s="128"/>
      <c r="K28" s="128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92"/>
      <c r="Z28" s="137">
        <f t="shared" si="1"/>
        <v>0</v>
      </c>
      <c r="AA28" s="14"/>
      <c r="AB28" s="14"/>
      <c r="AC28" s="417">
        <f t="shared" si="2"/>
        <v>0</v>
      </c>
      <c r="AD28" s="420" t="str">
        <f t="shared" si="0"/>
        <v>0</v>
      </c>
      <c r="AE28" s="421"/>
    </row>
    <row r="29" spans="2:31" ht="17.100000000000001" customHeight="1" x14ac:dyDescent="0.5">
      <c r="B29" s="132">
        <v>23</v>
      </c>
      <c r="C29" s="252" t="str">
        <f>เวลาเรียน203!D27</f>
        <v>เด็กชาย ปัณณวิชญ์  หมากทอง</v>
      </c>
      <c r="D29" s="129" t="s">
        <v>16</v>
      </c>
      <c r="E29" s="14"/>
      <c r="F29" s="14"/>
      <c r="G29" s="15"/>
      <c r="H29" s="128"/>
      <c r="I29" s="128"/>
      <c r="J29" s="128"/>
      <c r="K29" s="128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92"/>
      <c r="Z29" s="137">
        <f t="shared" si="1"/>
        <v>0</v>
      </c>
      <c r="AA29" s="7"/>
      <c r="AB29" s="7"/>
      <c r="AC29" s="417">
        <f t="shared" si="2"/>
        <v>0</v>
      </c>
      <c r="AD29" s="420" t="str">
        <f t="shared" si="0"/>
        <v>0</v>
      </c>
      <c r="AE29" s="421"/>
    </row>
    <row r="30" spans="2:31" ht="17.100000000000001" customHeight="1" x14ac:dyDescent="0.5">
      <c r="B30" s="30">
        <v>24</v>
      </c>
      <c r="C30" s="252" t="str">
        <f>เวลาเรียน203!D28</f>
        <v>เด็กหญิง รุ่งนภา  คำลา</v>
      </c>
      <c r="D30" s="129"/>
      <c r="E30" s="14"/>
      <c r="F30" s="14"/>
      <c r="G30" s="15"/>
      <c r="H30" s="128"/>
      <c r="I30" s="128"/>
      <c r="J30" s="128"/>
      <c r="K30" s="128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92"/>
      <c r="Z30" s="137">
        <f t="shared" si="1"/>
        <v>0</v>
      </c>
      <c r="AA30" s="14"/>
      <c r="AB30" s="14"/>
      <c r="AC30" s="417">
        <f t="shared" si="2"/>
        <v>0</v>
      </c>
      <c r="AD30" s="420" t="str">
        <f t="shared" si="0"/>
        <v>0</v>
      </c>
      <c r="AE30" s="421"/>
    </row>
    <row r="31" spans="2:31" ht="17.100000000000001" customHeight="1" x14ac:dyDescent="0.5">
      <c r="B31" s="135">
        <v>25</v>
      </c>
      <c r="C31" s="252" t="str">
        <f>เวลาเรียน203!D29</f>
        <v>เด็กหญิง พิชญ์สินี  ผิวเกลี้ยง</v>
      </c>
      <c r="D31" s="129"/>
      <c r="E31" s="14"/>
      <c r="F31" s="14"/>
      <c r="G31" s="15"/>
      <c r="H31" s="128"/>
      <c r="I31" s="128"/>
      <c r="J31" s="128"/>
      <c r="K31" s="128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92"/>
      <c r="Z31" s="137">
        <f t="shared" si="1"/>
        <v>0</v>
      </c>
      <c r="AA31" s="14"/>
      <c r="AB31" s="14"/>
      <c r="AC31" s="417">
        <f t="shared" si="2"/>
        <v>0</v>
      </c>
      <c r="AD31" s="420" t="str">
        <f t="shared" si="0"/>
        <v>0</v>
      </c>
      <c r="AE31" s="422"/>
    </row>
    <row r="32" spans="2:31" ht="17.100000000000001" customHeight="1" x14ac:dyDescent="0.5">
      <c r="B32" s="30">
        <v>26</v>
      </c>
      <c r="C32" s="252" t="str">
        <f>เวลาเรียน203!D30</f>
        <v>เด็กหญิง วรรณวิสา  ตุวินันท์</v>
      </c>
      <c r="D32" s="129"/>
      <c r="E32" s="14"/>
      <c r="F32" s="14"/>
      <c r="G32" s="15"/>
      <c r="H32" s="128"/>
      <c r="I32" s="128"/>
      <c r="J32" s="128"/>
      <c r="K32" s="128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92"/>
      <c r="Z32" s="137">
        <f t="shared" si="1"/>
        <v>0</v>
      </c>
      <c r="AA32" s="14"/>
      <c r="AB32" s="14"/>
      <c r="AC32" s="417">
        <f t="shared" si="2"/>
        <v>0</v>
      </c>
      <c r="AD32" s="420" t="str">
        <f t="shared" si="0"/>
        <v>0</v>
      </c>
      <c r="AE32" s="421"/>
    </row>
    <row r="33" spans="2:31" ht="17.100000000000001" customHeight="1" x14ac:dyDescent="0.5">
      <c r="B33" s="132">
        <v>27</v>
      </c>
      <c r="C33" s="252" t="str">
        <f>เวลาเรียน203!D31</f>
        <v>เด็กหญิง วริศา  พานา</v>
      </c>
      <c r="D33" s="129"/>
      <c r="E33" s="14"/>
      <c r="F33" s="14"/>
      <c r="G33" s="15"/>
      <c r="H33" s="128"/>
      <c r="I33" s="128"/>
      <c r="J33" s="128"/>
      <c r="K33" s="128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92"/>
      <c r="Z33" s="137">
        <f t="shared" si="1"/>
        <v>0</v>
      </c>
      <c r="AA33" s="14"/>
      <c r="AB33" s="14"/>
      <c r="AC33" s="417">
        <f t="shared" si="2"/>
        <v>0</v>
      </c>
      <c r="AD33" s="420" t="str">
        <f t="shared" si="0"/>
        <v>0</v>
      </c>
      <c r="AE33" s="421"/>
    </row>
    <row r="34" spans="2:31" ht="17.100000000000001" customHeight="1" x14ac:dyDescent="0.5">
      <c r="B34" s="30">
        <v>28</v>
      </c>
      <c r="C34" s="252" t="str">
        <f>เวลาเรียน203!D32</f>
        <v>เด็กหญิง กิติมา  ตะวะนะ</v>
      </c>
      <c r="D34" s="129"/>
      <c r="E34" s="14"/>
      <c r="F34" s="14"/>
      <c r="G34" s="15"/>
      <c r="H34" s="128"/>
      <c r="I34" s="128"/>
      <c r="J34" s="128"/>
      <c r="K34" s="128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92"/>
      <c r="Z34" s="137">
        <f t="shared" si="1"/>
        <v>0</v>
      </c>
      <c r="AA34" s="14"/>
      <c r="AB34" s="14"/>
      <c r="AC34" s="417">
        <f t="shared" si="2"/>
        <v>0</v>
      </c>
      <c r="AD34" s="420" t="str">
        <f t="shared" si="0"/>
        <v>0</v>
      </c>
      <c r="AE34" s="421"/>
    </row>
    <row r="35" spans="2:31" ht="17.100000000000001" customHeight="1" x14ac:dyDescent="0.5">
      <c r="B35" s="132">
        <v>29</v>
      </c>
      <c r="C35" s="252" t="str">
        <f>เวลาเรียน203!D33</f>
        <v>เด็กชาย วีรวุฒิ  เขียวบุญปลูก</v>
      </c>
      <c r="D35" s="129"/>
      <c r="E35" s="14"/>
      <c r="F35" s="14"/>
      <c r="G35" s="15"/>
      <c r="H35" s="128"/>
      <c r="I35" s="128"/>
      <c r="J35" s="128"/>
      <c r="K35" s="128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92"/>
      <c r="Z35" s="137">
        <f t="shared" si="1"/>
        <v>0</v>
      </c>
      <c r="AA35" s="14"/>
      <c r="AB35" s="14"/>
      <c r="AC35" s="417">
        <f t="shared" si="2"/>
        <v>0</v>
      </c>
      <c r="AD35" s="420" t="str">
        <f t="shared" si="0"/>
        <v>0</v>
      </c>
      <c r="AE35" s="421"/>
    </row>
    <row r="36" spans="2:31" ht="17.100000000000001" customHeight="1" x14ac:dyDescent="0.5">
      <c r="B36" s="30">
        <v>30</v>
      </c>
      <c r="C36" s="252" t="str">
        <f>เวลาเรียน203!D34</f>
        <v>เด็กชาย ธนพล  ตำหนิงาม</v>
      </c>
      <c r="D36" s="129"/>
      <c r="E36" s="14"/>
      <c r="F36" s="14"/>
      <c r="G36" s="15"/>
      <c r="H36" s="128"/>
      <c r="I36" s="128"/>
      <c r="J36" s="128"/>
      <c r="K36" s="128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92"/>
      <c r="Z36" s="137">
        <f t="shared" si="1"/>
        <v>0</v>
      </c>
      <c r="AA36" s="14"/>
      <c r="AB36" s="14"/>
      <c r="AC36" s="417">
        <f t="shared" si="2"/>
        <v>0</v>
      </c>
      <c r="AD36" s="420" t="str">
        <f t="shared" si="0"/>
        <v>0</v>
      </c>
      <c r="AE36" s="421"/>
    </row>
    <row r="37" spans="2:31" ht="17.100000000000001" customHeight="1" x14ac:dyDescent="0.5">
      <c r="B37" s="132">
        <v>31</v>
      </c>
      <c r="C37" s="252" t="str">
        <f>เวลาเรียน203!D35</f>
        <v>เด็กหญิง ณัฐนริน  คำหล้าชาย</v>
      </c>
      <c r="D37" s="129"/>
      <c r="E37" s="14"/>
      <c r="F37" s="14"/>
      <c r="G37" s="15"/>
      <c r="H37" s="128"/>
      <c r="I37" s="128"/>
      <c r="J37" s="128"/>
      <c r="K37" s="128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92"/>
      <c r="Z37" s="137">
        <f t="shared" si="1"/>
        <v>0</v>
      </c>
      <c r="AA37" s="14"/>
      <c r="AB37" s="14"/>
      <c r="AC37" s="417">
        <f t="shared" si="2"/>
        <v>0</v>
      </c>
      <c r="AD37" s="420" t="str">
        <f t="shared" si="0"/>
        <v>0</v>
      </c>
      <c r="AE37" s="421"/>
    </row>
    <row r="38" spans="2:31" ht="17.100000000000001" customHeight="1" x14ac:dyDescent="0.5">
      <c r="B38" s="30">
        <v>32</v>
      </c>
      <c r="C38" s="252" t="str">
        <f>เวลาเรียน203!D36</f>
        <v>เด็กหญิง พัทธินันท์  สรรพสอน</v>
      </c>
      <c r="D38" s="129"/>
      <c r="E38" s="14"/>
      <c r="F38" s="14"/>
      <c r="G38" s="15"/>
      <c r="H38" s="128"/>
      <c r="I38" s="128"/>
      <c r="J38" s="128"/>
      <c r="K38" s="128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92"/>
      <c r="Z38" s="137">
        <f t="shared" si="1"/>
        <v>0</v>
      </c>
      <c r="AA38" s="14"/>
      <c r="AB38" s="14"/>
      <c r="AC38" s="417">
        <f t="shared" si="2"/>
        <v>0</v>
      </c>
      <c r="AD38" s="420" t="str">
        <f t="shared" si="0"/>
        <v>0</v>
      </c>
      <c r="AE38" s="421"/>
    </row>
    <row r="39" spans="2:31" ht="17.100000000000001" customHeight="1" x14ac:dyDescent="0.5">
      <c r="B39" s="30">
        <v>33</v>
      </c>
      <c r="C39" s="252" t="str">
        <f>เวลาเรียน203!D37</f>
        <v>เด็กหญิง พัทธิชา  สรรพสอน</v>
      </c>
      <c r="D39" s="129"/>
      <c r="E39" s="14"/>
      <c r="F39" s="14"/>
      <c r="G39" s="15"/>
      <c r="H39" s="128"/>
      <c r="I39" s="128"/>
      <c r="J39" s="128"/>
      <c r="K39" s="128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92"/>
      <c r="Z39" s="137">
        <f t="shared" si="1"/>
        <v>0</v>
      </c>
      <c r="AA39" s="14"/>
      <c r="AB39" s="14"/>
      <c r="AC39" s="417">
        <f t="shared" si="2"/>
        <v>0</v>
      </c>
      <c r="AD39" s="420" t="str">
        <f t="shared" si="0"/>
        <v>0</v>
      </c>
      <c r="AE39" s="421"/>
    </row>
    <row r="40" spans="2:31" ht="17.100000000000001" customHeight="1" x14ac:dyDescent="0.5">
      <c r="B40" s="30">
        <v>34</v>
      </c>
      <c r="C40" s="252" t="str">
        <f>เวลาเรียน203!D38</f>
        <v>เด็กหญิง ณัฐฐา  สมิตวงศ์</v>
      </c>
      <c r="D40" s="129"/>
      <c r="E40" s="14"/>
      <c r="F40" s="14"/>
      <c r="G40" s="15"/>
      <c r="H40" s="128"/>
      <c r="I40" s="128"/>
      <c r="J40" s="128"/>
      <c r="K40" s="128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92"/>
      <c r="Z40" s="137">
        <f t="shared" si="1"/>
        <v>0</v>
      </c>
      <c r="AA40" s="14"/>
      <c r="AB40" s="14"/>
      <c r="AC40" s="417">
        <f t="shared" si="2"/>
        <v>0</v>
      </c>
      <c r="AD40" s="420" t="str">
        <f t="shared" si="0"/>
        <v>0</v>
      </c>
      <c r="AE40" s="421"/>
    </row>
    <row r="41" spans="2:31" ht="17.100000000000001" customHeight="1" x14ac:dyDescent="0.5">
      <c r="B41" s="132">
        <v>35</v>
      </c>
      <c r="C41" s="252" t="str">
        <f>เวลาเรียน203!D39</f>
        <v>เด็กชาย วุฒิชัย  อยู่รักษา</v>
      </c>
      <c r="D41" s="129"/>
      <c r="E41" s="14"/>
      <c r="F41" s="14"/>
      <c r="G41" s="15"/>
      <c r="H41" s="128"/>
      <c r="I41" s="128"/>
      <c r="J41" s="128"/>
      <c r="K41" s="128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92"/>
      <c r="Z41" s="137">
        <f t="shared" si="1"/>
        <v>0</v>
      </c>
      <c r="AA41" s="14"/>
      <c r="AB41" s="14"/>
      <c r="AC41" s="417">
        <f t="shared" si="2"/>
        <v>0</v>
      </c>
      <c r="AD41" s="420" t="str">
        <f t="shared" si="0"/>
        <v>0</v>
      </c>
      <c r="AE41" s="421"/>
    </row>
    <row r="42" spans="2:31" ht="17.100000000000001" customHeight="1" x14ac:dyDescent="0.5">
      <c r="B42" s="30">
        <v>36</v>
      </c>
      <c r="C42" s="252" t="str">
        <f>เวลาเรียน203!D40</f>
        <v>เด็กชาย รชต  วิเศษศรี</v>
      </c>
      <c r="D42" s="129"/>
      <c r="E42" s="14"/>
      <c r="F42" s="14"/>
      <c r="G42" s="15"/>
      <c r="H42" s="128"/>
      <c r="I42" s="128"/>
      <c r="J42" s="128"/>
      <c r="K42" s="128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92"/>
      <c r="Z42" s="137">
        <f t="shared" si="1"/>
        <v>0</v>
      </c>
      <c r="AA42" s="14"/>
      <c r="AB42" s="14"/>
      <c r="AC42" s="417">
        <f t="shared" si="2"/>
        <v>0</v>
      </c>
      <c r="AD42" s="420" t="str">
        <f t="shared" si="0"/>
        <v>0</v>
      </c>
      <c r="AE42" s="421"/>
    </row>
    <row r="43" spans="2:31" ht="17.100000000000001" customHeight="1" x14ac:dyDescent="0.5">
      <c r="B43" s="132">
        <v>37</v>
      </c>
      <c r="C43" s="252" t="str">
        <f>เวลาเรียน203!D41</f>
        <v>เด็กหญิง กนกกร  ชื่นอารมย์</v>
      </c>
      <c r="D43" s="129"/>
      <c r="E43" s="14"/>
      <c r="F43" s="14">
        <v>6</v>
      </c>
      <c r="G43" s="15">
        <v>6</v>
      </c>
      <c r="H43" s="128">
        <v>8</v>
      </c>
      <c r="I43" s="128">
        <v>7</v>
      </c>
      <c r="J43" s="128">
        <v>9</v>
      </c>
      <c r="K43" s="128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92"/>
      <c r="Z43" s="137">
        <f t="shared" si="1"/>
        <v>36</v>
      </c>
      <c r="AA43" s="14">
        <v>12</v>
      </c>
      <c r="AB43" s="14">
        <v>15</v>
      </c>
      <c r="AC43" s="417">
        <f t="shared" si="2"/>
        <v>63</v>
      </c>
      <c r="AD43" s="420" t="str">
        <f t="shared" si="0"/>
        <v>2</v>
      </c>
      <c r="AE43" s="421"/>
    </row>
    <row r="44" spans="2:31" ht="17.100000000000001" customHeight="1" x14ac:dyDescent="0.5">
      <c r="B44" s="30">
        <v>38</v>
      </c>
      <c r="C44" s="252" t="str">
        <f>เวลาเรียน203!D42</f>
        <v>เด็กหญิง กิติมา  แดงเจริญ</v>
      </c>
      <c r="D44" s="129"/>
      <c r="E44" s="14"/>
      <c r="F44" s="14"/>
      <c r="G44" s="15"/>
      <c r="H44" s="128"/>
      <c r="I44" s="128"/>
      <c r="J44" s="128"/>
      <c r="K44" s="128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92"/>
      <c r="Z44" s="137">
        <f t="shared" si="1"/>
        <v>0</v>
      </c>
      <c r="AA44" s="14"/>
      <c r="AB44" s="14"/>
      <c r="AC44" s="417">
        <f t="shared" si="2"/>
        <v>0</v>
      </c>
      <c r="AD44" s="420" t="str">
        <f t="shared" si="0"/>
        <v>0</v>
      </c>
      <c r="AE44" s="421"/>
    </row>
    <row r="45" spans="2:31" ht="17.100000000000001" customHeight="1" x14ac:dyDescent="0.5">
      <c r="B45" s="132">
        <v>39</v>
      </c>
      <c r="C45" s="252" t="str">
        <f>เวลาเรียน203!D43</f>
        <v>เด็กหญิง ตวงพร  สุขสิริรุ่ง</v>
      </c>
      <c r="D45" s="129"/>
      <c r="E45" s="14"/>
      <c r="F45" s="14"/>
      <c r="G45" s="15"/>
      <c r="H45" s="128"/>
      <c r="I45" s="128"/>
      <c r="J45" s="128"/>
      <c r="K45" s="128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92"/>
      <c r="Z45" s="137">
        <f t="shared" si="1"/>
        <v>0</v>
      </c>
      <c r="AA45" s="14"/>
      <c r="AB45" s="14"/>
      <c r="AC45" s="417">
        <f>SUM(Z45:AB45)</f>
        <v>0</v>
      </c>
      <c r="AD45" s="420" t="str">
        <f>IF(AC45&lt;50,"0",IF(AC45&lt;55,"1",IF(AC45&lt;60,"1.5",IF(AC45&lt;65,"2",IF(AC45&lt;70,"2.5",IF(AC45&lt;75,"3",IF(AC45&lt;80,"3.5",4)))))))</f>
        <v>0</v>
      </c>
      <c r="AE45" s="421"/>
    </row>
    <row r="46" spans="2:31" ht="17.100000000000001" customHeight="1" x14ac:dyDescent="0.5">
      <c r="B46" s="30">
        <v>40</v>
      </c>
      <c r="C46" s="252" t="str">
        <f>เวลาเรียน203!D44</f>
        <v>เด็กหญิง ศศิกาญจน์  สังข์เพ็ชร</v>
      </c>
      <c r="D46" s="129"/>
      <c r="E46" s="14"/>
      <c r="F46" s="14"/>
      <c r="G46" s="15"/>
      <c r="H46" s="128"/>
      <c r="I46" s="128"/>
      <c r="J46" s="128"/>
      <c r="K46" s="128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92"/>
      <c r="Z46" s="137">
        <f t="shared" si="1"/>
        <v>0</v>
      </c>
      <c r="AA46" s="14"/>
      <c r="AB46" s="14"/>
      <c r="AC46" s="417">
        <f>SUM(Z46:AB46)</f>
        <v>0</v>
      </c>
      <c r="AD46" s="420" t="str">
        <f>IF(AC46&lt;50,"0",IF(AC46&lt;55,"1",IF(AC46&lt;60,"1.5",IF(AC46&lt;65,"2",IF(AC46&lt;70,"2.5",IF(AC46&lt;75,"3",IF(AC46&lt;80,"3.5",4)))))))</f>
        <v>0</v>
      </c>
      <c r="AE46" s="423"/>
    </row>
    <row r="47" spans="2:31" ht="17.100000000000001" customHeight="1" x14ac:dyDescent="0.5">
      <c r="B47" s="132">
        <v>41</v>
      </c>
      <c r="C47" s="252"/>
      <c r="D47" s="129"/>
      <c r="E47" s="14"/>
      <c r="F47" s="14"/>
      <c r="G47" s="15"/>
      <c r="H47" s="128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92"/>
      <c r="Z47" s="137"/>
      <c r="AA47" s="14"/>
      <c r="AB47" s="14"/>
      <c r="AC47" s="417"/>
      <c r="AD47" s="420"/>
      <c r="AE47" s="369"/>
    </row>
    <row r="48" spans="2:31" ht="17.100000000000001" customHeight="1" x14ac:dyDescent="0.5">
      <c r="B48" s="30">
        <v>42</v>
      </c>
      <c r="C48" s="252"/>
      <c r="D48" s="129"/>
      <c r="E48" s="14"/>
      <c r="F48" s="14"/>
      <c r="G48" s="15"/>
      <c r="H48" s="128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92"/>
      <c r="Z48" s="137"/>
      <c r="AA48" s="14"/>
      <c r="AB48" s="14"/>
      <c r="AC48" s="417"/>
      <c r="AD48" s="420"/>
      <c r="AE48" s="369"/>
    </row>
    <row r="49" spans="2:31" ht="17.100000000000001" customHeight="1" x14ac:dyDescent="0.5">
      <c r="B49" s="30">
        <v>43</v>
      </c>
      <c r="C49" s="252"/>
      <c r="D49" s="129"/>
      <c r="E49" s="14"/>
      <c r="F49" s="14"/>
      <c r="G49" s="15"/>
      <c r="H49" s="128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92"/>
      <c r="Z49" s="137"/>
      <c r="AA49" s="14"/>
      <c r="AB49" s="14"/>
      <c r="AC49" s="417"/>
      <c r="AD49" s="420"/>
      <c r="AE49" s="369"/>
    </row>
    <row r="50" spans="2:31" ht="17.100000000000001" customHeight="1" x14ac:dyDescent="0.5">
      <c r="B50" s="132">
        <v>44</v>
      </c>
      <c r="C50" s="252"/>
      <c r="D50" s="129"/>
      <c r="E50" s="14"/>
      <c r="F50" s="14"/>
      <c r="G50" s="15"/>
      <c r="H50" s="128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92"/>
      <c r="Z50" s="137"/>
      <c r="AA50" s="14"/>
      <c r="AB50" s="14"/>
      <c r="AC50" s="417"/>
      <c r="AD50" s="420"/>
      <c r="AE50" s="369"/>
    </row>
    <row r="51" spans="2:31" ht="17.100000000000001" customHeight="1" x14ac:dyDescent="0.5"/>
    <row r="52" spans="2:31" ht="17.100000000000001" customHeight="1" x14ac:dyDescent="0.55000000000000004">
      <c r="T52" s="148" t="s">
        <v>29</v>
      </c>
      <c r="U52" s="148"/>
      <c r="W52" s="148">
        <v>0</v>
      </c>
      <c r="Y52" s="150" t="s">
        <v>30</v>
      </c>
      <c r="Z52" s="151"/>
      <c r="AA52" s="152">
        <f>COUNTIF($AD$7:$AD$50,"0")</f>
        <v>35</v>
      </c>
      <c r="AB52" s="149" t="s">
        <v>31</v>
      </c>
      <c r="AD52" s="153"/>
    </row>
    <row r="53" spans="2:31" ht="17.100000000000001" customHeight="1" x14ac:dyDescent="0.55000000000000004">
      <c r="T53" s="148" t="s">
        <v>29</v>
      </c>
      <c r="U53" s="148"/>
      <c r="W53" s="148">
        <v>1</v>
      </c>
      <c r="Y53" s="150" t="s">
        <v>30</v>
      </c>
      <c r="Z53" s="151"/>
      <c r="AA53" s="152">
        <f>COUNTIF($AD$7:$AD$50,"1")</f>
        <v>0</v>
      </c>
      <c r="AB53" s="149" t="s">
        <v>31</v>
      </c>
    </row>
    <row r="54" spans="2:31" ht="17.100000000000001" customHeight="1" x14ac:dyDescent="0.55000000000000004">
      <c r="T54" s="148" t="s">
        <v>29</v>
      </c>
      <c r="U54" s="148"/>
      <c r="W54" s="716">
        <v>1.5</v>
      </c>
      <c r="X54" s="716"/>
      <c r="Y54" s="150" t="s">
        <v>30</v>
      </c>
      <c r="Z54" s="151"/>
      <c r="AA54" s="152">
        <f>COUNTIF($AD$7:$AD$50,"1.5")</f>
        <v>0</v>
      </c>
      <c r="AB54" s="149" t="s">
        <v>31</v>
      </c>
    </row>
    <row r="55" spans="2:31" ht="17.100000000000001" customHeight="1" x14ac:dyDescent="0.55000000000000004">
      <c r="T55" s="148" t="s">
        <v>29</v>
      </c>
      <c r="U55" s="148"/>
      <c r="W55" s="148">
        <v>2</v>
      </c>
      <c r="Y55" s="150" t="s">
        <v>30</v>
      </c>
      <c r="Z55" s="151"/>
      <c r="AA55" s="152">
        <f>COUNTIF($AD$7:$AD$50,"2")</f>
        <v>2</v>
      </c>
      <c r="AB55" s="149" t="s">
        <v>31</v>
      </c>
      <c r="AD55" s="153"/>
    </row>
    <row r="56" spans="2:31" ht="17.100000000000001" customHeight="1" x14ac:dyDescent="0.55000000000000004">
      <c r="T56" s="148" t="s">
        <v>29</v>
      </c>
      <c r="U56" s="148"/>
      <c r="W56" s="716">
        <v>2.5</v>
      </c>
      <c r="X56" s="716"/>
      <c r="Y56" s="150" t="s">
        <v>30</v>
      </c>
      <c r="Z56" s="151"/>
      <c r="AA56" s="152">
        <f>COUNTIF($AD$7:$AD$50,"2.5")</f>
        <v>1</v>
      </c>
      <c r="AB56" s="149" t="s">
        <v>31</v>
      </c>
    </row>
    <row r="57" spans="2:31" ht="17.100000000000001" customHeight="1" x14ac:dyDescent="0.55000000000000004">
      <c r="T57" s="148" t="s">
        <v>29</v>
      </c>
      <c r="U57" s="148"/>
      <c r="W57" s="148">
        <v>3</v>
      </c>
      <c r="Y57" s="150" t="s">
        <v>30</v>
      </c>
      <c r="Z57" s="151"/>
      <c r="AA57" s="152">
        <f>COUNTIF($AD$7:$AD$50,"3")</f>
        <v>0</v>
      </c>
      <c r="AB57" s="149" t="s">
        <v>31</v>
      </c>
    </row>
    <row r="58" spans="2:31" ht="17.100000000000001" customHeight="1" x14ac:dyDescent="0.55000000000000004">
      <c r="T58" s="148" t="s">
        <v>29</v>
      </c>
      <c r="U58" s="148"/>
      <c r="W58" s="716">
        <v>3.5</v>
      </c>
      <c r="X58" s="716"/>
      <c r="Y58" s="150" t="s">
        <v>30</v>
      </c>
      <c r="Z58" s="151"/>
      <c r="AA58" s="152">
        <f>COUNTIF($AD$7:$AD$50,"3.5")</f>
        <v>0</v>
      </c>
      <c r="AB58" s="149" t="s">
        <v>31</v>
      </c>
    </row>
    <row r="59" spans="2:31" ht="17.100000000000001" customHeight="1" x14ac:dyDescent="0.55000000000000004">
      <c r="T59" s="148" t="s">
        <v>29</v>
      </c>
      <c r="U59" s="148"/>
      <c r="W59" s="149">
        <v>4</v>
      </c>
      <c r="Y59" s="150" t="s">
        <v>30</v>
      </c>
      <c r="Z59" s="151"/>
      <c r="AA59" s="152">
        <f>COUNTIF($AD$7:$AD$50,"4")</f>
        <v>1</v>
      </c>
      <c r="AB59" s="149" t="s">
        <v>31</v>
      </c>
    </row>
    <row r="60" spans="2:31" ht="17.100000000000001" customHeight="1" x14ac:dyDescent="0.55000000000000004">
      <c r="U60" s="149" t="s">
        <v>33</v>
      </c>
      <c r="W60" s="149" t="s">
        <v>20</v>
      </c>
      <c r="Y60" s="150" t="s">
        <v>30</v>
      </c>
      <c r="Z60" s="151"/>
      <c r="AA60" s="152">
        <f>COUNTIF($AD$7:$AD$50,"ร")</f>
        <v>1</v>
      </c>
      <c r="AB60" s="149" t="s">
        <v>31</v>
      </c>
    </row>
    <row r="61" spans="2:31" ht="17.100000000000001" customHeight="1" x14ac:dyDescent="0.55000000000000004">
      <c r="U61" s="149" t="s">
        <v>33</v>
      </c>
      <c r="W61" s="149" t="s">
        <v>21</v>
      </c>
      <c r="Y61" s="150" t="s">
        <v>30</v>
      </c>
      <c r="Z61" s="151"/>
      <c r="AA61" s="152">
        <f>COUNTIF($AD$7:$AD$50,"มส")</f>
        <v>0</v>
      </c>
      <c r="AB61" s="149" t="s">
        <v>31</v>
      </c>
    </row>
    <row r="62" spans="2:31" ht="17.100000000000001" customHeight="1" x14ac:dyDescent="0.55000000000000004">
      <c r="U62" s="149" t="s">
        <v>33</v>
      </c>
      <c r="W62" s="149" t="s">
        <v>22</v>
      </c>
      <c r="Y62" s="150" t="s">
        <v>30</v>
      </c>
      <c r="Z62" s="151"/>
      <c r="AA62" s="152">
        <f>COUNTIF($AD$7:$AD$50,"ผ")</f>
        <v>0</v>
      </c>
      <c r="AB62" s="149" t="s">
        <v>31</v>
      </c>
    </row>
    <row r="63" spans="2:31" ht="17.100000000000001" customHeight="1" x14ac:dyDescent="0.55000000000000004">
      <c r="U63" s="149" t="s">
        <v>33</v>
      </c>
      <c r="W63" s="149" t="s">
        <v>23</v>
      </c>
      <c r="Y63" s="150" t="s">
        <v>30</v>
      </c>
      <c r="Z63" s="151"/>
      <c r="AA63" s="152">
        <f>COUNTIF($AD$7:$AD$50,"มผ")</f>
        <v>0</v>
      </c>
      <c r="AB63" s="149" t="s">
        <v>31</v>
      </c>
    </row>
    <row r="64" spans="2:31" ht="17.100000000000001" customHeight="1" x14ac:dyDescent="0.55000000000000004">
      <c r="V64" s="151"/>
      <c r="W64" s="151"/>
      <c r="X64" s="149"/>
      <c r="Y64" s="149"/>
      <c r="Z64" s="149"/>
      <c r="AA64" s="152">
        <f>SUM(AA52:AA63)</f>
        <v>40</v>
      </c>
      <c r="AB64" s="149"/>
    </row>
    <row r="65" ht="17.100000000000001" customHeight="1" x14ac:dyDescent="0.5"/>
    <row r="66" ht="17.100000000000001" customHeight="1" x14ac:dyDescent="0.5"/>
    <row r="67" ht="17.100000000000001" customHeight="1" x14ac:dyDescent="0.5"/>
    <row r="68" ht="17.100000000000001" customHeight="1" x14ac:dyDescent="0.5"/>
    <row r="69" ht="17.100000000000001" customHeight="1" x14ac:dyDescent="0.5"/>
    <row r="70" ht="17.100000000000001" customHeight="1" x14ac:dyDescent="0.5"/>
    <row r="71" ht="17.100000000000001" customHeight="1" x14ac:dyDescent="0.5"/>
  </sheetData>
  <mergeCells count="9">
    <mergeCell ref="W54:X54"/>
    <mergeCell ref="W56:X56"/>
    <mergeCell ref="W58:X58"/>
    <mergeCell ref="AC3:AC5"/>
    <mergeCell ref="B1:AE1"/>
    <mergeCell ref="D2:Y2"/>
    <mergeCell ref="Z2:AC2"/>
    <mergeCell ref="AA3:AA5"/>
    <mergeCell ref="AB3:AB5"/>
  </mergeCells>
  <printOptions horizontalCentered="1"/>
  <pageMargins left="0.15748031496062992" right="0.15748031496062992" top="0.39370078740157483" bottom="0.39370078740157483" header="0.51181102362204722" footer="0.39370078740157483"/>
  <pageSetup paperSize="9" scale="95" orientation="portrait" r:id="rId1"/>
  <headerFooter alignWithMargins="0"/>
  <rowBreaks count="2" manualBreakCount="2">
    <brk id="50" max="30" man="1"/>
    <brk id="64" min="1" max="28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437"/>
  <sheetViews>
    <sheetView tabSelected="1" view="pageBreakPreview" zoomScaleNormal="100" zoomScaleSheetLayoutView="100" workbookViewId="0">
      <selection activeCell="U22" sqref="U22"/>
    </sheetView>
  </sheetViews>
  <sheetFormatPr defaultRowHeight="24" x14ac:dyDescent="0.55000000000000004"/>
  <cols>
    <col min="1" max="1" width="5.42578125" style="725" customWidth="1"/>
    <col min="2" max="2" width="9.140625" style="725"/>
    <col min="3" max="3" width="27" style="722" customWidth="1"/>
    <col min="4" max="5" width="8.7109375" style="725" customWidth="1"/>
    <col min="6" max="6" width="14.42578125" style="722" customWidth="1"/>
    <col min="7" max="7" width="17.140625" style="722" customWidth="1"/>
    <col min="8" max="8" width="6.140625" style="726" customWidth="1"/>
    <col min="9" max="9" width="7.42578125" style="722" customWidth="1"/>
    <col min="10" max="16384" width="9.140625" style="722"/>
  </cols>
  <sheetData>
    <row r="1" spans="1:9" ht="24.95" customHeight="1" x14ac:dyDescent="0.55000000000000004">
      <c r="A1" s="727" t="s">
        <v>207</v>
      </c>
      <c r="B1" s="727"/>
      <c r="C1" s="727"/>
      <c r="D1" s="727"/>
      <c r="E1" s="727"/>
      <c r="F1" s="727"/>
      <c r="G1" s="727"/>
      <c r="H1" s="727"/>
      <c r="I1" s="727"/>
    </row>
    <row r="2" spans="1:9" ht="24.95" customHeight="1" x14ac:dyDescent="0.55000000000000004">
      <c r="A2" s="727" t="s">
        <v>229</v>
      </c>
      <c r="B2" s="727"/>
      <c r="C2" s="727"/>
      <c r="D2" s="727"/>
      <c r="E2" s="727"/>
      <c r="F2" s="727"/>
      <c r="G2" s="727"/>
      <c r="H2" s="727"/>
      <c r="I2" s="727"/>
    </row>
    <row r="3" spans="1:9" s="724" customFormat="1" ht="18" customHeight="1" x14ac:dyDescent="0.5">
      <c r="A3" s="723" t="s">
        <v>37</v>
      </c>
      <c r="B3" s="723" t="s">
        <v>38</v>
      </c>
      <c r="C3" s="730" t="s">
        <v>3</v>
      </c>
      <c r="D3" s="732" t="s">
        <v>4</v>
      </c>
      <c r="E3" s="732" t="s">
        <v>208</v>
      </c>
      <c r="F3" s="733" t="s">
        <v>111</v>
      </c>
      <c r="G3" s="735"/>
      <c r="H3" s="736"/>
      <c r="I3" s="737"/>
    </row>
    <row r="4" spans="1:9" s="724" customFormat="1" ht="18" customHeight="1" x14ac:dyDescent="0.5">
      <c r="A4" s="723"/>
      <c r="B4" s="723"/>
      <c r="C4" s="730"/>
      <c r="D4" s="731">
        <v>100</v>
      </c>
      <c r="E4" s="731" t="s">
        <v>209</v>
      </c>
      <c r="F4" s="733"/>
      <c r="G4" s="738"/>
      <c r="H4" s="739"/>
      <c r="I4" s="740"/>
    </row>
    <row r="5" spans="1:9" s="724" customFormat="1" ht="18" customHeight="1" x14ac:dyDescent="0.5">
      <c r="A5" s="728">
        <v>1</v>
      </c>
      <c r="B5" s="728">
        <f>เวลาเรียน203!C5</f>
        <v>11440</v>
      </c>
      <c r="C5" s="729" t="str">
        <f>เวลาเรียน203!D5</f>
        <v>เด็กชาย ภคพงษ์  อินทร์โพธ์</v>
      </c>
      <c r="D5" s="728">
        <f>รวมคะแนน203!AC7</f>
        <v>66</v>
      </c>
      <c r="E5" s="728" t="str">
        <f>รวมคะแนน203!AD7</f>
        <v>2.5</v>
      </c>
      <c r="F5" s="734"/>
      <c r="G5" s="738"/>
      <c r="H5" s="739"/>
      <c r="I5" s="740"/>
    </row>
    <row r="6" spans="1:9" s="724" customFormat="1" ht="18" customHeight="1" x14ac:dyDescent="0.5">
      <c r="A6" s="728">
        <v>2</v>
      </c>
      <c r="B6" s="728">
        <f>เวลาเรียน203!C6</f>
        <v>12023</v>
      </c>
      <c r="C6" s="729" t="str">
        <f>เวลาเรียน203!D6</f>
        <v>เด็กชาย อธิภัตภูมิ  จิตคง</v>
      </c>
      <c r="D6" s="728">
        <f>รวมคะแนน203!AC8</f>
        <v>64</v>
      </c>
      <c r="E6" s="728" t="str">
        <f>รวมคะแนน203!AD8</f>
        <v>2</v>
      </c>
      <c r="F6" s="734"/>
      <c r="G6" s="738"/>
      <c r="H6" s="739"/>
      <c r="I6" s="740"/>
    </row>
    <row r="7" spans="1:9" s="724" customFormat="1" ht="18" customHeight="1" x14ac:dyDescent="0.5">
      <c r="A7" s="728">
        <v>3</v>
      </c>
      <c r="B7" s="728">
        <f>เวลาเรียน203!C7</f>
        <v>12047</v>
      </c>
      <c r="C7" s="729" t="str">
        <f>เวลาเรียน203!D7</f>
        <v>เด็กชาย ธนภาค  บุญอินทร์</v>
      </c>
      <c r="D7" s="728">
        <f>รวมคะแนน203!AC9</f>
        <v>24</v>
      </c>
      <c r="E7" s="728" t="str">
        <f>รวมคะแนน203!AD9</f>
        <v>ร</v>
      </c>
      <c r="F7" s="734"/>
      <c r="G7" s="738"/>
      <c r="H7" s="739"/>
      <c r="I7" s="740"/>
    </row>
    <row r="8" spans="1:9" s="724" customFormat="1" ht="18" customHeight="1" x14ac:dyDescent="0.5">
      <c r="A8" s="728">
        <v>4</v>
      </c>
      <c r="B8" s="728">
        <f>เวลาเรียน203!C8</f>
        <v>12059</v>
      </c>
      <c r="C8" s="729" t="str">
        <f>เวลาเรียน203!D8</f>
        <v>เด็กชาย ภัควเทพ  ฉายฉลาด</v>
      </c>
      <c r="D8" s="728">
        <f>รวมคะแนน203!AC10</f>
        <v>0</v>
      </c>
      <c r="E8" s="728" t="str">
        <f>รวมคะแนน203!AD10</f>
        <v>0</v>
      </c>
      <c r="F8" s="734"/>
      <c r="G8" s="738"/>
      <c r="H8" s="739"/>
      <c r="I8" s="740"/>
    </row>
    <row r="9" spans="1:9" s="724" customFormat="1" ht="18" customHeight="1" x14ac:dyDescent="0.5">
      <c r="A9" s="728">
        <v>5</v>
      </c>
      <c r="B9" s="728">
        <f>เวลาเรียน203!C9</f>
        <v>12139</v>
      </c>
      <c r="C9" s="729" t="str">
        <f>เวลาเรียน203!D9</f>
        <v>เด็กชาย ปิยพงษ์  คงวิจิตร</v>
      </c>
      <c r="D9" s="728">
        <f>รวมคะแนน203!AC11</f>
        <v>80</v>
      </c>
      <c r="E9" s="728">
        <f>รวมคะแนน203!AD11</f>
        <v>4</v>
      </c>
      <c r="F9" s="734"/>
      <c r="G9" s="738"/>
      <c r="H9" s="739"/>
      <c r="I9" s="740"/>
    </row>
    <row r="10" spans="1:9" s="724" customFormat="1" ht="18" customHeight="1" x14ac:dyDescent="0.5">
      <c r="A10" s="728">
        <v>6</v>
      </c>
      <c r="B10" s="728">
        <f>เวลาเรียน203!C10</f>
        <v>12215</v>
      </c>
      <c r="C10" s="729" t="str">
        <f>เวลาเรียน203!D10</f>
        <v>เด็กชาย ธนภัทร  สัมฤทธิ์</v>
      </c>
      <c r="D10" s="728">
        <f>รวมคะแนน203!AC12</f>
        <v>0</v>
      </c>
      <c r="E10" s="728" t="str">
        <f>รวมคะแนน203!AD12</f>
        <v>0</v>
      </c>
      <c r="F10" s="734"/>
      <c r="G10" s="738"/>
      <c r="H10" s="739"/>
      <c r="I10" s="740"/>
    </row>
    <row r="11" spans="1:9" s="724" customFormat="1" ht="18" customHeight="1" x14ac:dyDescent="0.5">
      <c r="A11" s="728">
        <v>7</v>
      </c>
      <c r="B11" s="728">
        <f>เวลาเรียน203!C11</f>
        <v>12220</v>
      </c>
      <c r="C11" s="729" t="str">
        <f>เวลาเรียน203!D11</f>
        <v>เด็กชาย ธนพล  พุ่มบัว</v>
      </c>
      <c r="D11" s="728">
        <f>รวมคะแนน203!AC13</f>
        <v>0</v>
      </c>
      <c r="E11" s="728" t="str">
        <f>รวมคะแนน203!AD13</f>
        <v>0</v>
      </c>
      <c r="F11" s="734"/>
      <c r="G11" s="738"/>
      <c r="H11" s="739"/>
      <c r="I11" s="740"/>
    </row>
    <row r="12" spans="1:9" s="724" customFormat="1" ht="18" customHeight="1" x14ac:dyDescent="0.5">
      <c r="A12" s="728">
        <v>8</v>
      </c>
      <c r="B12" s="728">
        <f>เวลาเรียน203!C12</f>
        <v>12225</v>
      </c>
      <c r="C12" s="729" t="str">
        <f>เวลาเรียน203!D12</f>
        <v>เด็กชาย สุชาติ  งามขำ</v>
      </c>
      <c r="D12" s="728">
        <f>รวมคะแนน203!AC14</f>
        <v>0</v>
      </c>
      <c r="E12" s="728" t="str">
        <f>รวมคะแนน203!AD14</f>
        <v>0</v>
      </c>
      <c r="F12" s="734"/>
      <c r="G12" s="738"/>
      <c r="H12" s="739"/>
      <c r="I12" s="740"/>
    </row>
    <row r="13" spans="1:9" s="724" customFormat="1" ht="18" customHeight="1" x14ac:dyDescent="0.5">
      <c r="A13" s="728">
        <v>9</v>
      </c>
      <c r="B13" s="728">
        <f>เวลาเรียน203!C13</f>
        <v>12230</v>
      </c>
      <c r="C13" s="729" t="str">
        <f>เวลาเรียน203!D13</f>
        <v>เด็กหญิง หัสนา  นราพงษ์</v>
      </c>
      <c r="D13" s="728">
        <f>รวมคะแนน203!AC15</f>
        <v>0</v>
      </c>
      <c r="E13" s="728" t="str">
        <f>รวมคะแนน203!AD15</f>
        <v>0</v>
      </c>
      <c r="F13" s="734"/>
      <c r="G13" s="738"/>
      <c r="H13" s="739"/>
      <c r="I13" s="740"/>
    </row>
    <row r="14" spans="1:9" s="724" customFormat="1" ht="18" customHeight="1" x14ac:dyDescent="0.5">
      <c r="A14" s="728">
        <v>10</v>
      </c>
      <c r="B14" s="728">
        <f>เวลาเรียน203!C14</f>
        <v>12240</v>
      </c>
      <c r="C14" s="729" t="str">
        <f>เวลาเรียน203!D14</f>
        <v>เด็กหญิง วราพร  แสงรี</v>
      </c>
      <c r="D14" s="728">
        <f>รวมคะแนน203!AC16</f>
        <v>0</v>
      </c>
      <c r="E14" s="728" t="str">
        <f>รวมคะแนน203!AD16</f>
        <v>0</v>
      </c>
      <c r="F14" s="734"/>
      <c r="G14" s="751" t="s">
        <v>18</v>
      </c>
      <c r="H14" s="752"/>
      <c r="I14" s="753"/>
    </row>
    <row r="15" spans="1:9" s="724" customFormat="1" ht="18" customHeight="1" x14ac:dyDescent="0.5">
      <c r="A15" s="728">
        <v>11</v>
      </c>
      <c r="B15" s="728">
        <f>เวลาเรียน203!C15</f>
        <v>12245</v>
      </c>
      <c r="C15" s="729" t="str">
        <f>เวลาเรียน203!D15</f>
        <v>เด็กชาย สัณห์พิชญ์  ไชยลาด</v>
      </c>
      <c r="D15" s="728">
        <f>รวมคะแนน203!AC17</f>
        <v>0</v>
      </c>
      <c r="E15" s="728" t="str">
        <f>รวมคะแนน203!AD17</f>
        <v>0</v>
      </c>
      <c r="F15" s="734"/>
      <c r="G15" s="738" t="s">
        <v>216</v>
      </c>
      <c r="H15" s="739">
        <f>รวมคะแนน203!AA53</f>
        <v>0</v>
      </c>
      <c r="I15" s="741" t="s">
        <v>31</v>
      </c>
    </row>
    <row r="16" spans="1:9" s="724" customFormat="1" ht="18" customHeight="1" x14ac:dyDescent="0.5">
      <c r="A16" s="728">
        <v>12</v>
      </c>
      <c r="B16" s="728">
        <f>เวลาเรียน203!C16</f>
        <v>12252</v>
      </c>
      <c r="C16" s="729" t="str">
        <f>เวลาเรียน203!D16</f>
        <v>เด็กชาย ณัฐชนน  อันฤทธิ์</v>
      </c>
      <c r="D16" s="728">
        <f>รวมคะแนน203!AC18</f>
        <v>0</v>
      </c>
      <c r="E16" s="728" t="str">
        <f>รวมคะแนน203!AD18</f>
        <v>0</v>
      </c>
      <c r="F16" s="734"/>
      <c r="G16" s="738" t="s">
        <v>215</v>
      </c>
      <c r="H16" s="739">
        <f>รวมคะแนน203!AA54</f>
        <v>0</v>
      </c>
      <c r="I16" s="741" t="s">
        <v>31</v>
      </c>
    </row>
    <row r="17" spans="1:9" s="724" customFormat="1" ht="18" customHeight="1" x14ac:dyDescent="0.5">
      <c r="A17" s="728">
        <v>13</v>
      </c>
      <c r="B17" s="728">
        <f>เวลาเรียน203!C17</f>
        <v>12254</v>
      </c>
      <c r="C17" s="729" t="str">
        <f>เวลาเรียน203!D17</f>
        <v>เด็กชาย เรือสมุทร  นพพันธ์</v>
      </c>
      <c r="D17" s="728">
        <f>รวมคะแนน203!AC19</f>
        <v>0</v>
      </c>
      <c r="E17" s="728" t="str">
        <f>รวมคะแนน203!AD19</f>
        <v>0</v>
      </c>
      <c r="F17" s="734"/>
      <c r="G17" s="738" t="s">
        <v>214</v>
      </c>
      <c r="H17" s="739">
        <f>รวมคะแนน203!AA55</f>
        <v>2</v>
      </c>
      <c r="I17" s="741" t="s">
        <v>31</v>
      </c>
    </row>
    <row r="18" spans="1:9" s="724" customFormat="1" ht="18" customHeight="1" x14ac:dyDescent="0.5">
      <c r="A18" s="728">
        <v>14</v>
      </c>
      <c r="B18" s="728">
        <f>เวลาเรียน203!C18</f>
        <v>12262</v>
      </c>
      <c r="C18" s="729" t="str">
        <f>เวลาเรียน203!D18</f>
        <v>เด็กหญิง ชลลดา  สอนประเสริฐ</v>
      </c>
      <c r="D18" s="728">
        <f>รวมคะแนน203!AC20</f>
        <v>0</v>
      </c>
      <c r="E18" s="728" t="str">
        <f>รวมคะแนน203!AD20</f>
        <v>0</v>
      </c>
      <c r="F18" s="734"/>
      <c r="G18" s="738" t="s">
        <v>213</v>
      </c>
      <c r="H18" s="739">
        <f>รวมคะแนน203!AA56</f>
        <v>1</v>
      </c>
      <c r="I18" s="741" t="s">
        <v>31</v>
      </c>
    </row>
    <row r="19" spans="1:9" s="724" customFormat="1" ht="18" customHeight="1" x14ac:dyDescent="0.5">
      <c r="A19" s="728">
        <v>15</v>
      </c>
      <c r="B19" s="728">
        <f>เวลาเรียน203!C19</f>
        <v>12263</v>
      </c>
      <c r="C19" s="729" t="str">
        <f>เวลาเรียน203!D19</f>
        <v>เด็กหญิง สิรินดา  ถาวรชีพ</v>
      </c>
      <c r="D19" s="728">
        <f>รวมคะแนน203!AC21</f>
        <v>0</v>
      </c>
      <c r="E19" s="728" t="str">
        <f>รวมคะแนน203!AD21</f>
        <v>0</v>
      </c>
      <c r="F19" s="734"/>
      <c r="G19" s="738" t="s">
        <v>212</v>
      </c>
      <c r="H19" s="739">
        <f>รวมคะแนน203!AA57</f>
        <v>0</v>
      </c>
      <c r="I19" s="741" t="s">
        <v>31</v>
      </c>
    </row>
    <row r="20" spans="1:9" s="724" customFormat="1" ht="18" customHeight="1" x14ac:dyDescent="0.5">
      <c r="A20" s="728">
        <v>16</v>
      </c>
      <c r="B20" s="728">
        <f>เวลาเรียน203!C20</f>
        <v>12266</v>
      </c>
      <c r="C20" s="729" t="str">
        <f>เวลาเรียน203!D20</f>
        <v>เด็กหญิง มัตชา  อ้นอำพร</v>
      </c>
      <c r="D20" s="728">
        <f>รวมคะแนน203!AC22</f>
        <v>0</v>
      </c>
      <c r="E20" s="728" t="str">
        <f>รวมคะแนน203!AD22</f>
        <v>0</v>
      </c>
      <c r="F20" s="734"/>
      <c r="G20" s="738" t="s">
        <v>211</v>
      </c>
      <c r="H20" s="739">
        <f>รวมคะแนน203!AA58</f>
        <v>0</v>
      </c>
      <c r="I20" s="741" t="s">
        <v>31</v>
      </c>
    </row>
    <row r="21" spans="1:9" s="724" customFormat="1" ht="18" customHeight="1" x14ac:dyDescent="0.5">
      <c r="A21" s="728">
        <v>17</v>
      </c>
      <c r="B21" s="728">
        <f>เวลาเรียน203!C21</f>
        <v>12272</v>
      </c>
      <c r="C21" s="729" t="str">
        <f>เวลาเรียน203!D21</f>
        <v>เด็กชาย ณัฐวุฒิ  สุภีแดน</v>
      </c>
      <c r="D21" s="728">
        <f>รวมคะแนน203!AC23</f>
        <v>0</v>
      </c>
      <c r="E21" s="728" t="str">
        <f>รวมคะแนน203!AD23</f>
        <v>0</v>
      </c>
      <c r="F21" s="734"/>
      <c r="G21" s="738" t="s">
        <v>210</v>
      </c>
      <c r="H21" s="739">
        <f>รวมคะแนน203!AA59</f>
        <v>1</v>
      </c>
      <c r="I21" s="741" t="s">
        <v>31</v>
      </c>
    </row>
    <row r="22" spans="1:9" s="724" customFormat="1" ht="18" customHeight="1" x14ac:dyDescent="0.5">
      <c r="A22" s="728">
        <v>18</v>
      </c>
      <c r="B22" s="728">
        <f>เวลาเรียน203!C22</f>
        <v>12279</v>
      </c>
      <c r="C22" s="729" t="str">
        <f>เวลาเรียน203!D22</f>
        <v>เด็กชาย ไพรัตน์  แขกอัน</v>
      </c>
      <c r="D22" s="728">
        <f>รวมคะแนน203!AC24</f>
        <v>0</v>
      </c>
      <c r="E22" s="728" t="str">
        <f>รวมคะแนน203!AD24</f>
        <v>0</v>
      </c>
      <c r="F22" s="734"/>
      <c r="G22" s="742" t="s">
        <v>219</v>
      </c>
      <c r="H22" s="743">
        <f>SUM(H15:H21)</f>
        <v>4</v>
      </c>
      <c r="I22" s="744" t="s">
        <v>31</v>
      </c>
    </row>
    <row r="23" spans="1:9" s="724" customFormat="1" ht="18" customHeight="1" x14ac:dyDescent="0.5">
      <c r="A23" s="728">
        <v>19</v>
      </c>
      <c r="B23" s="728">
        <f>เวลาเรียน203!C23</f>
        <v>12313</v>
      </c>
      <c r="C23" s="729" t="str">
        <f>เวลาเรียน203!D23</f>
        <v>เด็กชาย ฐิติศักดิ์  อ่วมกระทุ่ม</v>
      </c>
      <c r="D23" s="728">
        <f>รวมคะแนน203!AC25</f>
        <v>0</v>
      </c>
      <c r="E23" s="728" t="str">
        <f>รวมคะแนน203!AD25</f>
        <v>0</v>
      </c>
      <c r="F23" s="734"/>
      <c r="G23" s="738" t="s">
        <v>217</v>
      </c>
      <c r="H23" s="739">
        <f>รวมคะแนน203!AA52</f>
        <v>35</v>
      </c>
      <c r="I23" s="741" t="s">
        <v>31</v>
      </c>
    </row>
    <row r="24" spans="1:9" s="724" customFormat="1" ht="18" customHeight="1" x14ac:dyDescent="0.5">
      <c r="A24" s="728">
        <v>20</v>
      </c>
      <c r="B24" s="728">
        <f>เวลาเรียน203!C24</f>
        <v>12326</v>
      </c>
      <c r="C24" s="729" t="str">
        <f>เวลาเรียน203!D24</f>
        <v>เด็กหญิง กมลฉัตร  อุ่นหลาบ</v>
      </c>
      <c r="D24" s="728">
        <f>รวมคะแนน203!AC26</f>
        <v>0</v>
      </c>
      <c r="E24" s="728" t="str">
        <f>รวมคะแนน203!AD26</f>
        <v>0</v>
      </c>
      <c r="F24" s="734"/>
      <c r="G24" s="738" t="s">
        <v>20</v>
      </c>
      <c r="H24" s="739">
        <f>รวมคะแนน203!AA60</f>
        <v>1</v>
      </c>
      <c r="I24" s="741" t="s">
        <v>31</v>
      </c>
    </row>
    <row r="25" spans="1:9" s="724" customFormat="1" ht="18" customHeight="1" x14ac:dyDescent="0.5">
      <c r="A25" s="728">
        <v>21</v>
      </c>
      <c r="B25" s="728">
        <f>เวลาเรียน203!C25</f>
        <v>12371</v>
      </c>
      <c r="C25" s="729" t="str">
        <f>เวลาเรียน203!D25</f>
        <v>เด็กชาย ปฏิภาณ  มอญใต้</v>
      </c>
      <c r="D25" s="728">
        <f>รวมคะแนน203!AC27</f>
        <v>0</v>
      </c>
      <c r="E25" s="728" t="str">
        <f>รวมคะแนน203!AD27</f>
        <v>0</v>
      </c>
      <c r="F25" s="734"/>
      <c r="G25" s="738" t="s">
        <v>21</v>
      </c>
      <c r="H25" s="739">
        <f>รวมคะแนน203!AA61</f>
        <v>0</v>
      </c>
      <c r="I25" s="741" t="s">
        <v>31</v>
      </c>
    </row>
    <row r="26" spans="1:9" s="724" customFormat="1" ht="18" customHeight="1" x14ac:dyDescent="0.5">
      <c r="A26" s="728">
        <v>22</v>
      </c>
      <c r="B26" s="728">
        <f>เวลาเรียน203!C26</f>
        <v>12372</v>
      </c>
      <c r="C26" s="729" t="str">
        <f>เวลาเรียน203!D26</f>
        <v>เด็กชาย พงศพล  จันทีนอก</v>
      </c>
      <c r="D26" s="728">
        <f>รวมคะแนน203!AC28</f>
        <v>0</v>
      </c>
      <c r="E26" s="728" t="str">
        <f>รวมคะแนน203!AD28</f>
        <v>0</v>
      </c>
      <c r="F26" s="734"/>
      <c r="G26" s="742" t="s">
        <v>218</v>
      </c>
      <c r="H26" s="743">
        <f>SUM(H23:H25)</f>
        <v>36</v>
      </c>
      <c r="I26" s="744" t="s">
        <v>31</v>
      </c>
    </row>
    <row r="27" spans="1:9" s="724" customFormat="1" ht="18" customHeight="1" x14ac:dyDescent="0.5">
      <c r="A27" s="728">
        <v>23</v>
      </c>
      <c r="B27" s="728">
        <f>เวลาเรียน203!C27</f>
        <v>12412</v>
      </c>
      <c r="C27" s="729" t="str">
        <f>เวลาเรียน203!D27</f>
        <v>เด็กชาย ปัณณวิชญ์  หมากทอง</v>
      </c>
      <c r="D27" s="728">
        <f>รวมคะแนน203!AC29</f>
        <v>0</v>
      </c>
      <c r="E27" s="728" t="str">
        <f>รวมคะแนน203!AD29</f>
        <v>0</v>
      </c>
      <c r="F27" s="734"/>
      <c r="G27" s="738"/>
      <c r="H27" s="739"/>
      <c r="I27" s="741"/>
    </row>
    <row r="28" spans="1:9" s="724" customFormat="1" ht="18" customHeight="1" x14ac:dyDescent="0.5">
      <c r="A28" s="728">
        <v>24</v>
      </c>
      <c r="B28" s="728">
        <f>เวลาเรียน203!C28</f>
        <v>12635</v>
      </c>
      <c r="C28" s="729" t="str">
        <f>เวลาเรียน203!D28</f>
        <v>เด็กหญิง รุ่งนภา  คำลา</v>
      </c>
      <c r="D28" s="728">
        <f>รวมคะแนน203!AC30</f>
        <v>0</v>
      </c>
      <c r="E28" s="728" t="str">
        <f>รวมคะแนน203!AD30</f>
        <v>0</v>
      </c>
      <c r="F28" s="734"/>
      <c r="G28" s="745" t="s">
        <v>220</v>
      </c>
      <c r="H28" s="746"/>
      <c r="I28" s="747"/>
    </row>
    <row r="29" spans="1:9" s="724" customFormat="1" ht="18" customHeight="1" x14ac:dyDescent="0.5">
      <c r="A29" s="728">
        <v>25</v>
      </c>
      <c r="B29" s="728">
        <f>เวลาเรียน203!C29</f>
        <v>12636</v>
      </c>
      <c r="C29" s="729" t="str">
        <f>เวลาเรียน203!D29</f>
        <v>เด็กหญิง พิชญ์สินี  ผิวเกลี้ยง</v>
      </c>
      <c r="D29" s="728">
        <f>รวมคะแนน203!AC31</f>
        <v>0</v>
      </c>
      <c r="E29" s="728" t="str">
        <f>รวมคะแนน203!AD31</f>
        <v>0</v>
      </c>
      <c r="F29" s="734"/>
      <c r="G29" s="745" t="s">
        <v>221</v>
      </c>
      <c r="H29" s="746"/>
      <c r="I29" s="747"/>
    </row>
    <row r="30" spans="1:9" s="724" customFormat="1" ht="18" customHeight="1" x14ac:dyDescent="0.5">
      <c r="A30" s="728">
        <v>26</v>
      </c>
      <c r="B30" s="728">
        <f>เวลาเรียน203!C30</f>
        <v>12664</v>
      </c>
      <c r="C30" s="729" t="str">
        <f>เวลาเรียน203!D30</f>
        <v>เด็กหญิง วรรณวิสา  ตุวินันท์</v>
      </c>
      <c r="D30" s="728">
        <f>รวมคะแนน203!AC32</f>
        <v>0</v>
      </c>
      <c r="E30" s="728" t="str">
        <f>รวมคะแนน203!AD32</f>
        <v>0</v>
      </c>
      <c r="F30" s="734"/>
      <c r="G30" s="738"/>
      <c r="H30" s="739"/>
      <c r="I30" s="740"/>
    </row>
    <row r="31" spans="1:9" s="724" customFormat="1" ht="18" customHeight="1" x14ac:dyDescent="0.5">
      <c r="A31" s="728">
        <v>27</v>
      </c>
      <c r="B31" s="728">
        <f>เวลาเรียน203!C31</f>
        <v>12673</v>
      </c>
      <c r="C31" s="729" t="str">
        <f>เวลาเรียน203!D31</f>
        <v>เด็กหญิง วริศา  พานา</v>
      </c>
      <c r="D31" s="728">
        <f>รวมคะแนน203!AC33</f>
        <v>0</v>
      </c>
      <c r="E31" s="728" t="str">
        <f>รวมคะแนน203!AD33</f>
        <v>0</v>
      </c>
      <c r="F31" s="734"/>
      <c r="G31" s="745" t="s">
        <v>222</v>
      </c>
      <c r="H31" s="746"/>
      <c r="I31" s="747"/>
    </row>
    <row r="32" spans="1:9" s="724" customFormat="1" ht="18" customHeight="1" x14ac:dyDescent="0.5">
      <c r="A32" s="728">
        <v>28</v>
      </c>
      <c r="B32" s="728">
        <f>เวลาเรียน203!C32</f>
        <v>12810</v>
      </c>
      <c r="C32" s="729" t="str">
        <f>เวลาเรียน203!D32</f>
        <v>เด็กหญิง กิติมา  ตะวะนะ</v>
      </c>
      <c r="D32" s="728">
        <f>รวมคะแนน203!AC34</f>
        <v>0</v>
      </c>
      <c r="E32" s="728" t="str">
        <f>รวมคะแนน203!AD34</f>
        <v>0</v>
      </c>
      <c r="F32" s="734"/>
      <c r="G32" s="745" t="s">
        <v>221</v>
      </c>
      <c r="H32" s="746"/>
      <c r="I32" s="747"/>
    </row>
    <row r="33" spans="1:9" s="724" customFormat="1" ht="18" customHeight="1" x14ac:dyDescent="0.5">
      <c r="A33" s="728">
        <v>29</v>
      </c>
      <c r="B33" s="728">
        <f>เวลาเรียน203!C33</f>
        <v>12921</v>
      </c>
      <c r="C33" s="729" t="str">
        <f>เวลาเรียน203!D33</f>
        <v>เด็กชาย วีรวุฒิ  เขียวบุญปลูก</v>
      </c>
      <c r="D33" s="728">
        <f>รวมคะแนน203!AC35</f>
        <v>0</v>
      </c>
      <c r="E33" s="728" t="str">
        <f>รวมคะแนน203!AD35</f>
        <v>0</v>
      </c>
      <c r="F33" s="734"/>
      <c r="G33" s="738"/>
      <c r="H33" s="739"/>
      <c r="I33" s="740"/>
    </row>
    <row r="34" spans="1:9" s="724" customFormat="1" ht="18" customHeight="1" x14ac:dyDescent="0.5">
      <c r="A34" s="728">
        <v>30</v>
      </c>
      <c r="B34" s="728">
        <f>เวลาเรียน203!C34</f>
        <v>13125</v>
      </c>
      <c r="C34" s="729" t="str">
        <f>เวลาเรียน203!D34</f>
        <v>เด็กชาย ธนพล  ตำหนิงาม</v>
      </c>
      <c r="D34" s="728">
        <f>รวมคะแนน203!AC36</f>
        <v>0</v>
      </c>
      <c r="E34" s="728" t="str">
        <f>รวมคะแนน203!AD36</f>
        <v>0</v>
      </c>
      <c r="F34" s="734"/>
      <c r="G34" s="745" t="s">
        <v>223</v>
      </c>
      <c r="H34" s="746"/>
      <c r="I34" s="747"/>
    </row>
    <row r="35" spans="1:9" s="724" customFormat="1" ht="18" customHeight="1" x14ac:dyDescent="0.5">
      <c r="A35" s="728">
        <v>31</v>
      </c>
      <c r="B35" s="728">
        <f>เวลาเรียน203!C35</f>
        <v>13209</v>
      </c>
      <c r="C35" s="729" t="str">
        <f>เวลาเรียน203!D35</f>
        <v>เด็กหญิง ณัฐนริน  คำหล้าชาย</v>
      </c>
      <c r="D35" s="728">
        <f>รวมคะแนน203!AC37</f>
        <v>0</v>
      </c>
      <c r="E35" s="728" t="str">
        <f>รวมคะแนน203!AD37</f>
        <v>0</v>
      </c>
      <c r="F35" s="734"/>
      <c r="G35" s="745" t="s">
        <v>224</v>
      </c>
      <c r="H35" s="746"/>
      <c r="I35" s="747"/>
    </row>
    <row r="36" spans="1:9" s="724" customFormat="1" ht="18" customHeight="1" x14ac:dyDescent="0.5">
      <c r="A36" s="728">
        <v>32</v>
      </c>
      <c r="B36" s="728">
        <f>เวลาเรียน203!C36</f>
        <v>13211</v>
      </c>
      <c r="C36" s="729" t="str">
        <f>เวลาเรียน203!D36</f>
        <v>เด็กหญิง พัทธินันท์  สรรพสอน</v>
      </c>
      <c r="D36" s="728">
        <f>รวมคะแนน203!AC38</f>
        <v>0</v>
      </c>
      <c r="E36" s="728" t="str">
        <f>รวมคะแนน203!AD38</f>
        <v>0</v>
      </c>
      <c r="F36" s="734"/>
      <c r="G36" s="738"/>
      <c r="H36" s="739"/>
      <c r="I36" s="740"/>
    </row>
    <row r="37" spans="1:9" s="724" customFormat="1" ht="18" customHeight="1" x14ac:dyDescent="0.5">
      <c r="A37" s="728">
        <v>33</v>
      </c>
      <c r="B37" s="728">
        <f>เวลาเรียน203!C37</f>
        <v>13212</v>
      </c>
      <c r="C37" s="729" t="str">
        <f>เวลาเรียน203!D37</f>
        <v>เด็กหญิง พัทธิชา  สรรพสอน</v>
      </c>
      <c r="D37" s="728">
        <f>รวมคะแนน203!AC39</f>
        <v>0</v>
      </c>
      <c r="E37" s="728" t="str">
        <f>รวมคะแนน203!AD39</f>
        <v>0</v>
      </c>
      <c r="F37" s="734"/>
      <c r="G37" s="745" t="s">
        <v>225</v>
      </c>
      <c r="H37" s="746"/>
      <c r="I37" s="747"/>
    </row>
    <row r="38" spans="1:9" s="724" customFormat="1" ht="18" customHeight="1" x14ac:dyDescent="0.5">
      <c r="A38" s="728">
        <v>34</v>
      </c>
      <c r="B38" s="728">
        <f>เวลาเรียน203!C38</f>
        <v>13309</v>
      </c>
      <c r="C38" s="729" t="str">
        <f>เวลาเรียน203!D38</f>
        <v>เด็กหญิง ณัฐฐา  สมิตวงศ์</v>
      </c>
      <c r="D38" s="728">
        <f>รวมคะแนน203!AC40</f>
        <v>0</v>
      </c>
      <c r="E38" s="728" t="str">
        <f>รวมคะแนน203!AD40</f>
        <v>0</v>
      </c>
      <c r="F38" s="734"/>
      <c r="G38" s="745" t="s">
        <v>226</v>
      </c>
      <c r="H38" s="746"/>
      <c r="I38" s="747"/>
    </row>
    <row r="39" spans="1:9" s="724" customFormat="1" ht="18" customHeight="1" x14ac:dyDescent="0.5">
      <c r="A39" s="728">
        <v>35</v>
      </c>
      <c r="B39" s="728">
        <f>เวลาเรียน203!C39</f>
        <v>13312</v>
      </c>
      <c r="C39" s="729" t="str">
        <f>เวลาเรียน203!D39</f>
        <v>เด็กชาย วุฒิชัย  อยู่รักษา</v>
      </c>
      <c r="D39" s="728">
        <f>รวมคะแนน203!AC41</f>
        <v>0</v>
      </c>
      <c r="E39" s="728" t="str">
        <f>รวมคะแนน203!AD41</f>
        <v>0</v>
      </c>
      <c r="F39" s="734"/>
      <c r="G39" s="738"/>
      <c r="H39" s="739"/>
      <c r="I39" s="740"/>
    </row>
    <row r="40" spans="1:9" s="724" customFormat="1" ht="18" customHeight="1" x14ac:dyDescent="0.5">
      <c r="A40" s="728">
        <v>36</v>
      </c>
      <c r="B40" s="728">
        <f>เวลาเรียน203!C40</f>
        <v>13317</v>
      </c>
      <c r="C40" s="729" t="str">
        <f>เวลาเรียน203!D40</f>
        <v>เด็กชาย รชต  วิเศษศรี</v>
      </c>
      <c r="D40" s="728">
        <f>รวมคะแนน203!AC42</f>
        <v>0</v>
      </c>
      <c r="E40" s="728" t="str">
        <f>รวมคะแนน203!AD42</f>
        <v>0</v>
      </c>
      <c r="F40" s="729"/>
      <c r="G40" s="738"/>
      <c r="H40" s="739"/>
      <c r="I40" s="740"/>
    </row>
    <row r="41" spans="1:9" s="724" customFormat="1" ht="18" customHeight="1" x14ac:dyDescent="0.5">
      <c r="A41" s="728">
        <v>37</v>
      </c>
      <c r="B41" s="728">
        <f>เวลาเรียน203!C41</f>
        <v>13376</v>
      </c>
      <c r="C41" s="729" t="str">
        <f>เวลาเรียน203!D41</f>
        <v>เด็กหญิง กนกกร  ชื่นอารมย์</v>
      </c>
      <c r="D41" s="728">
        <f>รวมคะแนน203!AC43</f>
        <v>63</v>
      </c>
      <c r="E41" s="728" t="str">
        <f>รวมคะแนน203!AD43</f>
        <v>2</v>
      </c>
      <c r="F41" s="729"/>
      <c r="G41" s="738"/>
      <c r="H41" s="739"/>
      <c r="I41" s="740"/>
    </row>
    <row r="42" spans="1:9" s="724" customFormat="1" ht="18" customHeight="1" x14ac:dyDescent="0.5">
      <c r="A42" s="728">
        <v>38</v>
      </c>
      <c r="B42" s="728">
        <f>เวลาเรียน203!C42</f>
        <v>13498</v>
      </c>
      <c r="C42" s="729" t="str">
        <f>เวลาเรียน203!D42</f>
        <v>เด็กหญิง กิติมา  แดงเจริญ</v>
      </c>
      <c r="D42" s="728">
        <f>รวมคะแนน203!AC44</f>
        <v>0</v>
      </c>
      <c r="E42" s="728" t="str">
        <f>รวมคะแนน203!AD44</f>
        <v>0</v>
      </c>
      <c r="F42" s="729"/>
      <c r="G42" s="738"/>
      <c r="H42" s="739"/>
      <c r="I42" s="740"/>
    </row>
    <row r="43" spans="1:9" s="724" customFormat="1" ht="18" customHeight="1" x14ac:dyDescent="0.5">
      <c r="A43" s="728">
        <v>39</v>
      </c>
      <c r="B43" s="728">
        <f>เวลาเรียน203!C43</f>
        <v>13501</v>
      </c>
      <c r="C43" s="729" t="str">
        <f>เวลาเรียน203!D43</f>
        <v>เด็กหญิง ตวงพร  สุขสิริรุ่ง</v>
      </c>
      <c r="D43" s="728">
        <f>รวมคะแนน203!AC45</f>
        <v>0</v>
      </c>
      <c r="E43" s="728" t="str">
        <f>รวมคะแนน203!AD45</f>
        <v>0</v>
      </c>
      <c r="F43" s="729"/>
      <c r="G43" s="738"/>
      <c r="H43" s="739"/>
      <c r="I43" s="740"/>
    </row>
    <row r="44" spans="1:9" s="724" customFormat="1" ht="18" customHeight="1" x14ac:dyDescent="0.5">
      <c r="A44" s="728">
        <v>40</v>
      </c>
      <c r="B44" s="728">
        <f>เวลาเรียน203!C44</f>
        <v>13541</v>
      </c>
      <c r="C44" s="729" t="str">
        <f>เวลาเรียน203!D44</f>
        <v>เด็กหญิง ศศิกาญจน์  สังข์เพ็ชร</v>
      </c>
      <c r="D44" s="728">
        <f>รวมคะแนน203!AC46</f>
        <v>0</v>
      </c>
      <c r="E44" s="728" t="str">
        <f>รวมคะแนน203!AD46</f>
        <v>0</v>
      </c>
      <c r="F44" s="729"/>
      <c r="G44" s="748"/>
      <c r="H44" s="749"/>
      <c r="I44" s="750"/>
    </row>
    <row r="45" spans="1:9" s="724" customFormat="1" ht="18" customHeight="1" x14ac:dyDescent="0.5">
      <c r="A45" s="725"/>
      <c r="B45" s="725"/>
      <c r="D45" s="725"/>
      <c r="E45" s="725"/>
      <c r="H45" s="725"/>
    </row>
    <row r="46" spans="1:9" s="724" customFormat="1" ht="18" customHeight="1" x14ac:dyDescent="0.5">
      <c r="A46" s="725"/>
      <c r="B46" s="725"/>
      <c r="D46" s="725"/>
      <c r="E46" s="725"/>
      <c r="H46" s="725"/>
    </row>
    <row r="47" spans="1:9" s="724" customFormat="1" ht="18" customHeight="1" x14ac:dyDescent="0.5">
      <c r="A47" s="725"/>
      <c r="B47" s="725"/>
      <c r="D47" s="725"/>
      <c r="E47" s="725"/>
      <c r="H47" s="725"/>
    </row>
    <row r="48" spans="1:9" s="724" customFormat="1" ht="18" customHeight="1" x14ac:dyDescent="0.5">
      <c r="A48" s="725"/>
      <c r="B48" s="725"/>
      <c r="D48" s="725"/>
      <c r="E48" s="725"/>
      <c r="H48" s="725"/>
    </row>
    <row r="49" spans="1:8" s="724" customFormat="1" ht="18" customHeight="1" x14ac:dyDescent="0.5">
      <c r="A49" s="725"/>
      <c r="B49" s="725"/>
      <c r="D49" s="725"/>
      <c r="E49" s="725"/>
      <c r="H49" s="725"/>
    </row>
    <row r="50" spans="1:8" s="724" customFormat="1" ht="18" customHeight="1" x14ac:dyDescent="0.5">
      <c r="A50" s="725"/>
      <c r="B50" s="725"/>
      <c r="D50" s="725"/>
      <c r="E50" s="725"/>
      <c r="H50" s="725"/>
    </row>
    <row r="51" spans="1:8" s="724" customFormat="1" ht="18" customHeight="1" x14ac:dyDescent="0.5">
      <c r="A51" s="725"/>
      <c r="B51" s="725"/>
      <c r="D51" s="725"/>
      <c r="E51" s="725"/>
      <c r="H51" s="725"/>
    </row>
    <row r="52" spans="1:8" s="724" customFormat="1" ht="18" customHeight="1" x14ac:dyDescent="0.5">
      <c r="A52" s="725"/>
      <c r="B52" s="725"/>
      <c r="D52" s="725"/>
      <c r="E52" s="725"/>
      <c r="H52" s="725"/>
    </row>
    <row r="53" spans="1:8" s="724" customFormat="1" ht="18" customHeight="1" x14ac:dyDescent="0.5">
      <c r="A53" s="725"/>
      <c r="B53" s="725"/>
      <c r="D53" s="725"/>
      <c r="E53" s="725"/>
      <c r="H53" s="725"/>
    </row>
    <row r="54" spans="1:8" s="724" customFormat="1" ht="18" customHeight="1" x14ac:dyDescent="0.5">
      <c r="A54" s="725"/>
      <c r="B54" s="725"/>
      <c r="D54" s="725"/>
      <c r="E54" s="725"/>
      <c r="H54" s="725"/>
    </row>
    <row r="55" spans="1:8" s="724" customFormat="1" ht="18" customHeight="1" x14ac:dyDescent="0.5">
      <c r="A55" s="725"/>
      <c r="B55" s="725"/>
      <c r="D55" s="725"/>
      <c r="E55" s="725"/>
      <c r="H55" s="725"/>
    </row>
    <row r="56" spans="1:8" s="724" customFormat="1" ht="18" customHeight="1" x14ac:dyDescent="0.5">
      <c r="A56" s="725"/>
      <c r="B56" s="725"/>
      <c r="D56" s="725"/>
      <c r="E56" s="725"/>
      <c r="H56" s="725"/>
    </row>
    <row r="57" spans="1:8" s="724" customFormat="1" ht="18" customHeight="1" x14ac:dyDescent="0.5">
      <c r="A57" s="725"/>
      <c r="B57" s="725"/>
      <c r="D57" s="725"/>
      <c r="E57" s="725"/>
      <c r="H57" s="725"/>
    </row>
    <row r="58" spans="1:8" s="724" customFormat="1" ht="18" customHeight="1" x14ac:dyDescent="0.5">
      <c r="A58" s="725"/>
      <c r="B58" s="725"/>
      <c r="D58" s="725"/>
      <c r="E58" s="725"/>
      <c r="H58" s="725"/>
    </row>
    <row r="59" spans="1:8" s="724" customFormat="1" ht="18" customHeight="1" x14ac:dyDescent="0.5">
      <c r="A59" s="725"/>
      <c r="B59" s="725"/>
      <c r="D59" s="725"/>
      <c r="E59" s="725"/>
      <c r="H59" s="725"/>
    </row>
    <row r="60" spans="1:8" s="724" customFormat="1" ht="18" customHeight="1" x14ac:dyDescent="0.5">
      <c r="A60" s="725"/>
      <c r="B60" s="725"/>
      <c r="D60" s="725"/>
      <c r="E60" s="725"/>
      <c r="H60" s="725"/>
    </row>
    <row r="61" spans="1:8" s="724" customFormat="1" ht="18" customHeight="1" x14ac:dyDescent="0.5">
      <c r="A61" s="725"/>
      <c r="B61" s="725"/>
      <c r="D61" s="725"/>
      <c r="E61" s="725"/>
      <c r="H61" s="725"/>
    </row>
    <row r="62" spans="1:8" s="724" customFormat="1" ht="18" customHeight="1" x14ac:dyDescent="0.5">
      <c r="A62" s="725"/>
      <c r="B62" s="725"/>
      <c r="D62" s="725"/>
      <c r="E62" s="725"/>
      <c r="H62" s="725"/>
    </row>
    <row r="63" spans="1:8" s="724" customFormat="1" ht="18" customHeight="1" x14ac:dyDescent="0.5">
      <c r="A63" s="725"/>
      <c r="B63" s="725"/>
      <c r="D63" s="725"/>
      <c r="E63" s="725"/>
      <c r="H63" s="725"/>
    </row>
    <row r="64" spans="1:8" s="724" customFormat="1" ht="18" customHeight="1" x14ac:dyDescent="0.5">
      <c r="A64" s="725"/>
      <c r="B64" s="725"/>
      <c r="D64" s="725"/>
      <c r="E64" s="725"/>
      <c r="H64" s="725"/>
    </row>
    <row r="65" spans="1:8" s="724" customFormat="1" ht="18" customHeight="1" x14ac:dyDescent="0.5">
      <c r="A65" s="725"/>
      <c r="B65" s="725"/>
      <c r="D65" s="725"/>
      <c r="E65" s="725"/>
      <c r="H65" s="725"/>
    </row>
    <row r="66" spans="1:8" s="724" customFormat="1" ht="18" customHeight="1" x14ac:dyDescent="0.5">
      <c r="A66" s="725"/>
      <c r="B66" s="725"/>
      <c r="D66" s="725"/>
      <c r="E66" s="725"/>
      <c r="H66" s="725"/>
    </row>
    <row r="67" spans="1:8" s="724" customFormat="1" ht="18" customHeight="1" x14ac:dyDescent="0.5">
      <c r="A67" s="725"/>
      <c r="B67" s="725"/>
      <c r="D67" s="725"/>
      <c r="E67" s="725"/>
      <c r="H67" s="725"/>
    </row>
    <row r="68" spans="1:8" s="724" customFormat="1" ht="18" customHeight="1" x14ac:dyDescent="0.5">
      <c r="A68" s="725"/>
      <c r="B68" s="725"/>
      <c r="D68" s="725"/>
      <c r="E68" s="725"/>
      <c r="H68" s="725"/>
    </row>
    <row r="69" spans="1:8" s="724" customFormat="1" ht="18" customHeight="1" x14ac:dyDescent="0.5">
      <c r="A69" s="725"/>
      <c r="B69" s="725"/>
      <c r="D69" s="725"/>
      <c r="E69" s="725"/>
      <c r="H69" s="725"/>
    </row>
    <row r="70" spans="1:8" s="724" customFormat="1" ht="18" customHeight="1" x14ac:dyDescent="0.5">
      <c r="A70" s="725"/>
      <c r="B70" s="725"/>
      <c r="D70" s="725"/>
      <c r="E70" s="725"/>
      <c r="H70" s="725"/>
    </row>
    <row r="71" spans="1:8" s="724" customFormat="1" ht="18" customHeight="1" x14ac:dyDescent="0.5">
      <c r="A71" s="725"/>
      <c r="B71" s="725"/>
      <c r="D71" s="725"/>
      <c r="E71" s="725"/>
      <c r="H71" s="725"/>
    </row>
    <row r="72" spans="1:8" s="724" customFormat="1" ht="18" customHeight="1" x14ac:dyDescent="0.5">
      <c r="A72" s="725"/>
      <c r="B72" s="725"/>
      <c r="D72" s="725"/>
      <c r="E72" s="725"/>
      <c r="H72" s="725"/>
    </row>
    <row r="73" spans="1:8" s="724" customFormat="1" ht="18" customHeight="1" x14ac:dyDescent="0.5">
      <c r="A73" s="725"/>
      <c r="B73" s="725"/>
      <c r="D73" s="725"/>
      <c r="E73" s="725"/>
      <c r="H73" s="725"/>
    </row>
    <row r="74" spans="1:8" s="724" customFormat="1" ht="18" customHeight="1" x14ac:dyDescent="0.5">
      <c r="A74" s="725"/>
      <c r="B74" s="725"/>
      <c r="D74" s="725"/>
      <c r="E74" s="725"/>
      <c r="H74" s="725"/>
    </row>
    <row r="75" spans="1:8" s="724" customFormat="1" ht="18" customHeight="1" x14ac:dyDescent="0.5">
      <c r="A75" s="725"/>
      <c r="B75" s="725"/>
      <c r="D75" s="725"/>
      <c r="E75" s="725"/>
      <c r="H75" s="725"/>
    </row>
    <row r="76" spans="1:8" s="724" customFormat="1" ht="18" customHeight="1" x14ac:dyDescent="0.5">
      <c r="A76" s="725"/>
      <c r="B76" s="725"/>
      <c r="D76" s="725"/>
      <c r="E76" s="725"/>
      <c r="H76" s="725"/>
    </row>
    <row r="77" spans="1:8" s="724" customFormat="1" ht="18" customHeight="1" x14ac:dyDescent="0.5">
      <c r="A77" s="725"/>
      <c r="B77" s="725"/>
      <c r="D77" s="725"/>
      <c r="E77" s="725"/>
      <c r="H77" s="725"/>
    </row>
    <row r="78" spans="1:8" s="724" customFormat="1" ht="18" customHeight="1" x14ac:dyDescent="0.5">
      <c r="A78" s="725"/>
      <c r="B78" s="725"/>
      <c r="D78" s="725"/>
      <c r="E78" s="725"/>
      <c r="H78" s="725"/>
    </row>
    <row r="79" spans="1:8" s="724" customFormat="1" ht="18" customHeight="1" x14ac:dyDescent="0.5">
      <c r="A79" s="725"/>
      <c r="B79" s="725"/>
      <c r="D79" s="725"/>
      <c r="E79" s="725"/>
      <c r="H79" s="725"/>
    </row>
    <row r="80" spans="1:8" s="724" customFormat="1" ht="18" customHeight="1" x14ac:dyDescent="0.5">
      <c r="A80" s="725"/>
      <c r="B80" s="725"/>
      <c r="D80" s="725"/>
      <c r="E80" s="725"/>
      <c r="H80" s="725"/>
    </row>
    <row r="81" spans="1:8" s="724" customFormat="1" ht="18" customHeight="1" x14ac:dyDescent="0.5">
      <c r="A81" s="725"/>
      <c r="B81" s="725"/>
      <c r="D81" s="725"/>
      <c r="E81" s="725"/>
      <c r="H81" s="725"/>
    </row>
    <row r="82" spans="1:8" s="724" customFormat="1" ht="18" customHeight="1" x14ac:dyDescent="0.5">
      <c r="A82" s="725"/>
      <c r="B82" s="725"/>
      <c r="D82" s="725"/>
      <c r="E82" s="725"/>
      <c r="H82" s="725"/>
    </row>
    <row r="83" spans="1:8" s="724" customFormat="1" ht="18" customHeight="1" x14ac:dyDescent="0.5">
      <c r="A83" s="725"/>
      <c r="B83" s="725"/>
      <c r="D83" s="725"/>
      <c r="E83" s="725"/>
      <c r="H83" s="725"/>
    </row>
    <row r="84" spans="1:8" s="724" customFormat="1" ht="18" customHeight="1" x14ac:dyDescent="0.5">
      <c r="A84" s="725"/>
      <c r="B84" s="725"/>
      <c r="D84" s="725"/>
      <c r="E84" s="725"/>
      <c r="H84" s="725"/>
    </row>
    <row r="85" spans="1:8" s="724" customFormat="1" ht="18" customHeight="1" x14ac:dyDescent="0.5">
      <c r="A85" s="725"/>
      <c r="B85" s="725"/>
      <c r="D85" s="725"/>
      <c r="E85" s="725"/>
      <c r="H85" s="725"/>
    </row>
    <row r="86" spans="1:8" s="724" customFormat="1" ht="18" customHeight="1" x14ac:dyDescent="0.5">
      <c r="A86" s="725"/>
      <c r="B86" s="725"/>
      <c r="D86" s="725"/>
      <c r="E86" s="725"/>
      <c r="H86" s="725"/>
    </row>
    <row r="87" spans="1:8" s="724" customFormat="1" ht="18" customHeight="1" x14ac:dyDescent="0.5">
      <c r="A87" s="725"/>
      <c r="B87" s="725"/>
      <c r="D87" s="725"/>
      <c r="E87" s="725"/>
      <c r="H87" s="725"/>
    </row>
    <row r="88" spans="1:8" s="724" customFormat="1" ht="18" customHeight="1" x14ac:dyDescent="0.5">
      <c r="A88" s="725"/>
      <c r="B88" s="725"/>
      <c r="D88" s="725"/>
      <c r="E88" s="725"/>
      <c r="H88" s="725"/>
    </row>
    <row r="89" spans="1:8" s="724" customFormat="1" ht="18" customHeight="1" x14ac:dyDescent="0.5">
      <c r="A89" s="725"/>
      <c r="B89" s="725"/>
      <c r="D89" s="725"/>
      <c r="E89" s="725"/>
      <c r="H89" s="725"/>
    </row>
    <row r="90" spans="1:8" s="724" customFormat="1" ht="18" customHeight="1" x14ac:dyDescent="0.5">
      <c r="A90" s="725"/>
      <c r="B90" s="725"/>
      <c r="D90" s="725"/>
      <c r="E90" s="725"/>
      <c r="H90" s="725"/>
    </row>
    <row r="91" spans="1:8" s="724" customFormat="1" ht="18" customHeight="1" x14ac:dyDescent="0.5">
      <c r="A91" s="725"/>
      <c r="B91" s="725"/>
      <c r="D91" s="725"/>
      <c r="E91" s="725"/>
      <c r="H91" s="725"/>
    </row>
    <row r="92" spans="1:8" s="724" customFormat="1" ht="18" customHeight="1" x14ac:dyDescent="0.5">
      <c r="A92" s="725"/>
      <c r="B92" s="725"/>
      <c r="D92" s="725"/>
      <c r="E92" s="725"/>
      <c r="H92" s="725"/>
    </row>
    <row r="93" spans="1:8" s="724" customFormat="1" ht="18" customHeight="1" x14ac:dyDescent="0.5">
      <c r="A93" s="725"/>
      <c r="B93" s="725"/>
      <c r="D93" s="725"/>
      <c r="E93" s="725"/>
      <c r="H93" s="725"/>
    </row>
    <row r="94" spans="1:8" s="724" customFormat="1" ht="18" customHeight="1" x14ac:dyDescent="0.5">
      <c r="A94" s="725"/>
      <c r="B94" s="725"/>
      <c r="D94" s="725"/>
      <c r="E94" s="725"/>
      <c r="H94" s="725"/>
    </row>
    <row r="95" spans="1:8" s="724" customFormat="1" ht="18" customHeight="1" x14ac:dyDescent="0.5">
      <c r="A95" s="725"/>
      <c r="B95" s="725"/>
      <c r="D95" s="725"/>
      <c r="E95" s="725"/>
      <c r="H95" s="725"/>
    </row>
    <row r="96" spans="1:8" s="724" customFormat="1" ht="18" customHeight="1" x14ac:dyDescent="0.5">
      <c r="A96" s="725"/>
      <c r="B96" s="725"/>
      <c r="D96" s="725"/>
      <c r="E96" s="725"/>
      <c r="H96" s="725"/>
    </row>
    <row r="97" spans="1:8" s="724" customFormat="1" ht="18" customHeight="1" x14ac:dyDescent="0.5">
      <c r="A97" s="725"/>
      <c r="B97" s="725"/>
      <c r="D97" s="725"/>
      <c r="E97" s="725"/>
      <c r="H97" s="725"/>
    </row>
    <row r="98" spans="1:8" s="724" customFormat="1" ht="18" customHeight="1" x14ac:dyDescent="0.5">
      <c r="A98" s="725"/>
      <c r="B98" s="725"/>
      <c r="D98" s="725"/>
      <c r="E98" s="725"/>
      <c r="H98" s="725"/>
    </row>
    <row r="99" spans="1:8" s="724" customFormat="1" ht="18" customHeight="1" x14ac:dyDescent="0.5">
      <c r="A99" s="725"/>
      <c r="B99" s="725"/>
      <c r="D99" s="725"/>
      <c r="E99" s="725"/>
      <c r="H99" s="725"/>
    </row>
    <row r="100" spans="1:8" s="724" customFormat="1" ht="18" customHeight="1" x14ac:dyDescent="0.5">
      <c r="A100" s="725"/>
      <c r="B100" s="725"/>
      <c r="D100" s="725"/>
      <c r="E100" s="725"/>
      <c r="H100" s="725"/>
    </row>
    <row r="101" spans="1:8" s="724" customFormat="1" ht="18" customHeight="1" x14ac:dyDescent="0.5">
      <c r="A101" s="725"/>
      <c r="B101" s="725"/>
      <c r="D101" s="725"/>
      <c r="E101" s="725"/>
      <c r="H101" s="725"/>
    </row>
    <row r="102" spans="1:8" s="724" customFormat="1" ht="18" customHeight="1" x14ac:dyDescent="0.5">
      <c r="A102" s="725"/>
      <c r="B102" s="725"/>
      <c r="D102" s="725"/>
      <c r="E102" s="725"/>
      <c r="H102" s="725"/>
    </row>
    <row r="103" spans="1:8" s="724" customFormat="1" ht="18" customHeight="1" x14ac:dyDescent="0.5">
      <c r="A103" s="725"/>
      <c r="B103" s="725"/>
      <c r="D103" s="725"/>
      <c r="E103" s="725"/>
      <c r="H103" s="725"/>
    </row>
    <row r="104" spans="1:8" s="724" customFormat="1" ht="18" customHeight="1" x14ac:dyDescent="0.5">
      <c r="A104" s="725"/>
      <c r="B104" s="725"/>
      <c r="D104" s="725"/>
      <c r="E104" s="725"/>
      <c r="H104" s="725"/>
    </row>
    <row r="105" spans="1:8" s="724" customFormat="1" ht="18" customHeight="1" x14ac:dyDescent="0.5">
      <c r="A105" s="725"/>
      <c r="B105" s="725"/>
      <c r="D105" s="725"/>
      <c r="E105" s="725"/>
      <c r="H105" s="725"/>
    </row>
    <row r="106" spans="1:8" s="724" customFormat="1" ht="18" customHeight="1" x14ac:dyDescent="0.5">
      <c r="A106" s="725"/>
      <c r="B106" s="725"/>
      <c r="D106" s="725"/>
      <c r="E106" s="725"/>
      <c r="H106" s="725"/>
    </row>
    <row r="107" spans="1:8" s="724" customFormat="1" ht="18" customHeight="1" x14ac:dyDescent="0.5">
      <c r="A107" s="725"/>
      <c r="B107" s="725"/>
      <c r="D107" s="725"/>
      <c r="E107" s="725"/>
      <c r="H107" s="725"/>
    </row>
    <row r="108" spans="1:8" s="724" customFormat="1" ht="18" customHeight="1" x14ac:dyDescent="0.5">
      <c r="A108" s="725"/>
      <c r="B108" s="725"/>
      <c r="D108" s="725"/>
      <c r="E108" s="725"/>
      <c r="H108" s="725"/>
    </row>
    <row r="109" spans="1:8" s="724" customFormat="1" ht="18" customHeight="1" x14ac:dyDescent="0.5">
      <c r="A109" s="725"/>
      <c r="B109" s="725"/>
      <c r="D109" s="725"/>
      <c r="E109" s="725"/>
      <c r="H109" s="725"/>
    </row>
    <row r="110" spans="1:8" s="724" customFormat="1" ht="18" customHeight="1" x14ac:dyDescent="0.5">
      <c r="A110" s="725"/>
      <c r="B110" s="725"/>
      <c r="D110" s="725"/>
      <c r="E110" s="725"/>
      <c r="H110" s="725"/>
    </row>
    <row r="111" spans="1:8" s="724" customFormat="1" ht="18" customHeight="1" x14ac:dyDescent="0.5">
      <c r="A111" s="725"/>
      <c r="B111" s="725"/>
      <c r="D111" s="725"/>
      <c r="E111" s="725"/>
      <c r="H111" s="725"/>
    </row>
    <row r="112" spans="1:8" s="724" customFormat="1" ht="18" customHeight="1" x14ac:dyDescent="0.5">
      <c r="A112" s="725"/>
      <c r="B112" s="725"/>
      <c r="D112" s="725"/>
      <c r="E112" s="725"/>
      <c r="H112" s="725"/>
    </row>
    <row r="113" spans="1:8" s="724" customFormat="1" ht="18" customHeight="1" x14ac:dyDescent="0.5">
      <c r="A113" s="725"/>
      <c r="B113" s="725"/>
      <c r="D113" s="725"/>
      <c r="E113" s="725"/>
      <c r="H113" s="725"/>
    </row>
    <row r="114" spans="1:8" s="724" customFormat="1" ht="18" customHeight="1" x14ac:dyDescent="0.5">
      <c r="A114" s="725"/>
      <c r="B114" s="725"/>
      <c r="D114" s="725"/>
      <c r="E114" s="725"/>
      <c r="H114" s="725"/>
    </row>
    <row r="115" spans="1:8" s="724" customFormat="1" ht="18" customHeight="1" x14ac:dyDescent="0.5">
      <c r="A115" s="725"/>
      <c r="B115" s="725"/>
      <c r="D115" s="725"/>
      <c r="E115" s="725"/>
      <c r="H115" s="725"/>
    </row>
    <row r="116" spans="1:8" s="724" customFormat="1" ht="18" customHeight="1" x14ac:dyDescent="0.5">
      <c r="A116" s="725"/>
      <c r="B116" s="725"/>
      <c r="D116" s="725"/>
      <c r="E116" s="725"/>
      <c r="H116" s="725"/>
    </row>
    <row r="117" spans="1:8" s="724" customFormat="1" ht="18" customHeight="1" x14ac:dyDescent="0.5">
      <c r="A117" s="725"/>
      <c r="B117" s="725"/>
      <c r="D117" s="725"/>
      <c r="E117" s="725"/>
      <c r="H117" s="725"/>
    </row>
    <row r="118" spans="1:8" s="724" customFormat="1" ht="18" customHeight="1" x14ac:dyDescent="0.5">
      <c r="A118" s="725"/>
      <c r="B118" s="725"/>
      <c r="D118" s="725"/>
      <c r="E118" s="725"/>
      <c r="H118" s="725"/>
    </row>
    <row r="119" spans="1:8" s="724" customFormat="1" ht="18" customHeight="1" x14ac:dyDescent="0.5">
      <c r="A119" s="725"/>
      <c r="B119" s="725"/>
      <c r="D119" s="725"/>
      <c r="E119" s="725"/>
      <c r="H119" s="725"/>
    </row>
    <row r="120" spans="1:8" s="724" customFormat="1" ht="18" customHeight="1" x14ac:dyDescent="0.5">
      <c r="A120" s="725"/>
      <c r="B120" s="725"/>
      <c r="D120" s="725"/>
      <c r="E120" s="725"/>
      <c r="H120" s="725"/>
    </row>
    <row r="121" spans="1:8" s="724" customFormat="1" ht="18" customHeight="1" x14ac:dyDescent="0.5">
      <c r="A121" s="725"/>
      <c r="B121" s="725"/>
      <c r="D121" s="725"/>
      <c r="E121" s="725"/>
      <c r="H121" s="725"/>
    </row>
    <row r="122" spans="1:8" s="724" customFormat="1" ht="18" customHeight="1" x14ac:dyDescent="0.5">
      <c r="A122" s="725"/>
      <c r="B122" s="725"/>
      <c r="D122" s="725"/>
      <c r="E122" s="725"/>
      <c r="H122" s="725"/>
    </row>
    <row r="123" spans="1:8" s="724" customFormat="1" ht="18" customHeight="1" x14ac:dyDescent="0.5">
      <c r="A123" s="725"/>
      <c r="B123" s="725"/>
      <c r="D123" s="725"/>
      <c r="E123" s="725"/>
      <c r="H123" s="725"/>
    </row>
    <row r="124" spans="1:8" s="724" customFormat="1" ht="18" customHeight="1" x14ac:dyDescent="0.5">
      <c r="A124" s="725"/>
      <c r="B124" s="725"/>
      <c r="D124" s="725"/>
      <c r="E124" s="725"/>
      <c r="H124" s="725"/>
    </row>
    <row r="125" spans="1:8" s="724" customFormat="1" ht="18" customHeight="1" x14ac:dyDescent="0.5">
      <c r="A125" s="725"/>
      <c r="B125" s="725"/>
      <c r="D125" s="725"/>
      <c r="E125" s="725"/>
      <c r="H125" s="725"/>
    </row>
    <row r="126" spans="1:8" s="724" customFormat="1" ht="18" customHeight="1" x14ac:dyDescent="0.5">
      <c r="A126" s="725"/>
      <c r="B126" s="725"/>
      <c r="D126" s="725"/>
      <c r="E126" s="725"/>
      <c r="H126" s="725"/>
    </row>
    <row r="127" spans="1:8" s="724" customFormat="1" ht="18" customHeight="1" x14ac:dyDescent="0.5">
      <c r="A127" s="725"/>
      <c r="B127" s="725"/>
      <c r="D127" s="725"/>
      <c r="E127" s="725"/>
      <c r="H127" s="725"/>
    </row>
    <row r="128" spans="1:8" s="724" customFormat="1" ht="18" customHeight="1" x14ac:dyDescent="0.5">
      <c r="A128" s="725"/>
      <c r="B128" s="725"/>
      <c r="D128" s="725"/>
      <c r="E128" s="725"/>
      <c r="H128" s="725"/>
    </row>
    <row r="129" spans="1:8" s="724" customFormat="1" ht="18" customHeight="1" x14ac:dyDescent="0.5">
      <c r="A129" s="725"/>
      <c r="B129" s="725"/>
      <c r="D129" s="725"/>
      <c r="E129" s="725"/>
      <c r="H129" s="725"/>
    </row>
    <row r="130" spans="1:8" s="724" customFormat="1" ht="18" customHeight="1" x14ac:dyDescent="0.5">
      <c r="A130" s="725"/>
      <c r="B130" s="725"/>
      <c r="D130" s="725"/>
      <c r="E130" s="725"/>
      <c r="H130" s="725"/>
    </row>
    <row r="131" spans="1:8" s="724" customFormat="1" ht="18" customHeight="1" x14ac:dyDescent="0.5">
      <c r="A131" s="725"/>
      <c r="B131" s="725"/>
      <c r="D131" s="725"/>
      <c r="E131" s="725"/>
      <c r="H131" s="725"/>
    </row>
    <row r="132" spans="1:8" s="724" customFormat="1" ht="18" customHeight="1" x14ac:dyDescent="0.5">
      <c r="A132" s="725"/>
      <c r="B132" s="725"/>
      <c r="D132" s="725"/>
      <c r="E132" s="725"/>
      <c r="H132" s="725"/>
    </row>
    <row r="133" spans="1:8" s="724" customFormat="1" ht="18" customHeight="1" x14ac:dyDescent="0.5">
      <c r="A133" s="725"/>
      <c r="B133" s="725"/>
      <c r="D133" s="725"/>
      <c r="E133" s="725"/>
      <c r="H133" s="725"/>
    </row>
    <row r="134" spans="1:8" s="724" customFormat="1" ht="18" customHeight="1" x14ac:dyDescent="0.5">
      <c r="A134" s="725"/>
      <c r="B134" s="725"/>
      <c r="D134" s="725"/>
      <c r="E134" s="725"/>
      <c r="H134" s="725"/>
    </row>
    <row r="135" spans="1:8" s="724" customFormat="1" ht="18" customHeight="1" x14ac:dyDescent="0.5">
      <c r="A135" s="725"/>
      <c r="B135" s="725"/>
      <c r="D135" s="725"/>
      <c r="E135" s="725"/>
      <c r="H135" s="725"/>
    </row>
    <row r="136" spans="1:8" s="724" customFormat="1" ht="18" customHeight="1" x14ac:dyDescent="0.5">
      <c r="A136" s="725"/>
      <c r="B136" s="725"/>
      <c r="D136" s="725"/>
      <c r="E136" s="725"/>
      <c r="H136" s="725"/>
    </row>
    <row r="137" spans="1:8" s="724" customFormat="1" ht="18" customHeight="1" x14ac:dyDescent="0.5">
      <c r="A137" s="725"/>
      <c r="B137" s="725"/>
      <c r="D137" s="725"/>
      <c r="E137" s="725"/>
      <c r="H137" s="725"/>
    </row>
    <row r="138" spans="1:8" s="724" customFormat="1" ht="18" customHeight="1" x14ac:dyDescent="0.5">
      <c r="A138" s="725"/>
      <c r="B138" s="725"/>
      <c r="D138" s="725"/>
      <c r="E138" s="725"/>
      <c r="H138" s="725"/>
    </row>
    <row r="139" spans="1:8" s="724" customFormat="1" ht="18" customHeight="1" x14ac:dyDescent="0.5">
      <c r="A139" s="725"/>
      <c r="B139" s="725"/>
      <c r="D139" s="725"/>
      <c r="E139" s="725"/>
      <c r="H139" s="725"/>
    </row>
    <row r="140" spans="1:8" s="724" customFormat="1" ht="18" customHeight="1" x14ac:dyDescent="0.5">
      <c r="A140" s="725"/>
      <c r="B140" s="725"/>
      <c r="D140" s="725"/>
      <c r="E140" s="725"/>
      <c r="H140" s="725"/>
    </row>
    <row r="141" spans="1:8" s="724" customFormat="1" ht="18" customHeight="1" x14ac:dyDescent="0.5">
      <c r="A141" s="725"/>
      <c r="B141" s="725"/>
      <c r="D141" s="725"/>
      <c r="E141" s="725"/>
      <c r="H141" s="725"/>
    </row>
    <row r="142" spans="1:8" s="724" customFormat="1" ht="18" customHeight="1" x14ac:dyDescent="0.5">
      <c r="A142" s="725"/>
      <c r="B142" s="725"/>
      <c r="D142" s="725"/>
      <c r="E142" s="725"/>
      <c r="H142" s="725"/>
    </row>
    <row r="143" spans="1:8" s="724" customFormat="1" ht="18" customHeight="1" x14ac:dyDescent="0.5">
      <c r="A143" s="725"/>
      <c r="B143" s="725"/>
      <c r="D143" s="725"/>
      <c r="E143" s="725"/>
      <c r="H143" s="725"/>
    </row>
    <row r="144" spans="1:8" s="724" customFormat="1" ht="18" customHeight="1" x14ac:dyDescent="0.5">
      <c r="A144" s="725"/>
      <c r="B144" s="725"/>
      <c r="D144" s="725"/>
      <c r="E144" s="725"/>
      <c r="H144" s="725"/>
    </row>
    <row r="145" spans="1:8" s="724" customFormat="1" ht="18" customHeight="1" x14ac:dyDescent="0.5">
      <c r="A145" s="725"/>
      <c r="B145" s="725"/>
      <c r="D145" s="725"/>
      <c r="E145" s="725"/>
      <c r="H145" s="725"/>
    </row>
    <row r="146" spans="1:8" s="724" customFormat="1" ht="18" customHeight="1" x14ac:dyDescent="0.5">
      <c r="A146" s="725"/>
      <c r="B146" s="725"/>
      <c r="D146" s="725"/>
      <c r="E146" s="725"/>
      <c r="H146" s="725"/>
    </row>
    <row r="147" spans="1:8" s="724" customFormat="1" ht="18" customHeight="1" x14ac:dyDescent="0.5">
      <c r="A147" s="725"/>
      <c r="B147" s="725"/>
      <c r="D147" s="725"/>
      <c r="E147" s="725"/>
      <c r="H147" s="725"/>
    </row>
    <row r="148" spans="1:8" s="724" customFormat="1" ht="18" customHeight="1" x14ac:dyDescent="0.5">
      <c r="A148" s="725"/>
      <c r="B148" s="725"/>
      <c r="D148" s="725"/>
      <c r="E148" s="725"/>
      <c r="H148" s="725"/>
    </row>
    <row r="149" spans="1:8" s="724" customFormat="1" ht="18" customHeight="1" x14ac:dyDescent="0.5">
      <c r="A149" s="725"/>
      <c r="B149" s="725"/>
      <c r="D149" s="725"/>
      <c r="E149" s="725"/>
      <c r="H149" s="725"/>
    </row>
    <row r="150" spans="1:8" s="724" customFormat="1" ht="18" customHeight="1" x14ac:dyDescent="0.5">
      <c r="A150" s="725"/>
      <c r="B150" s="725"/>
      <c r="D150" s="725"/>
      <c r="E150" s="725"/>
      <c r="H150" s="725"/>
    </row>
    <row r="151" spans="1:8" s="724" customFormat="1" ht="18" customHeight="1" x14ac:dyDescent="0.5">
      <c r="A151" s="725"/>
      <c r="B151" s="725"/>
      <c r="D151" s="725"/>
      <c r="E151" s="725"/>
      <c r="H151" s="725"/>
    </row>
    <row r="152" spans="1:8" s="724" customFormat="1" ht="18" customHeight="1" x14ac:dyDescent="0.5">
      <c r="A152" s="725"/>
      <c r="B152" s="725"/>
      <c r="D152" s="725"/>
      <c r="E152" s="725"/>
      <c r="H152" s="725"/>
    </row>
    <row r="153" spans="1:8" s="724" customFormat="1" ht="18" customHeight="1" x14ac:dyDescent="0.5">
      <c r="A153" s="725"/>
      <c r="B153" s="725"/>
      <c r="D153" s="725"/>
      <c r="E153" s="725"/>
      <c r="H153" s="725"/>
    </row>
    <row r="154" spans="1:8" s="724" customFormat="1" ht="18" customHeight="1" x14ac:dyDescent="0.5">
      <c r="A154" s="725"/>
      <c r="B154" s="725"/>
      <c r="D154" s="725"/>
      <c r="E154" s="725"/>
      <c r="H154" s="725"/>
    </row>
    <row r="155" spans="1:8" s="724" customFormat="1" ht="18" customHeight="1" x14ac:dyDescent="0.5">
      <c r="A155" s="725"/>
      <c r="B155" s="725"/>
      <c r="D155" s="725"/>
      <c r="E155" s="725"/>
      <c r="H155" s="725"/>
    </row>
    <row r="156" spans="1:8" s="724" customFormat="1" ht="18" customHeight="1" x14ac:dyDescent="0.5">
      <c r="A156" s="725"/>
      <c r="B156" s="725"/>
      <c r="D156" s="725"/>
      <c r="E156" s="725"/>
      <c r="H156" s="725"/>
    </row>
    <row r="157" spans="1:8" s="724" customFormat="1" ht="18" customHeight="1" x14ac:dyDescent="0.5">
      <c r="A157" s="725"/>
      <c r="B157" s="725"/>
      <c r="D157" s="725"/>
      <c r="E157" s="725"/>
      <c r="H157" s="725"/>
    </row>
    <row r="158" spans="1:8" s="724" customFormat="1" ht="18" customHeight="1" x14ac:dyDescent="0.5">
      <c r="A158" s="725"/>
      <c r="B158" s="725"/>
      <c r="D158" s="725"/>
      <c r="E158" s="725"/>
      <c r="H158" s="725"/>
    </row>
    <row r="159" spans="1:8" s="724" customFormat="1" ht="18" customHeight="1" x14ac:dyDescent="0.5">
      <c r="A159" s="725"/>
      <c r="B159" s="725"/>
      <c r="D159" s="725"/>
      <c r="E159" s="725"/>
      <c r="H159" s="725"/>
    </row>
    <row r="160" spans="1:8" s="724" customFormat="1" ht="18" customHeight="1" x14ac:dyDescent="0.5">
      <c r="A160" s="725"/>
      <c r="B160" s="725"/>
      <c r="D160" s="725"/>
      <c r="E160" s="725"/>
      <c r="H160" s="725"/>
    </row>
    <row r="161" spans="1:8" s="724" customFormat="1" ht="18" customHeight="1" x14ac:dyDescent="0.5">
      <c r="A161" s="725"/>
      <c r="B161" s="725"/>
      <c r="D161" s="725"/>
      <c r="E161" s="725"/>
      <c r="H161" s="725"/>
    </row>
    <row r="162" spans="1:8" s="724" customFormat="1" ht="18" customHeight="1" x14ac:dyDescent="0.5">
      <c r="A162" s="725"/>
      <c r="B162" s="725"/>
      <c r="D162" s="725"/>
      <c r="E162" s="725"/>
      <c r="H162" s="725"/>
    </row>
    <row r="163" spans="1:8" s="724" customFormat="1" ht="18" customHeight="1" x14ac:dyDescent="0.5">
      <c r="A163" s="725"/>
      <c r="B163" s="725"/>
      <c r="D163" s="725"/>
      <c r="E163" s="725"/>
      <c r="H163" s="725"/>
    </row>
    <row r="164" spans="1:8" s="724" customFormat="1" ht="18" customHeight="1" x14ac:dyDescent="0.5">
      <c r="A164" s="725"/>
      <c r="B164" s="725"/>
      <c r="D164" s="725"/>
      <c r="E164" s="725"/>
      <c r="H164" s="725"/>
    </row>
    <row r="165" spans="1:8" s="724" customFormat="1" ht="18" customHeight="1" x14ac:dyDescent="0.5">
      <c r="A165" s="725"/>
      <c r="B165" s="725"/>
      <c r="D165" s="725"/>
      <c r="E165" s="725"/>
      <c r="H165" s="725"/>
    </row>
    <row r="166" spans="1:8" s="724" customFormat="1" ht="18" customHeight="1" x14ac:dyDescent="0.5">
      <c r="A166" s="725"/>
      <c r="B166" s="725"/>
      <c r="D166" s="725"/>
      <c r="E166" s="725"/>
      <c r="H166" s="725"/>
    </row>
    <row r="167" spans="1:8" s="724" customFormat="1" ht="18" customHeight="1" x14ac:dyDescent="0.5">
      <c r="A167" s="725"/>
      <c r="B167" s="725"/>
      <c r="D167" s="725"/>
      <c r="E167" s="725"/>
      <c r="H167" s="725"/>
    </row>
    <row r="168" spans="1:8" s="724" customFormat="1" ht="18" customHeight="1" x14ac:dyDescent="0.5">
      <c r="A168" s="725"/>
      <c r="B168" s="725"/>
      <c r="D168" s="725"/>
      <c r="E168" s="725"/>
      <c r="H168" s="725"/>
    </row>
    <row r="169" spans="1:8" s="724" customFormat="1" ht="18" customHeight="1" x14ac:dyDescent="0.5">
      <c r="A169" s="725"/>
      <c r="B169" s="725"/>
      <c r="D169" s="725"/>
      <c r="E169" s="725"/>
      <c r="H169" s="725"/>
    </row>
    <row r="170" spans="1:8" s="724" customFormat="1" ht="18" customHeight="1" x14ac:dyDescent="0.5">
      <c r="A170" s="725"/>
      <c r="B170" s="725"/>
      <c r="D170" s="725"/>
      <c r="E170" s="725"/>
      <c r="H170" s="725"/>
    </row>
    <row r="171" spans="1:8" s="724" customFormat="1" ht="18" customHeight="1" x14ac:dyDescent="0.5">
      <c r="A171" s="725"/>
      <c r="B171" s="725"/>
      <c r="D171" s="725"/>
      <c r="E171" s="725"/>
      <c r="H171" s="725"/>
    </row>
    <row r="172" spans="1:8" s="724" customFormat="1" ht="18" customHeight="1" x14ac:dyDescent="0.5">
      <c r="A172" s="725"/>
      <c r="B172" s="725"/>
      <c r="D172" s="725"/>
      <c r="E172" s="725"/>
      <c r="H172" s="725"/>
    </row>
    <row r="173" spans="1:8" s="724" customFormat="1" ht="18" customHeight="1" x14ac:dyDescent="0.5">
      <c r="A173" s="725"/>
      <c r="B173" s="725"/>
      <c r="D173" s="725"/>
      <c r="E173" s="725"/>
      <c r="H173" s="725"/>
    </row>
    <row r="174" spans="1:8" s="724" customFormat="1" ht="18" customHeight="1" x14ac:dyDescent="0.5">
      <c r="A174" s="725"/>
      <c r="B174" s="725"/>
      <c r="D174" s="725"/>
      <c r="E174" s="725"/>
      <c r="H174" s="725"/>
    </row>
    <row r="175" spans="1:8" s="724" customFormat="1" ht="18" customHeight="1" x14ac:dyDescent="0.5">
      <c r="A175" s="725"/>
      <c r="B175" s="725"/>
      <c r="D175" s="725"/>
      <c r="E175" s="725"/>
      <c r="H175" s="725"/>
    </row>
    <row r="176" spans="1:8" s="724" customFormat="1" ht="18" customHeight="1" x14ac:dyDescent="0.5">
      <c r="A176" s="725"/>
      <c r="B176" s="725"/>
      <c r="D176" s="725"/>
      <c r="E176" s="725"/>
      <c r="H176" s="725"/>
    </row>
    <row r="177" spans="1:8" s="724" customFormat="1" ht="18" customHeight="1" x14ac:dyDescent="0.5">
      <c r="A177" s="725"/>
      <c r="B177" s="725"/>
      <c r="D177" s="725"/>
      <c r="E177" s="725"/>
      <c r="H177" s="725"/>
    </row>
    <row r="178" spans="1:8" s="724" customFormat="1" ht="18" customHeight="1" x14ac:dyDescent="0.5">
      <c r="A178" s="725"/>
      <c r="B178" s="725"/>
      <c r="D178" s="725"/>
      <c r="E178" s="725"/>
      <c r="H178" s="725"/>
    </row>
    <row r="179" spans="1:8" s="724" customFormat="1" ht="18" customHeight="1" x14ac:dyDescent="0.5">
      <c r="A179" s="725"/>
      <c r="B179" s="725"/>
      <c r="D179" s="725"/>
      <c r="E179" s="725"/>
      <c r="H179" s="725"/>
    </row>
    <row r="180" spans="1:8" s="724" customFormat="1" ht="18" customHeight="1" x14ac:dyDescent="0.5">
      <c r="A180" s="725"/>
      <c r="B180" s="725"/>
      <c r="D180" s="725"/>
      <c r="E180" s="725"/>
      <c r="H180" s="725"/>
    </row>
    <row r="181" spans="1:8" s="724" customFormat="1" ht="18" customHeight="1" x14ac:dyDescent="0.5">
      <c r="A181" s="725"/>
      <c r="B181" s="725"/>
      <c r="D181" s="725"/>
      <c r="E181" s="725"/>
      <c r="H181" s="725"/>
    </row>
    <row r="182" spans="1:8" s="724" customFormat="1" ht="18" customHeight="1" x14ac:dyDescent="0.5">
      <c r="A182" s="725"/>
      <c r="B182" s="725"/>
      <c r="D182" s="725"/>
      <c r="E182" s="725"/>
      <c r="H182" s="725"/>
    </row>
    <row r="183" spans="1:8" s="724" customFormat="1" ht="18" customHeight="1" x14ac:dyDescent="0.5">
      <c r="A183" s="725"/>
      <c r="B183" s="725"/>
      <c r="D183" s="725"/>
      <c r="E183" s="725"/>
      <c r="H183" s="725"/>
    </row>
    <row r="184" spans="1:8" s="724" customFormat="1" ht="18" customHeight="1" x14ac:dyDescent="0.5">
      <c r="A184" s="725"/>
      <c r="B184" s="725"/>
      <c r="D184" s="725"/>
      <c r="E184" s="725"/>
      <c r="H184" s="725"/>
    </row>
    <row r="185" spans="1:8" s="724" customFormat="1" ht="18" customHeight="1" x14ac:dyDescent="0.5">
      <c r="A185" s="725"/>
      <c r="B185" s="725"/>
      <c r="D185" s="725"/>
      <c r="E185" s="725"/>
      <c r="H185" s="725"/>
    </row>
    <row r="186" spans="1:8" s="724" customFormat="1" ht="18" customHeight="1" x14ac:dyDescent="0.5">
      <c r="A186" s="725"/>
      <c r="B186" s="725"/>
      <c r="D186" s="725"/>
      <c r="E186" s="725"/>
      <c r="H186" s="725"/>
    </row>
    <row r="187" spans="1:8" s="724" customFormat="1" ht="18" customHeight="1" x14ac:dyDescent="0.5">
      <c r="A187" s="725"/>
      <c r="B187" s="725"/>
      <c r="D187" s="725"/>
      <c r="E187" s="725"/>
      <c r="H187" s="725"/>
    </row>
    <row r="188" spans="1:8" s="724" customFormat="1" ht="18" customHeight="1" x14ac:dyDescent="0.5">
      <c r="A188" s="725"/>
      <c r="B188" s="725"/>
      <c r="D188" s="725"/>
      <c r="E188" s="725"/>
      <c r="H188" s="725"/>
    </row>
    <row r="189" spans="1:8" s="724" customFormat="1" ht="18" customHeight="1" x14ac:dyDescent="0.5">
      <c r="A189" s="725"/>
      <c r="B189" s="725"/>
      <c r="D189" s="725"/>
      <c r="E189" s="725"/>
      <c r="H189" s="725"/>
    </row>
    <row r="190" spans="1:8" s="724" customFormat="1" ht="18" customHeight="1" x14ac:dyDescent="0.5">
      <c r="A190" s="725"/>
      <c r="B190" s="725"/>
      <c r="D190" s="725"/>
      <c r="E190" s="725"/>
      <c r="H190" s="725"/>
    </row>
    <row r="191" spans="1:8" s="724" customFormat="1" ht="18" customHeight="1" x14ac:dyDescent="0.5">
      <c r="A191" s="725"/>
      <c r="B191" s="725"/>
      <c r="D191" s="725"/>
      <c r="E191" s="725"/>
      <c r="H191" s="725"/>
    </row>
    <row r="192" spans="1:8" s="724" customFormat="1" ht="18" customHeight="1" x14ac:dyDescent="0.5">
      <c r="A192" s="725"/>
      <c r="B192" s="725"/>
      <c r="D192" s="725"/>
      <c r="E192" s="725"/>
      <c r="H192" s="725"/>
    </row>
    <row r="193" spans="1:8" s="724" customFormat="1" ht="18" customHeight="1" x14ac:dyDescent="0.5">
      <c r="A193" s="725"/>
      <c r="B193" s="725"/>
      <c r="D193" s="725"/>
      <c r="E193" s="725"/>
      <c r="H193" s="725"/>
    </row>
    <row r="194" spans="1:8" s="724" customFormat="1" ht="18" customHeight="1" x14ac:dyDescent="0.5">
      <c r="A194" s="725"/>
      <c r="B194" s="725"/>
      <c r="D194" s="725"/>
      <c r="E194" s="725"/>
      <c r="H194" s="725"/>
    </row>
    <row r="195" spans="1:8" s="724" customFormat="1" ht="18" customHeight="1" x14ac:dyDescent="0.5">
      <c r="A195" s="725"/>
      <c r="B195" s="725"/>
      <c r="D195" s="725"/>
      <c r="E195" s="725"/>
      <c r="H195" s="725"/>
    </row>
    <row r="196" spans="1:8" s="724" customFormat="1" ht="18" customHeight="1" x14ac:dyDescent="0.5">
      <c r="A196" s="725"/>
      <c r="B196" s="725"/>
      <c r="D196" s="725"/>
      <c r="E196" s="725"/>
      <c r="H196" s="725"/>
    </row>
    <row r="197" spans="1:8" s="724" customFormat="1" ht="18" customHeight="1" x14ac:dyDescent="0.5">
      <c r="A197" s="725"/>
      <c r="B197" s="725"/>
      <c r="D197" s="725"/>
      <c r="E197" s="725"/>
      <c r="H197" s="725"/>
    </row>
    <row r="198" spans="1:8" s="724" customFormat="1" ht="18" customHeight="1" x14ac:dyDescent="0.5">
      <c r="A198" s="725"/>
      <c r="B198" s="725"/>
      <c r="D198" s="725"/>
      <c r="E198" s="725"/>
      <c r="H198" s="725"/>
    </row>
    <row r="199" spans="1:8" s="724" customFormat="1" ht="18" customHeight="1" x14ac:dyDescent="0.5">
      <c r="A199" s="725"/>
      <c r="B199" s="725"/>
      <c r="D199" s="725"/>
      <c r="E199" s="725"/>
      <c r="H199" s="725"/>
    </row>
    <row r="200" spans="1:8" s="724" customFormat="1" ht="18" customHeight="1" x14ac:dyDescent="0.5">
      <c r="A200" s="725"/>
      <c r="B200" s="725"/>
      <c r="D200" s="725"/>
      <c r="E200" s="725"/>
      <c r="H200" s="725"/>
    </row>
    <row r="201" spans="1:8" s="724" customFormat="1" ht="18" customHeight="1" x14ac:dyDescent="0.5">
      <c r="A201" s="725"/>
      <c r="B201" s="725"/>
      <c r="D201" s="725"/>
      <c r="E201" s="725"/>
      <c r="H201" s="725"/>
    </row>
    <row r="202" spans="1:8" s="724" customFormat="1" ht="18" customHeight="1" x14ac:dyDescent="0.5">
      <c r="A202" s="725"/>
      <c r="B202" s="725"/>
      <c r="D202" s="725"/>
      <c r="E202" s="725"/>
      <c r="H202" s="725"/>
    </row>
    <row r="203" spans="1:8" s="724" customFormat="1" ht="18" customHeight="1" x14ac:dyDescent="0.5">
      <c r="A203" s="725"/>
      <c r="B203" s="725"/>
      <c r="D203" s="725"/>
      <c r="E203" s="725"/>
      <c r="H203" s="725"/>
    </row>
    <row r="204" spans="1:8" s="724" customFormat="1" ht="18" customHeight="1" x14ac:dyDescent="0.5">
      <c r="A204" s="725"/>
      <c r="B204" s="725"/>
      <c r="D204" s="725"/>
      <c r="E204" s="725"/>
      <c r="H204" s="725"/>
    </row>
    <row r="205" spans="1:8" s="724" customFormat="1" ht="18" customHeight="1" x14ac:dyDescent="0.5">
      <c r="A205" s="725"/>
      <c r="B205" s="725"/>
      <c r="D205" s="725"/>
      <c r="E205" s="725"/>
      <c r="H205" s="725"/>
    </row>
    <row r="206" spans="1:8" s="724" customFormat="1" ht="18" customHeight="1" x14ac:dyDescent="0.5">
      <c r="A206" s="725"/>
      <c r="B206" s="725"/>
      <c r="D206" s="725"/>
      <c r="E206" s="725"/>
      <c r="H206" s="725"/>
    </row>
    <row r="207" spans="1:8" s="724" customFormat="1" ht="18" customHeight="1" x14ac:dyDescent="0.5">
      <c r="A207" s="725"/>
      <c r="B207" s="725"/>
      <c r="D207" s="725"/>
      <c r="E207" s="725"/>
      <c r="H207" s="725"/>
    </row>
    <row r="208" spans="1:8" s="724" customFormat="1" ht="18" customHeight="1" x14ac:dyDescent="0.5">
      <c r="A208" s="725"/>
      <c r="B208" s="725"/>
      <c r="D208" s="725"/>
      <c r="E208" s="725"/>
      <c r="H208" s="725"/>
    </row>
    <row r="209" spans="1:8" s="724" customFormat="1" ht="18" customHeight="1" x14ac:dyDescent="0.5">
      <c r="A209" s="725"/>
      <c r="B209" s="725"/>
      <c r="D209" s="725"/>
      <c r="E209" s="725"/>
      <c r="H209" s="725"/>
    </row>
    <row r="210" spans="1:8" s="724" customFormat="1" ht="18" customHeight="1" x14ac:dyDescent="0.5">
      <c r="A210" s="725"/>
      <c r="B210" s="725"/>
      <c r="D210" s="725"/>
      <c r="E210" s="725"/>
      <c r="H210" s="725"/>
    </row>
    <row r="211" spans="1:8" s="724" customFormat="1" ht="18" customHeight="1" x14ac:dyDescent="0.5">
      <c r="A211" s="725"/>
      <c r="B211" s="725"/>
      <c r="D211" s="725"/>
      <c r="E211" s="725"/>
      <c r="H211" s="725"/>
    </row>
    <row r="212" spans="1:8" s="724" customFormat="1" ht="18" customHeight="1" x14ac:dyDescent="0.5">
      <c r="A212" s="725"/>
      <c r="B212" s="725"/>
      <c r="D212" s="725"/>
      <c r="E212" s="725"/>
      <c r="H212" s="725"/>
    </row>
    <row r="213" spans="1:8" s="724" customFormat="1" ht="18" customHeight="1" x14ac:dyDescent="0.5">
      <c r="A213" s="725"/>
      <c r="B213" s="725"/>
      <c r="D213" s="725"/>
      <c r="E213" s="725"/>
      <c r="H213" s="725"/>
    </row>
    <row r="214" spans="1:8" s="724" customFormat="1" ht="18" customHeight="1" x14ac:dyDescent="0.5">
      <c r="A214" s="725"/>
      <c r="B214" s="725"/>
      <c r="D214" s="725"/>
      <c r="E214" s="725"/>
      <c r="H214" s="725"/>
    </row>
    <row r="215" spans="1:8" s="724" customFormat="1" ht="18" customHeight="1" x14ac:dyDescent="0.5">
      <c r="A215" s="725"/>
      <c r="B215" s="725"/>
      <c r="D215" s="725"/>
      <c r="E215" s="725"/>
      <c r="H215" s="725"/>
    </row>
    <row r="216" spans="1:8" s="724" customFormat="1" ht="18" customHeight="1" x14ac:dyDescent="0.5">
      <c r="A216" s="725"/>
      <c r="B216" s="725"/>
      <c r="D216" s="725"/>
      <c r="E216" s="725"/>
      <c r="H216" s="725"/>
    </row>
    <row r="217" spans="1:8" s="724" customFormat="1" ht="18" customHeight="1" x14ac:dyDescent="0.5">
      <c r="A217" s="725"/>
      <c r="B217" s="725"/>
      <c r="D217" s="725"/>
      <c r="E217" s="725"/>
      <c r="H217" s="725"/>
    </row>
    <row r="218" spans="1:8" s="724" customFormat="1" ht="18" customHeight="1" x14ac:dyDescent="0.5">
      <c r="A218" s="725"/>
      <c r="B218" s="725"/>
      <c r="D218" s="725"/>
      <c r="E218" s="725"/>
      <c r="H218" s="725"/>
    </row>
    <row r="219" spans="1:8" s="724" customFormat="1" ht="18" customHeight="1" x14ac:dyDescent="0.5">
      <c r="A219" s="725"/>
      <c r="B219" s="725"/>
      <c r="D219" s="725"/>
      <c r="E219" s="725"/>
      <c r="H219" s="725"/>
    </row>
    <row r="220" spans="1:8" s="724" customFormat="1" ht="18" customHeight="1" x14ac:dyDescent="0.5">
      <c r="A220" s="725"/>
      <c r="B220" s="725"/>
      <c r="D220" s="725"/>
      <c r="E220" s="725"/>
      <c r="H220" s="725"/>
    </row>
    <row r="221" spans="1:8" s="724" customFormat="1" ht="18" customHeight="1" x14ac:dyDescent="0.5">
      <c r="A221" s="725"/>
      <c r="B221" s="725"/>
      <c r="D221" s="725"/>
      <c r="E221" s="725"/>
      <c r="H221" s="725"/>
    </row>
    <row r="222" spans="1:8" s="724" customFormat="1" ht="18" customHeight="1" x14ac:dyDescent="0.5">
      <c r="A222" s="725"/>
      <c r="B222" s="725"/>
      <c r="D222" s="725"/>
      <c r="E222" s="725"/>
      <c r="H222" s="725"/>
    </row>
    <row r="223" spans="1:8" s="724" customFormat="1" ht="18" customHeight="1" x14ac:dyDescent="0.5">
      <c r="A223" s="725"/>
      <c r="B223" s="725"/>
      <c r="D223" s="725"/>
      <c r="E223" s="725"/>
      <c r="H223" s="725"/>
    </row>
    <row r="224" spans="1:8" s="724" customFormat="1" ht="18" customHeight="1" x14ac:dyDescent="0.5">
      <c r="A224" s="725"/>
      <c r="B224" s="725"/>
      <c r="D224" s="725"/>
      <c r="E224" s="725"/>
      <c r="H224" s="725"/>
    </row>
    <row r="225" spans="1:8" s="724" customFormat="1" ht="18" customHeight="1" x14ac:dyDescent="0.5">
      <c r="A225" s="725"/>
      <c r="B225" s="725"/>
      <c r="D225" s="725"/>
      <c r="E225" s="725"/>
      <c r="H225" s="725"/>
    </row>
    <row r="226" spans="1:8" s="724" customFormat="1" ht="18" customHeight="1" x14ac:dyDescent="0.5">
      <c r="A226" s="725"/>
      <c r="B226" s="725"/>
      <c r="D226" s="725"/>
      <c r="E226" s="725"/>
      <c r="H226" s="725"/>
    </row>
    <row r="227" spans="1:8" s="724" customFormat="1" ht="18" customHeight="1" x14ac:dyDescent="0.5">
      <c r="A227" s="725"/>
      <c r="B227" s="725"/>
      <c r="D227" s="725"/>
      <c r="E227" s="725"/>
      <c r="H227" s="725"/>
    </row>
    <row r="228" spans="1:8" s="724" customFormat="1" ht="18" customHeight="1" x14ac:dyDescent="0.5">
      <c r="A228" s="725"/>
      <c r="B228" s="725"/>
      <c r="D228" s="725"/>
      <c r="E228" s="725"/>
      <c r="H228" s="725"/>
    </row>
    <row r="229" spans="1:8" s="724" customFormat="1" ht="18" customHeight="1" x14ac:dyDescent="0.5">
      <c r="A229" s="725"/>
      <c r="B229" s="725"/>
      <c r="D229" s="725"/>
      <c r="E229" s="725"/>
      <c r="H229" s="725"/>
    </row>
    <row r="230" spans="1:8" s="724" customFormat="1" ht="18" customHeight="1" x14ac:dyDescent="0.5">
      <c r="A230" s="725"/>
      <c r="B230" s="725"/>
      <c r="D230" s="725"/>
      <c r="E230" s="725"/>
      <c r="H230" s="725"/>
    </row>
    <row r="231" spans="1:8" s="724" customFormat="1" ht="18" customHeight="1" x14ac:dyDescent="0.5">
      <c r="A231" s="725"/>
      <c r="B231" s="725"/>
      <c r="D231" s="725"/>
      <c r="E231" s="725"/>
      <c r="H231" s="725"/>
    </row>
    <row r="232" spans="1:8" s="724" customFormat="1" ht="18" customHeight="1" x14ac:dyDescent="0.5">
      <c r="A232" s="725"/>
      <c r="B232" s="725"/>
      <c r="D232" s="725"/>
      <c r="E232" s="725"/>
      <c r="H232" s="725"/>
    </row>
    <row r="233" spans="1:8" s="724" customFormat="1" ht="18" customHeight="1" x14ac:dyDescent="0.5">
      <c r="A233" s="725"/>
      <c r="B233" s="725"/>
      <c r="D233" s="725"/>
      <c r="E233" s="725"/>
      <c r="H233" s="725"/>
    </row>
    <row r="234" spans="1:8" s="724" customFormat="1" ht="18" customHeight="1" x14ac:dyDescent="0.5">
      <c r="A234" s="725"/>
      <c r="B234" s="725"/>
      <c r="D234" s="725"/>
      <c r="E234" s="725"/>
      <c r="H234" s="725"/>
    </row>
    <row r="235" spans="1:8" s="724" customFormat="1" ht="18" customHeight="1" x14ac:dyDescent="0.5">
      <c r="A235" s="725"/>
      <c r="B235" s="725"/>
      <c r="D235" s="725"/>
      <c r="E235" s="725"/>
      <c r="H235" s="725"/>
    </row>
    <row r="236" spans="1:8" s="724" customFormat="1" ht="18" customHeight="1" x14ac:dyDescent="0.5">
      <c r="A236" s="725"/>
      <c r="B236" s="725"/>
      <c r="D236" s="725"/>
      <c r="E236" s="725"/>
      <c r="H236" s="725"/>
    </row>
    <row r="237" spans="1:8" s="724" customFormat="1" ht="18" customHeight="1" x14ac:dyDescent="0.5">
      <c r="A237" s="725"/>
      <c r="B237" s="725"/>
      <c r="D237" s="725"/>
      <c r="E237" s="725"/>
      <c r="H237" s="725"/>
    </row>
    <row r="238" spans="1:8" s="724" customFormat="1" ht="18" customHeight="1" x14ac:dyDescent="0.5">
      <c r="A238" s="725"/>
      <c r="B238" s="725"/>
      <c r="D238" s="725"/>
      <c r="E238" s="725"/>
      <c r="H238" s="725"/>
    </row>
    <row r="239" spans="1:8" s="724" customFormat="1" ht="18" customHeight="1" x14ac:dyDescent="0.5">
      <c r="A239" s="725"/>
      <c r="B239" s="725"/>
      <c r="D239" s="725"/>
      <c r="E239" s="725"/>
      <c r="H239" s="725"/>
    </row>
    <row r="240" spans="1:8" s="724" customFormat="1" ht="18" customHeight="1" x14ac:dyDescent="0.5">
      <c r="A240" s="725"/>
      <c r="B240" s="725"/>
      <c r="D240" s="725"/>
      <c r="E240" s="725"/>
      <c r="H240" s="725"/>
    </row>
    <row r="241" spans="1:8" s="724" customFormat="1" ht="18" customHeight="1" x14ac:dyDescent="0.5">
      <c r="A241" s="725"/>
      <c r="B241" s="725"/>
      <c r="D241" s="725"/>
      <c r="E241" s="725"/>
      <c r="H241" s="725"/>
    </row>
    <row r="242" spans="1:8" s="724" customFormat="1" ht="18" customHeight="1" x14ac:dyDescent="0.5">
      <c r="A242" s="725"/>
      <c r="B242" s="725"/>
      <c r="D242" s="725"/>
      <c r="E242" s="725"/>
      <c r="H242" s="725"/>
    </row>
    <row r="243" spans="1:8" s="724" customFormat="1" ht="18" customHeight="1" x14ac:dyDescent="0.5">
      <c r="A243" s="725"/>
      <c r="B243" s="725"/>
      <c r="D243" s="725"/>
      <c r="E243" s="725"/>
      <c r="H243" s="725"/>
    </row>
    <row r="244" spans="1:8" s="724" customFormat="1" ht="18" customHeight="1" x14ac:dyDescent="0.5">
      <c r="A244" s="725"/>
      <c r="B244" s="725"/>
      <c r="D244" s="725"/>
      <c r="E244" s="725"/>
      <c r="H244" s="725"/>
    </row>
    <row r="245" spans="1:8" s="724" customFormat="1" ht="18" customHeight="1" x14ac:dyDescent="0.5">
      <c r="A245" s="725"/>
      <c r="B245" s="725"/>
      <c r="D245" s="725"/>
      <c r="E245" s="725"/>
      <c r="H245" s="725"/>
    </row>
    <row r="246" spans="1:8" s="724" customFormat="1" ht="18" customHeight="1" x14ac:dyDescent="0.5">
      <c r="A246" s="725"/>
      <c r="B246" s="725"/>
      <c r="D246" s="725"/>
      <c r="E246" s="725"/>
      <c r="H246" s="725"/>
    </row>
    <row r="247" spans="1:8" s="724" customFormat="1" ht="18" customHeight="1" x14ac:dyDescent="0.5">
      <c r="A247" s="725"/>
      <c r="B247" s="725"/>
      <c r="D247" s="725"/>
      <c r="E247" s="725"/>
      <c r="H247" s="725"/>
    </row>
    <row r="248" spans="1:8" s="724" customFormat="1" ht="18" customHeight="1" x14ac:dyDescent="0.5">
      <c r="A248" s="725"/>
      <c r="B248" s="725"/>
      <c r="D248" s="725"/>
      <c r="E248" s="725"/>
      <c r="H248" s="725"/>
    </row>
    <row r="249" spans="1:8" s="724" customFormat="1" ht="18" customHeight="1" x14ac:dyDescent="0.5">
      <c r="A249" s="725"/>
      <c r="B249" s="725"/>
      <c r="D249" s="725"/>
      <c r="E249" s="725"/>
      <c r="H249" s="725"/>
    </row>
    <row r="250" spans="1:8" s="724" customFormat="1" ht="18" customHeight="1" x14ac:dyDescent="0.5">
      <c r="A250" s="725"/>
      <c r="B250" s="725"/>
      <c r="D250" s="725"/>
      <c r="E250" s="725"/>
      <c r="H250" s="725"/>
    </row>
    <row r="251" spans="1:8" s="724" customFormat="1" ht="18" customHeight="1" x14ac:dyDescent="0.5">
      <c r="A251" s="725"/>
      <c r="B251" s="725"/>
      <c r="D251" s="725"/>
      <c r="E251" s="725"/>
      <c r="H251" s="725"/>
    </row>
    <row r="252" spans="1:8" s="724" customFormat="1" ht="18" customHeight="1" x14ac:dyDescent="0.5">
      <c r="A252" s="725"/>
      <c r="B252" s="725"/>
      <c r="D252" s="725"/>
      <c r="E252" s="725"/>
      <c r="H252" s="725"/>
    </row>
    <row r="253" spans="1:8" s="724" customFormat="1" ht="18" customHeight="1" x14ac:dyDescent="0.5">
      <c r="A253" s="725"/>
      <c r="B253" s="725"/>
      <c r="D253" s="725"/>
      <c r="E253" s="725"/>
      <c r="H253" s="725"/>
    </row>
    <row r="254" spans="1:8" s="724" customFormat="1" ht="18" customHeight="1" x14ac:dyDescent="0.5">
      <c r="A254" s="725"/>
      <c r="B254" s="725"/>
      <c r="D254" s="725"/>
      <c r="E254" s="725"/>
      <c r="H254" s="725"/>
    </row>
    <row r="255" spans="1:8" s="724" customFormat="1" ht="18" customHeight="1" x14ac:dyDescent="0.5">
      <c r="A255" s="725"/>
      <c r="B255" s="725"/>
      <c r="D255" s="725"/>
      <c r="E255" s="725"/>
      <c r="H255" s="725"/>
    </row>
    <row r="256" spans="1:8" s="724" customFormat="1" ht="18" customHeight="1" x14ac:dyDescent="0.5">
      <c r="A256" s="725"/>
      <c r="B256" s="725"/>
      <c r="D256" s="725"/>
      <c r="E256" s="725"/>
      <c r="H256" s="725"/>
    </row>
    <row r="257" spans="1:8" s="724" customFormat="1" ht="18" customHeight="1" x14ac:dyDescent="0.5">
      <c r="A257" s="725"/>
      <c r="B257" s="725"/>
      <c r="D257" s="725"/>
      <c r="E257" s="725"/>
      <c r="H257" s="725"/>
    </row>
    <row r="258" spans="1:8" s="724" customFormat="1" ht="18" customHeight="1" x14ac:dyDescent="0.5">
      <c r="A258" s="725"/>
      <c r="B258" s="725"/>
      <c r="D258" s="725"/>
      <c r="E258" s="725"/>
      <c r="H258" s="725"/>
    </row>
    <row r="259" spans="1:8" s="724" customFormat="1" ht="18" customHeight="1" x14ac:dyDescent="0.5">
      <c r="A259" s="725"/>
      <c r="B259" s="725"/>
      <c r="D259" s="725"/>
      <c r="E259" s="725"/>
      <c r="H259" s="725"/>
    </row>
    <row r="260" spans="1:8" s="724" customFormat="1" ht="18" customHeight="1" x14ac:dyDescent="0.5">
      <c r="A260" s="725"/>
      <c r="B260" s="725"/>
      <c r="D260" s="725"/>
      <c r="E260" s="725"/>
      <c r="H260" s="725"/>
    </row>
    <row r="261" spans="1:8" s="724" customFormat="1" ht="18" customHeight="1" x14ac:dyDescent="0.5">
      <c r="A261" s="725"/>
      <c r="B261" s="725"/>
      <c r="D261" s="725"/>
      <c r="E261" s="725"/>
      <c r="H261" s="725"/>
    </row>
    <row r="262" spans="1:8" s="724" customFormat="1" ht="18" customHeight="1" x14ac:dyDescent="0.5">
      <c r="A262" s="725"/>
      <c r="B262" s="725"/>
      <c r="D262" s="725"/>
      <c r="E262" s="725"/>
      <c r="H262" s="725"/>
    </row>
    <row r="263" spans="1:8" s="724" customFormat="1" ht="18" customHeight="1" x14ac:dyDescent="0.5">
      <c r="A263" s="725"/>
      <c r="B263" s="725"/>
      <c r="D263" s="725"/>
      <c r="E263" s="725"/>
      <c r="H263" s="725"/>
    </row>
    <row r="264" spans="1:8" s="724" customFormat="1" ht="18" customHeight="1" x14ac:dyDescent="0.5">
      <c r="A264" s="725"/>
      <c r="B264" s="725"/>
      <c r="D264" s="725"/>
      <c r="E264" s="725"/>
      <c r="H264" s="725"/>
    </row>
    <row r="265" spans="1:8" s="724" customFormat="1" ht="18" customHeight="1" x14ac:dyDescent="0.5">
      <c r="A265" s="725"/>
      <c r="B265" s="725"/>
      <c r="D265" s="725"/>
      <c r="E265" s="725"/>
      <c r="H265" s="725"/>
    </row>
    <row r="266" spans="1:8" s="724" customFormat="1" ht="18" customHeight="1" x14ac:dyDescent="0.5">
      <c r="A266" s="725"/>
      <c r="B266" s="725"/>
      <c r="D266" s="725"/>
      <c r="E266" s="725"/>
      <c r="H266" s="725"/>
    </row>
    <row r="267" spans="1:8" s="724" customFormat="1" ht="18" customHeight="1" x14ac:dyDescent="0.5">
      <c r="A267" s="725"/>
      <c r="B267" s="725"/>
      <c r="D267" s="725"/>
      <c r="E267" s="725"/>
      <c r="H267" s="725"/>
    </row>
    <row r="268" spans="1:8" s="724" customFormat="1" ht="18" customHeight="1" x14ac:dyDescent="0.5">
      <c r="A268" s="725"/>
      <c r="B268" s="725"/>
      <c r="D268" s="725"/>
      <c r="E268" s="725"/>
      <c r="H268" s="725"/>
    </row>
    <row r="269" spans="1:8" s="724" customFormat="1" ht="18" customHeight="1" x14ac:dyDescent="0.5">
      <c r="A269" s="725"/>
      <c r="B269" s="725"/>
      <c r="D269" s="725"/>
      <c r="E269" s="725"/>
      <c r="H269" s="725"/>
    </row>
    <row r="270" spans="1:8" s="724" customFormat="1" ht="18" customHeight="1" x14ac:dyDescent="0.5">
      <c r="A270" s="725"/>
      <c r="B270" s="725"/>
      <c r="D270" s="725"/>
      <c r="E270" s="725"/>
      <c r="H270" s="725"/>
    </row>
    <row r="271" spans="1:8" s="724" customFormat="1" ht="18" customHeight="1" x14ac:dyDescent="0.5">
      <c r="A271" s="725"/>
      <c r="B271" s="725"/>
      <c r="D271" s="725"/>
      <c r="E271" s="725"/>
      <c r="H271" s="725"/>
    </row>
    <row r="272" spans="1:8" s="724" customFormat="1" ht="18" customHeight="1" x14ac:dyDescent="0.5">
      <c r="A272" s="725"/>
      <c r="B272" s="725"/>
      <c r="D272" s="725"/>
      <c r="E272" s="725"/>
      <c r="H272" s="725"/>
    </row>
    <row r="273" spans="1:8" s="724" customFormat="1" ht="18" customHeight="1" x14ac:dyDescent="0.5">
      <c r="A273" s="725"/>
      <c r="B273" s="725"/>
      <c r="D273" s="725"/>
      <c r="E273" s="725"/>
      <c r="H273" s="725"/>
    </row>
    <row r="274" spans="1:8" s="724" customFormat="1" ht="18" customHeight="1" x14ac:dyDescent="0.5">
      <c r="A274" s="725"/>
      <c r="B274" s="725"/>
      <c r="D274" s="725"/>
      <c r="E274" s="725"/>
      <c r="H274" s="725"/>
    </row>
    <row r="275" spans="1:8" s="724" customFormat="1" ht="18" customHeight="1" x14ac:dyDescent="0.5">
      <c r="A275" s="725"/>
      <c r="B275" s="725"/>
      <c r="D275" s="725"/>
      <c r="E275" s="725"/>
      <c r="H275" s="725"/>
    </row>
    <row r="276" spans="1:8" s="724" customFormat="1" ht="18" customHeight="1" x14ac:dyDescent="0.5">
      <c r="A276" s="725"/>
      <c r="B276" s="725"/>
      <c r="D276" s="725"/>
      <c r="E276" s="725"/>
      <c r="H276" s="725"/>
    </row>
    <row r="277" spans="1:8" s="724" customFormat="1" ht="18" customHeight="1" x14ac:dyDescent="0.5">
      <c r="A277" s="725"/>
      <c r="B277" s="725"/>
      <c r="D277" s="725"/>
      <c r="E277" s="725"/>
      <c r="H277" s="725"/>
    </row>
    <row r="278" spans="1:8" s="724" customFormat="1" ht="18" customHeight="1" x14ac:dyDescent="0.5">
      <c r="A278" s="725"/>
      <c r="B278" s="725"/>
      <c r="D278" s="725"/>
      <c r="E278" s="725"/>
      <c r="H278" s="725"/>
    </row>
    <row r="279" spans="1:8" s="724" customFormat="1" ht="18" customHeight="1" x14ac:dyDescent="0.5">
      <c r="A279" s="725"/>
      <c r="B279" s="725"/>
      <c r="D279" s="725"/>
      <c r="E279" s="725"/>
      <c r="H279" s="725"/>
    </row>
    <row r="280" spans="1:8" s="724" customFormat="1" ht="18" customHeight="1" x14ac:dyDescent="0.5">
      <c r="A280" s="725"/>
      <c r="B280" s="725"/>
      <c r="D280" s="725"/>
      <c r="E280" s="725"/>
      <c r="H280" s="725"/>
    </row>
    <row r="281" spans="1:8" s="724" customFormat="1" ht="18" customHeight="1" x14ac:dyDescent="0.5">
      <c r="A281" s="725"/>
      <c r="B281" s="725"/>
      <c r="D281" s="725"/>
      <c r="E281" s="725"/>
      <c r="H281" s="725"/>
    </row>
    <row r="282" spans="1:8" s="724" customFormat="1" ht="18" customHeight="1" x14ac:dyDescent="0.5">
      <c r="A282" s="725"/>
      <c r="B282" s="725"/>
      <c r="D282" s="725"/>
      <c r="E282" s="725"/>
      <c r="H282" s="725"/>
    </row>
    <row r="283" spans="1:8" s="724" customFormat="1" ht="18" customHeight="1" x14ac:dyDescent="0.5">
      <c r="A283" s="725"/>
      <c r="B283" s="725"/>
      <c r="D283" s="725"/>
      <c r="E283" s="725"/>
      <c r="H283" s="725"/>
    </row>
    <row r="284" spans="1:8" s="724" customFormat="1" ht="18" customHeight="1" x14ac:dyDescent="0.5">
      <c r="A284" s="725"/>
      <c r="B284" s="725"/>
      <c r="D284" s="725"/>
      <c r="E284" s="725"/>
      <c r="H284" s="725"/>
    </row>
    <row r="285" spans="1:8" s="724" customFormat="1" ht="18" customHeight="1" x14ac:dyDescent="0.5">
      <c r="A285" s="725"/>
      <c r="B285" s="725"/>
      <c r="D285" s="725"/>
      <c r="E285" s="725"/>
      <c r="H285" s="725"/>
    </row>
    <row r="286" spans="1:8" s="724" customFormat="1" ht="18" customHeight="1" x14ac:dyDescent="0.5">
      <c r="A286" s="725"/>
      <c r="B286" s="725"/>
      <c r="D286" s="725"/>
      <c r="E286" s="725"/>
      <c r="H286" s="725"/>
    </row>
    <row r="287" spans="1:8" s="724" customFormat="1" ht="18" customHeight="1" x14ac:dyDescent="0.5">
      <c r="A287" s="725"/>
      <c r="B287" s="725"/>
      <c r="D287" s="725"/>
      <c r="E287" s="725"/>
      <c r="H287" s="725"/>
    </row>
    <row r="288" spans="1:8" s="724" customFormat="1" ht="18" customHeight="1" x14ac:dyDescent="0.5">
      <c r="A288" s="725"/>
      <c r="B288" s="725"/>
      <c r="D288" s="725"/>
      <c r="E288" s="725"/>
      <c r="H288" s="725"/>
    </row>
    <row r="289" spans="1:8" s="724" customFormat="1" ht="18" customHeight="1" x14ac:dyDescent="0.5">
      <c r="A289" s="725"/>
      <c r="B289" s="725"/>
      <c r="D289" s="725"/>
      <c r="E289" s="725"/>
      <c r="H289" s="725"/>
    </row>
    <row r="290" spans="1:8" s="724" customFormat="1" ht="18" customHeight="1" x14ac:dyDescent="0.5">
      <c r="A290" s="725"/>
      <c r="B290" s="725"/>
      <c r="D290" s="725"/>
      <c r="E290" s="725"/>
      <c r="H290" s="725"/>
    </row>
    <row r="291" spans="1:8" s="724" customFormat="1" ht="18" customHeight="1" x14ac:dyDescent="0.5">
      <c r="A291" s="725"/>
      <c r="B291" s="725"/>
      <c r="D291" s="725"/>
      <c r="E291" s="725"/>
      <c r="H291" s="725"/>
    </row>
    <row r="292" spans="1:8" s="724" customFormat="1" ht="18" customHeight="1" x14ac:dyDescent="0.5">
      <c r="A292" s="725"/>
      <c r="B292" s="725"/>
      <c r="D292" s="725"/>
      <c r="E292" s="725"/>
      <c r="H292" s="725"/>
    </row>
    <row r="293" spans="1:8" s="724" customFormat="1" ht="18" customHeight="1" x14ac:dyDescent="0.5">
      <c r="A293" s="725"/>
      <c r="B293" s="725"/>
      <c r="D293" s="725"/>
      <c r="E293" s="725"/>
      <c r="H293" s="725"/>
    </row>
    <row r="294" spans="1:8" s="724" customFormat="1" ht="18" customHeight="1" x14ac:dyDescent="0.5">
      <c r="A294" s="725"/>
      <c r="B294" s="725"/>
      <c r="D294" s="725"/>
      <c r="E294" s="725"/>
      <c r="H294" s="725"/>
    </row>
    <row r="295" spans="1:8" s="724" customFormat="1" ht="18" customHeight="1" x14ac:dyDescent="0.5">
      <c r="A295" s="725"/>
      <c r="B295" s="725"/>
      <c r="D295" s="725"/>
      <c r="E295" s="725"/>
      <c r="H295" s="725"/>
    </row>
    <row r="296" spans="1:8" s="724" customFormat="1" ht="18" customHeight="1" x14ac:dyDescent="0.5">
      <c r="A296" s="725"/>
      <c r="B296" s="725"/>
      <c r="D296" s="725"/>
      <c r="E296" s="725"/>
      <c r="H296" s="725"/>
    </row>
    <row r="297" spans="1:8" s="724" customFormat="1" ht="18" customHeight="1" x14ac:dyDescent="0.5">
      <c r="A297" s="725"/>
      <c r="B297" s="725"/>
      <c r="D297" s="725"/>
      <c r="E297" s="725"/>
      <c r="H297" s="725"/>
    </row>
    <row r="298" spans="1:8" s="724" customFormat="1" ht="18" customHeight="1" x14ac:dyDescent="0.5">
      <c r="A298" s="725"/>
      <c r="B298" s="725"/>
      <c r="D298" s="725"/>
      <c r="E298" s="725"/>
      <c r="H298" s="725"/>
    </row>
    <row r="299" spans="1:8" s="724" customFormat="1" ht="18" customHeight="1" x14ac:dyDescent="0.5">
      <c r="A299" s="725"/>
      <c r="B299" s="725"/>
      <c r="D299" s="725"/>
      <c r="E299" s="725"/>
      <c r="H299" s="725"/>
    </row>
    <row r="300" spans="1:8" s="724" customFormat="1" ht="18" customHeight="1" x14ac:dyDescent="0.5">
      <c r="A300" s="725"/>
      <c r="B300" s="725"/>
      <c r="D300" s="725"/>
      <c r="E300" s="725"/>
      <c r="H300" s="725"/>
    </row>
    <row r="301" spans="1:8" s="724" customFormat="1" ht="18" customHeight="1" x14ac:dyDescent="0.5">
      <c r="A301" s="725"/>
      <c r="B301" s="725"/>
      <c r="D301" s="725"/>
      <c r="E301" s="725"/>
      <c r="H301" s="725"/>
    </row>
    <row r="302" spans="1:8" s="724" customFormat="1" ht="18" customHeight="1" x14ac:dyDescent="0.5">
      <c r="A302" s="725"/>
      <c r="B302" s="725"/>
      <c r="D302" s="725"/>
      <c r="E302" s="725"/>
      <c r="H302" s="725"/>
    </row>
    <row r="303" spans="1:8" s="724" customFormat="1" ht="18" customHeight="1" x14ac:dyDescent="0.5">
      <c r="A303" s="725"/>
      <c r="B303" s="725"/>
      <c r="D303" s="725"/>
      <c r="E303" s="725"/>
      <c r="H303" s="725"/>
    </row>
    <row r="304" spans="1:8" s="724" customFormat="1" ht="18" customHeight="1" x14ac:dyDescent="0.5">
      <c r="A304" s="725"/>
      <c r="B304" s="725"/>
      <c r="D304" s="725"/>
      <c r="E304" s="725"/>
      <c r="H304" s="725"/>
    </row>
    <row r="305" spans="1:8" s="724" customFormat="1" ht="18" customHeight="1" x14ac:dyDescent="0.5">
      <c r="A305" s="725"/>
      <c r="B305" s="725"/>
      <c r="D305" s="725"/>
      <c r="E305" s="725"/>
      <c r="H305" s="725"/>
    </row>
    <row r="306" spans="1:8" s="724" customFormat="1" ht="18" customHeight="1" x14ac:dyDescent="0.5">
      <c r="A306" s="725"/>
      <c r="B306" s="725"/>
      <c r="D306" s="725"/>
      <c r="E306" s="725"/>
      <c r="H306" s="725"/>
    </row>
    <row r="307" spans="1:8" s="724" customFormat="1" ht="18" customHeight="1" x14ac:dyDescent="0.5">
      <c r="A307" s="725"/>
      <c r="B307" s="725"/>
      <c r="D307" s="725"/>
      <c r="E307" s="725"/>
      <c r="H307" s="725"/>
    </row>
    <row r="308" spans="1:8" s="724" customFormat="1" ht="18" customHeight="1" x14ac:dyDescent="0.5">
      <c r="A308" s="725"/>
      <c r="B308" s="725"/>
      <c r="D308" s="725"/>
      <c r="E308" s="725"/>
      <c r="H308" s="725"/>
    </row>
    <row r="309" spans="1:8" s="724" customFormat="1" ht="18" customHeight="1" x14ac:dyDescent="0.5">
      <c r="A309" s="725"/>
      <c r="B309" s="725"/>
      <c r="D309" s="725"/>
      <c r="E309" s="725"/>
      <c r="H309" s="725"/>
    </row>
    <row r="310" spans="1:8" s="724" customFormat="1" ht="18" customHeight="1" x14ac:dyDescent="0.5">
      <c r="A310" s="725"/>
      <c r="B310" s="725"/>
      <c r="D310" s="725"/>
      <c r="E310" s="725"/>
      <c r="H310" s="725"/>
    </row>
    <row r="311" spans="1:8" s="724" customFormat="1" ht="18" customHeight="1" x14ac:dyDescent="0.5">
      <c r="A311" s="725"/>
      <c r="B311" s="725"/>
      <c r="D311" s="725"/>
      <c r="E311" s="725"/>
      <c r="H311" s="725"/>
    </row>
    <row r="312" spans="1:8" s="724" customFormat="1" ht="18" customHeight="1" x14ac:dyDescent="0.5">
      <c r="A312" s="725"/>
      <c r="B312" s="725"/>
      <c r="D312" s="725"/>
      <c r="E312" s="725"/>
      <c r="H312" s="725"/>
    </row>
    <row r="313" spans="1:8" s="724" customFormat="1" ht="18" customHeight="1" x14ac:dyDescent="0.5">
      <c r="A313" s="725"/>
      <c r="B313" s="725"/>
      <c r="D313" s="725"/>
      <c r="E313" s="725"/>
      <c r="H313" s="725"/>
    </row>
    <row r="314" spans="1:8" s="724" customFormat="1" ht="18" customHeight="1" x14ac:dyDescent="0.5">
      <c r="A314" s="725"/>
      <c r="B314" s="725"/>
      <c r="D314" s="725"/>
      <c r="E314" s="725"/>
      <c r="H314" s="725"/>
    </row>
    <row r="315" spans="1:8" s="724" customFormat="1" ht="18" customHeight="1" x14ac:dyDescent="0.5">
      <c r="A315" s="725"/>
      <c r="B315" s="725"/>
      <c r="D315" s="725"/>
      <c r="E315" s="725"/>
      <c r="H315" s="725"/>
    </row>
    <row r="316" spans="1:8" s="724" customFormat="1" ht="18" customHeight="1" x14ac:dyDescent="0.5">
      <c r="A316" s="725"/>
      <c r="B316" s="725"/>
      <c r="D316" s="725"/>
      <c r="E316" s="725"/>
      <c r="H316" s="725"/>
    </row>
    <row r="317" spans="1:8" s="724" customFormat="1" ht="18" customHeight="1" x14ac:dyDescent="0.5">
      <c r="A317" s="725"/>
      <c r="B317" s="725"/>
      <c r="D317" s="725"/>
      <c r="E317" s="725"/>
      <c r="H317" s="725"/>
    </row>
    <row r="318" spans="1:8" s="724" customFormat="1" ht="18" customHeight="1" x14ac:dyDescent="0.5">
      <c r="A318" s="725"/>
      <c r="B318" s="725"/>
      <c r="D318" s="725"/>
      <c r="E318" s="725"/>
      <c r="H318" s="725"/>
    </row>
    <row r="319" spans="1:8" s="724" customFormat="1" ht="18" customHeight="1" x14ac:dyDescent="0.5">
      <c r="A319" s="725"/>
      <c r="B319" s="725"/>
      <c r="D319" s="725"/>
      <c r="E319" s="725"/>
      <c r="H319" s="725"/>
    </row>
    <row r="320" spans="1:8" s="724" customFormat="1" ht="18" customHeight="1" x14ac:dyDescent="0.5">
      <c r="A320" s="725"/>
      <c r="B320" s="725"/>
      <c r="D320" s="725"/>
      <c r="E320" s="725"/>
      <c r="H320" s="725"/>
    </row>
    <row r="321" spans="1:8" s="724" customFormat="1" ht="18" customHeight="1" x14ac:dyDescent="0.5">
      <c r="A321" s="725"/>
      <c r="B321" s="725"/>
      <c r="D321" s="725"/>
      <c r="E321" s="725"/>
      <c r="H321" s="725"/>
    </row>
    <row r="322" spans="1:8" s="724" customFormat="1" ht="18" customHeight="1" x14ac:dyDescent="0.5">
      <c r="A322" s="725"/>
      <c r="B322" s="725"/>
      <c r="D322" s="725"/>
      <c r="E322" s="725"/>
      <c r="H322" s="725"/>
    </row>
    <row r="323" spans="1:8" s="724" customFormat="1" ht="18" customHeight="1" x14ac:dyDescent="0.5">
      <c r="A323" s="725"/>
      <c r="B323" s="725"/>
      <c r="D323" s="725"/>
      <c r="E323" s="725"/>
      <c r="H323" s="725"/>
    </row>
    <row r="324" spans="1:8" s="724" customFormat="1" ht="18" customHeight="1" x14ac:dyDescent="0.5">
      <c r="A324" s="725"/>
      <c r="B324" s="725"/>
      <c r="D324" s="725"/>
      <c r="E324" s="725"/>
      <c r="H324" s="725"/>
    </row>
    <row r="325" spans="1:8" s="724" customFormat="1" ht="18" customHeight="1" x14ac:dyDescent="0.5">
      <c r="A325" s="725"/>
      <c r="B325" s="725"/>
      <c r="D325" s="725"/>
      <c r="E325" s="725"/>
      <c r="H325" s="725"/>
    </row>
    <row r="326" spans="1:8" s="724" customFormat="1" ht="18" customHeight="1" x14ac:dyDescent="0.5">
      <c r="A326" s="725"/>
      <c r="B326" s="725"/>
      <c r="D326" s="725"/>
      <c r="E326" s="725"/>
      <c r="H326" s="725"/>
    </row>
    <row r="327" spans="1:8" s="724" customFormat="1" ht="18" customHeight="1" x14ac:dyDescent="0.5">
      <c r="A327" s="725"/>
      <c r="B327" s="725"/>
      <c r="D327" s="725"/>
      <c r="E327" s="725"/>
      <c r="H327" s="725"/>
    </row>
    <row r="328" spans="1:8" s="724" customFormat="1" ht="18" customHeight="1" x14ac:dyDescent="0.5">
      <c r="A328" s="725"/>
      <c r="B328" s="725"/>
      <c r="D328" s="725"/>
      <c r="E328" s="725"/>
      <c r="H328" s="725"/>
    </row>
    <row r="329" spans="1:8" s="724" customFormat="1" ht="18" customHeight="1" x14ac:dyDescent="0.5">
      <c r="A329" s="725"/>
      <c r="B329" s="725"/>
      <c r="D329" s="725"/>
      <c r="E329" s="725"/>
      <c r="H329" s="725"/>
    </row>
    <row r="330" spans="1:8" s="724" customFormat="1" ht="18" customHeight="1" x14ac:dyDescent="0.5">
      <c r="A330" s="725"/>
      <c r="B330" s="725"/>
      <c r="D330" s="725"/>
      <c r="E330" s="725"/>
      <c r="H330" s="725"/>
    </row>
    <row r="331" spans="1:8" s="724" customFormat="1" ht="18" customHeight="1" x14ac:dyDescent="0.5">
      <c r="A331" s="725"/>
      <c r="B331" s="725"/>
      <c r="D331" s="725"/>
      <c r="E331" s="725"/>
      <c r="H331" s="725"/>
    </row>
    <row r="332" spans="1:8" s="724" customFormat="1" ht="18" customHeight="1" x14ac:dyDescent="0.5">
      <c r="A332" s="725"/>
      <c r="B332" s="725"/>
      <c r="D332" s="725"/>
      <c r="E332" s="725"/>
      <c r="H332" s="725"/>
    </row>
    <row r="333" spans="1:8" s="724" customFormat="1" ht="18" customHeight="1" x14ac:dyDescent="0.5">
      <c r="A333" s="725"/>
      <c r="B333" s="725"/>
      <c r="D333" s="725"/>
      <c r="E333" s="725"/>
      <c r="H333" s="725"/>
    </row>
    <row r="334" spans="1:8" s="724" customFormat="1" ht="18" customHeight="1" x14ac:dyDescent="0.5">
      <c r="A334" s="725"/>
      <c r="B334" s="725"/>
      <c r="D334" s="725"/>
      <c r="E334" s="725"/>
      <c r="H334" s="725"/>
    </row>
    <row r="335" spans="1:8" s="724" customFormat="1" ht="18" customHeight="1" x14ac:dyDescent="0.5">
      <c r="A335" s="725"/>
      <c r="B335" s="725"/>
      <c r="D335" s="725"/>
      <c r="E335" s="725"/>
      <c r="H335" s="725"/>
    </row>
    <row r="336" spans="1:8" s="724" customFormat="1" ht="18" customHeight="1" x14ac:dyDescent="0.5">
      <c r="A336" s="725"/>
      <c r="B336" s="725"/>
      <c r="D336" s="725"/>
      <c r="E336" s="725"/>
      <c r="H336" s="725"/>
    </row>
    <row r="337" spans="1:8" s="724" customFormat="1" ht="18" customHeight="1" x14ac:dyDescent="0.5">
      <c r="A337" s="725"/>
      <c r="B337" s="725"/>
      <c r="D337" s="725"/>
      <c r="E337" s="725"/>
      <c r="H337" s="725"/>
    </row>
    <row r="338" spans="1:8" s="724" customFormat="1" ht="18" customHeight="1" x14ac:dyDescent="0.5">
      <c r="A338" s="725"/>
      <c r="B338" s="725"/>
      <c r="D338" s="725"/>
      <c r="E338" s="725"/>
      <c r="H338" s="725"/>
    </row>
    <row r="339" spans="1:8" s="724" customFormat="1" ht="18" customHeight="1" x14ac:dyDescent="0.5">
      <c r="A339" s="725"/>
      <c r="B339" s="725"/>
      <c r="D339" s="725"/>
      <c r="E339" s="725"/>
      <c r="H339" s="725"/>
    </row>
    <row r="340" spans="1:8" s="724" customFormat="1" ht="18" customHeight="1" x14ac:dyDescent="0.5">
      <c r="A340" s="725"/>
      <c r="B340" s="725"/>
      <c r="D340" s="725"/>
      <c r="E340" s="725"/>
      <c r="H340" s="725"/>
    </row>
    <row r="341" spans="1:8" s="724" customFormat="1" ht="18" customHeight="1" x14ac:dyDescent="0.5">
      <c r="A341" s="725"/>
      <c r="B341" s="725"/>
      <c r="D341" s="725"/>
      <c r="E341" s="725"/>
      <c r="H341" s="725"/>
    </row>
    <row r="342" spans="1:8" s="724" customFormat="1" ht="18" customHeight="1" x14ac:dyDescent="0.5">
      <c r="A342" s="725"/>
      <c r="B342" s="725"/>
      <c r="D342" s="725"/>
      <c r="E342" s="725"/>
      <c r="H342" s="725"/>
    </row>
    <row r="343" spans="1:8" s="724" customFormat="1" ht="18" customHeight="1" x14ac:dyDescent="0.5">
      <c r="A343" s="725"/>
      <c r="B343" s="725"/>
      <c r="D343" s="725"/>
      <c r="E343" s="725"/>
      <c r="H343" s="725"/>
    </row>
    <row r="344" spans="1:8" s="724" customFormat="1" ht="18" customHeight="1" x14ac:dyDescent="0.5">
      <c r="A344" s="725"/>
      <c r="B344" s="725"/>
      <c r="D344" s="725"/>
      <c r="E344" s="725"/>
      <c r="H344" s="725"/>
    </row>
    <row r="345" spans="1:8" s="724" customFormat="1" ht="18" customHeight="1" x14ac:dyDescent="0.5">
      <c r="A345" s="725"/>
      <c r="B345" s="725"/>
      <c r="D345" s="725"/>
      <c r="E345" s="725"/>
      <c r="H345" s="725"/>
    </row>
    <row r="346" spans="1:8" s="724" customFormat="1" ht="18" customHeight="1" x14ac:dyDescent="0.5">
      <c r="A346" s="725"/>
      <c r="B346" s="725"/>
      <c r="D346" s="725"/>
      <c r="E346" s="725"/>
      <c r="H346" s="725"/>
    </row>
    <row r="347" spans="1:8" s="724" customFormat="1" ht="18" customHeight="1" x14ac:dyDescent="0.5">
      <c r="A347" s="725"/>
      <c r="B347" s="725"/>
      <c r="D347" s="725"/>
      <c r="E347" s="725"/>
      <c r="H347" s="725"/>
    </row>
    <row r="348" spans="1:8" s="724" customFormat="1" ht="18" customHeight="1" x14ac:dyDescent="0.5">
      <c r="A348" s="725"/>
      <c r="B348" s="725"/>
      <c r="D348" s="725"/>
      <c r="E348" s="725"/>
      <c r="H348" s="725"/>
    </row>
    <row r="349" spans="1:8" s="724" customFormat="1" ht="18" customHeight="1" x14ac:dyDescent="0.5">
      <c r="A349" s="725"/>
      <c r="B349" s="725"/>
      <c r="D349" s="725"/>
      <c r="E349" s="725"/>
      <c r="H349" s="725"/>
    </row>
    <row r="350" spans="1:8" s="724" customFormat="1" ht="18" customHeight="1" x14ac:dyDescent="0.5">
      <c r="A350" s="725"/>
      <c r="B350" s="725"/>
      <c r="D350" s="725"/>
      <c r="E350" s="725"/>
      <c r="H350" s="725"/>
    </row>
    <row r="351" spans="1:8" s="724" customFormat="1" ht="18" customHeight="1" x14ac:dyDescent="0.5">
      <c r="A351" s="725"/>
      <c r="B351" s="725"/>
      <c r="D351" s="725"/>
      <c r="E351" s="725"/>
      <c r="H351" s="725"/>
    </row>
    <row r="352" spans="1:8" s="724" customFormat="1" ht="18" customHeight="1" x14ac:dyDescent="0.5">
      <c r="A352" s="725"/>
      <c r="B352" s="725"/>
      <c r="D352" s="725"/>
      <c r="E352" s="725"/>
      <c r="H352" s="725"/>
    </row>
    <row r="353" spans="1:8" s="724" customFormat="1" ht="18" customHeight="1" x14ac:dyDescent="0.5">
      <c r="A353" s="725"/>
      <c r="B353" s="725"/>
      <c r="D353" s="725"/>
      <c r="E353" s="725"/>
      <c r="H353" s="725"/>
    </row>
    <row r="354" spans="1:8" s="724" customFormat="1" ht="18" customHeight="1" x14ac:dyDescent="0.5">
      <c r="A354" s="725"/>
      <c r="B354" s="725"/>
      <c r="D354" s="725"/>
      <c r="E354" s="725"/>
      <c r="H354" s="725"/>
    </row>
    <row r="355" spans="1:8" s="724" customFormat="1" ht="18" customHeight="1" x14ac:dyDescent="0.5">
      <c r="A355" s="725"/>
      <c r="B355" s="725"/>
      <c r="D355" s="725"/>
      <c r="E355" s="725"/>
      <c r="H355" s="725"/>
    </row>
    <row r="356" spans="1:8" s="724" customFormat="1" ht="18" customHeight="1" x14ac:dyDescent="0.5">
      <c r="A356" s="725"/>
      <c r="B356" s="725"/>
      <c r="D356" s="725"/>
      <c r="E356" s="725"/>
      <c r="H356" s="725"/>
    </row>
    <row r="357" spans="1:8" s="724" customFormat="1" ht="18" customHeight="1" x14ac:dyDescent="0.5">
      <c r="A357" s="725"/>
      <c r="B357" s="725"/>
      <c r="D357" s="725"/>
      <c r="E357" s="725"/>
      <c r="H357" s="725"/>
    </row>
    <row r="358" spans="1:8" s="724" customFormat="1" ht="18" customHeight="1" x14ac:dyDescent="0.5">
      <c r="A358" s="725"/>
      <c r="B358" s="725"/>
      <c r="D358" s="725"/>
      <c r="E358" s="725"/>
      <c r="H358" s="725"/>
    </row>
    <row r="359" spans="1:8" s="724" customFormat="1" ht="18" customHeight="1" x14ac:dyDescent="0.5">
      <c r="A359" s="725"/>
      <c r="B359" s="725"/>
      <c r="D359" s="725"/>
      <c r="E359" s="725"/>
      <c r="H359" s="725"/>
    </row>
    <row r="360" spans="1:8" s="724" customFormat="1" ht="18" customHeight="1" x14ac:dyDescent="0.5">
      <c r="A360" s="725"/>
      <c r="B360" s="725"/>
      <c r="D360" s="725"/>
      <c r="E360" s="725"/>
      <c r="H360" s="725"/>
    </row>
    <row r="361" spans="1:8" s="724" customFormat="1" ht="18" customHeight="1" x14ac:dyDescent="0.5">
      <c r="A361" s="725"/>
      <c r="B361" s="725"/>
      <c r="D361" s="725"/>
      <c r="E361" s="725"/>
      <c r="H361" s="725"/>
    </row>
    <row r="362" spans="1:8" s="724" customFormat="1" ht="18" customHeight="1" x14ac:dyDescent="0.5">
      <c r="A362" s="725"/>
      <c r="B362" s="725"/>
      <c r="D362" s="725"/>
      <c r="E362" s="725"/>
      <c r="H362" s="725"/>
    </row>
    <row r="363" spans="1:8" s="724" customFormat="1" ht="18" customHeight="1" x14ac:dyDescent="0.5">
      <c r="A363" s="725"/>
      <c r="B363" s="725"/>
      <c r="D363" s="725"/>
      <c r="E363" s="725"/>
      <c r="H363" s="725"/>
    </row>
    <row r="364" spans="1:8" s="724" customFormat="1" ht="18" customHeight="1" x14ac:dyDescent="0.5">
      <c r="A364" s="725"/>
      <c r="B364" s="725"/>
      <c r="D364" s="725"/>
      <c r="E364" s="725"/>
      <c r="H364" s="725"/>
    </row>
    <row r="365" spans="1:8" s="724" customFormat="1" ht="18" customHeight="1" x14ac:dyDescent="0.5">
      <c r="A365" s="725"/>
      <c r="B365" s="725"/>
      <c r="D365" s="725"/>
      <c r="E365" s="725"/>
      <c r="H365" s="725"/>
    </row>
    <row r="366" spans="1:8" s="724" customFormat="1" ht="18" customHeight="1" x14ac:dyDescent="0.5">
      <c r="A366" s="725"/>
      <c r="B366" s="725"/>
      <c r="D366" s="725"/>
      <c r="E366" s="725"/>
      <c r="H366" s="725"/>
    </row>
    <row r="367" spans="1:8" s="724" customFormat="1" ht="18" customHeight="1" x14ac:dyDescent="0.5">
      <c r="A367" s="725"/>
      <c r="B367" s="725"/>
      <c r="D367" s="725"/>
      <c r="E367" s="725"/>
      <c r="H367" s="725"/>
    </row>
    <row r="368" spans="1:8" s="724" customFormat="1" ht="18" customHeight="1" x14ac:dyDescent="0.5">
      <c r="A368" s="725"/>
      <c r="B368" s="725"/>
      <c r="D368" s="725"/>
      <c r="E368" s="725"/>
      <c r="H368" s="725"/>
    </row>
    <row r="369" spans="1:8" s="724" customFormat="1" ht="18" customHeight="1" x14ac:dyDescent="0.5">
      <c r="A369" s="725"/>
      <c r="B369" s="725"/>
      <c r="D369" s="725"/>
      <c r="E369" s="725"/>
      <c r="H369" s="725"/>
    </row>
    <row r="370" spans="1:8" s="724" customFormat="1" ht="18" customHeight="1" x14ac:dyDescent="0.5">
      <c r="A370" s="725"/>
      <c r="B370" s="725"/>
      <c r="D370" s="725"/>
      <c r="E370" s="725"/>
      <c r="H370" s="725"/>
    </row>
    <row r="371" spans="1:8" s="724" customFormat="1" ht="18" customHeight="1" x14ac:dyDescent="0.5">
      <c r="A371" s="725"/>
      <c r="B371" s="725"/>
      <c r="D371" s="725"/>
      <c r="E371" s="725"/>
      <c r="H371" s="725"/>
    </row>
    <row r="372" spans="1:8" s="724" customFormat="1" ht="18" customHeight="1" x14ac:dyDescent="0.5">
      <c r="A372" s="725"/>
      <c r="B372" s="725"/>
      <c r="D372" s="725"/>
      <c r="E372" s="725"/>
      <c r="H372" s="725"/>
    </row>
    <row r="373" spans="1:8" s="724" customFormat="1" ht="18" customHeight="1" x14ac:dyDescent="0.5">
      <c r="A373" s="725"/>
      <c r="B373" s="725"/>
      <c r="D373" s="725"/>
      <c r="E373" s="725"/>
      <c r="H373" s="725"/>
    </row>
    <row r="374" spans="1:8" s="724" customFormat="1" ht="18" customHeight="1" x14ac:dyDescent="0.5">
      <c r="A374" s="725"/>
      <c r="B374" s="725"/>
      <c r="D374" s="725"/>
      <c r="E374" s="725"/>
      <c r="H374" s="725"/>
    </row>
    <row r="375" spans="1:8" s="724" customFormat="1" ht="18" customHeight="1" x14ac:dyDescent="0.5">
      <c r="A375" s="725"/>
      <c r="B375" s="725"/>
      <c r="D375" s="725"/>
      <c r="E375" s="725"/>
      <c r="H375" s="725"/>
    </row>
    <row r="376" spans="1:8" s="724" customFormat="1" ht="18" customHeight="1" x14ac:dyDescent="0.5">
      <c r="A376" s="725"/>
      <c r="B376" s="725"/>
      <c r="D376" s="725"/>
      <c r="E376" s="725"/>
      <c r="H376" s="725"/>
    </row>
    <row r="377" spans="1:8" s="724" customFormat="1" ht="18" customHeight="1" x14ac:dyDescent="0.5">
      <c r="A377" s="725"/>
      <c r="B377" s="725"/>
      <c r="D377" s="725"/>
      <c r="E377" s="725"/>
      <c r="H377" s="725"/>
    </row>
    <row r="378" spans="1:8" s="724" customFormat="1" ht="18" customHeight="1" x14ac:dyDescent="0.5">
      <c r="A378" s="725"/>
      <c r="B378" s="725"/>
      <c r="D378" s="725"/>
      <c r="E378" s="725"/>
      <c r="H378" s="725"/>
    </row>
    <row r="379" spans="1:8" s="724" customFormat="1" ht="18" customHeight="1" x14ac:dyDescent="0.5">
      <c r="A379" s="725"/>
      <c r="B379" s="725"/>
      <c r="D379" s="725"/>
      <c r="E379" s="725"/>
      <c r="H379" s="725"/>
    </row>
    <row r="380" spans="1:8" s="724" customFormat="1" ht="18" customHeight="1" x14ac:dyDescent="0.5">
      <c r="A380" s="725"/>
      <c r="B380" s="725"/>
      <c r="D380" s="725"/>
      <c r="E380" s="725"/>
      <c r="H380" s="725"/>
    </row>
    <row r="381" spans="1:8" s="724" customFormat="1" ht="18" customHeight="1" x14ac:dyDescent="0.5">
      <c r="A381" s="725"/>
      <c r="B381" s="725"/>
      <c r="D381" s="725"/>
      <c r="E381" s="725"/>
      <c r="H381" s="725"/>
    </row>
    <row r="382" spans="1:8" s="724" customFormat="1" ht="18" customHeight="1" x14ac:dyDescent="0.5">
      <c r="A382" s="725"/>
      <c r="B382" s="725"/>
      <c r="D382" s="725"/>
      <c r="E382" s="725"/>
      <c r="H382" s="725"/>
    </row>
    <row r="383" spans="1:8" s="724" customFormat="1" ht="18" customHeight="1" x14ac:dyDescent="0.5">
      <c r="A383" s="725"/>
      <c r="B383" s="725"/>
      <c r="D383" s="725"/>
      <c r="E383" s="725"/>
      <c r="H383" s="725"/>
    </row>
    <row r="384" spans="1:8" s="724" customFormat="1" ht="18" customHeight="1" x14ac:dyDescent="0.5">
      <c r="A384" s="725"/>
      <c r="B384" s="725"/>
      <c r="D384" s="725"/>
      <c r="E384" s="725"/>
      <c r="H384" s="725"/>
    </row>
    <row r="385" spans="1:8" s="724" customFormat="1" ht="18" customHeight="1" x14ac:dyDescent="0.5">
      <c r="A385" s="725"/>
      <c r="B385" s="725"/>
      <c r="D385" s="725"/>
      <c r="E385" s="725"/>
      <c r="H385" s="725"/>
    </row>
    <row r="386" spans="1:8" s="724" customFormat="1" ht="18" customHeight="1" x14ac:dyDescent="0.5">
      <c r="A386" s="725"/>
      <c r="B386" s="725"/>
      <c r="D386" s="725"/>
      <c r="E386" s="725"/>
      <c r="H386" s="725"/>
    </row>
    <row r="387" spans="1:8" s="724" customFormat="1" ht="18" customHeight="1" x14ac:dyDescent="0.5">
      <c r="A387" s="725"/>
      <c r="B387" s="725"/>
      <c r="D387" s="725"/>
      <c r="E387" s="725"/>
      <c r="H387" s="725"/>
    </row>
    <row r="388" spans="1:8" s="724" customFormat="1" ht="18" customHeight="1" x14ac:dyDescent="0.5">
      <c r="A388" s="725"/>
      <c r="B388" s="725"/>
      <c r="D388" s="725"/>
      <c r="E388" s="725"/>
      <c r="H388" s="725"/>
    </row>
    <row r="389" spans="1:8" s="724" customFormat="1" ht="18" customHeight="1" x14ac:dyDescent="0.5">
      <c r="A389" s="725"/>
      <c r="B389" s="725"/>
      <c r="D389" s="725"/>
      <c r="E389" s="725"/>
      <c r="H389" s="725"/>
    </row>
    <row r="390" spans="1:8" s="724" customFormat="1" ht="18" customHeight="1" x14ac:dyDescent="0.5">
      <c r="A390" s="725"/>
      <c r="B390" s="725"/>
      <c r="D390" s="725"/>
      <c r="E390" s="725"/>
      <c r="H390" s="725"/>
    </row>
    <row r="391" spans="1:8" s="724" customFormat="1" ht="18" customHeight="1" x14ac:dyDescent="0.5">
      <c r="A391" s="725"/>
      <c r="B391" s="725"/>
      <c r="D391" s="725"/>
      <c r="E391" s="725"/>
      <c r="H391" s="725"/>
    </row>
    <row r="392" spans="1:8" s="724" customFormat="1" ht="18" customHeight="1" x14ac:dyDescent="0.5">
      <c r="A392" s="725"/>
      <c r="B392" s="725"/>
      <c r="D392" s="725"/>
      <c r="E392" s="725"/>
      <c r="H392" s="725"/>
    </row>
    <row r="393" spans="1:8" s="724" customFormat="1" ht="18" customHeight="1" x14ac:dyDescent="0.5">
      <c r="A393" s="725"/>
      <c r="B393" s="725"/>
      <c r="D393" s="725"/>
      <c r="E393" s="725"/>
      <c r="H393" s="725"/>
    </row>
    <row r="394" spans="1:8" s="724" customFormat="1" ht="18" customHeight="1" x14ac:dyDescent="0.5">
      <c r="A394" s="725"/>
      <c r="B394" s="725"/>
      <c r="D394" s="725"/>
      <c r="E394" s="725"/>
      <c r="H394" s="725"/>
    </row>
    <row r="395" spans="1:8" s="724" customFormat="1" ht="18" customHeight="1" x14ac:dyDescent="0.5">
      <c r="A395" s="725"/>
      <c r="B395" s="725"/>
      <c r="D395" s="725"/>
      <c r="E395" s="725"/>
      <c r="H395" s="725"/>
    </row>
    <row r="396" spans="1:8" s="724" customFormat="1" ht="18" customHeight="1" x14ac:dyDescent="0.5">
      <c r="A396" s="725"/>
      <c r="B396" s="725"/>
      <c r="D396" s="725"/>
      <c r="E396" s="725"/>
      <c r="H396" s="725"/>
    </row>
    <row r="397" spans="1:8" s="724" customFormat="1" ht="18" customHeight="1" x14ac:dyDescent="0.5">
      <c r="A397" s="725"/>
      <c r="B397" s="725"/>
      <c r="D397" s="725"/>
      <c r="E397" s="725"/>
      <c r="H397" s="725"/>
    </row>
    <row r="398" spans="1:8" s="724" customFormat="1" ht="18" customHeight="1" x14ac:dyDescent="0.5">
      <c r="A398" s="725"/>
      <c r="B398" s="725"/>
      <c r="D398" s="725"/>
      <c r="E398" s="725"/>
      <c r="H398" s="725"/>
    </row>
    <row r="399" spans="1:8" s="724" customFormat="1" ht="18" customHeight="1" x14ac:dyDescent="0.5">
      <c r="A399" s="725"/>
      <c r="B399" s="725"/>
      <c r="D399" s="725"/>
      <c r="E399" s="725"/>
      <c r="H399" s="725"/>
    </row>
    <row r="400" spans="1:8" s="724" customFormat="1" ht="18" customHeight="1" x14ac:dyDescent="0.5">
      <c r="A400" s="725"/>
      <c r="B400" s="725"/>
      <c r="D400" s="725"/>
      <c r="E400" s="725"/>
      <c r="H400" s="725"/>
    </row>
    <row r="401" spans="1:8" s="724" customFormat="1" ht="18" customHeight="1" x14ac:dyDescent="0.5">
      <c r="A401" s="725"/>
      <c r="B401" s="725"/>
      <c r="D401" s="725"/>
      <c r="E401" s="725"/>
      <c r="H401" s="725"/>
    </row>
    <row r="402" spans="1:8" s="724" customFormat="1" ht="18" customHeight="1" x14ac:dyDescent="0.5">
      <c r="A402" s="725"/>
      <c r="B402" s="725"/>
      <c r="D402" s="725"/>
      <c r="E402" s="725"/>
      <c r="H402" s="725"/>
    </row>
    <row r="403" spans="1:8" s="724" customFormat="1" ht="18" customHeight="1" x14ac:dyDescent="0.5">
      <c r="A403" s="725"/>
      <c r="B403" s="725"/>
      <c r="D403" s="725"/>
      <c r="E403" s="725"/>
      <c r="H403" s="725"/>
    </row>
    <row r="404" spans="1:8" s="724" customFormat="1" ht="18" customHeight="1" x14ac:dyDescent="0.5">
      <c r="A404" s="725"/>
      <c r="B404" s="725"/>
      <c r="D404" s="725"/>
      <c r="E404" s="725"/>
      <c r="H404" s="725"/>
    </row>
    <row r="405" spans="1:8" s="724" customFormat="1" ht="18" customHeight="1" x14ac:dyDescent="0.5">
      <c r="A405" s="725"/>
      <c r="B405" s="725"/>
      <c r="D405" s="725"/>
      <c r="E405" s="725"/>
      <c r="H405" s="725"/>
    </row>
    <row r="406" spans="1:8" s="724" customFormat="1" ht="18" customHeight="1" x14ac:dyDescent="0.5">
      <c r="A406" s="725"/>
      <c r="B406" s="725"/>
      <c r="D406" s="725"/>
      <c r="E406" s="725"/>
      <c r="H406" s="725"/>
    </row>
    <row r="407" spans="1:8" s="724" customFormat="1" ht="18" customHeight="1" x14ac:dyDescent="0.5">
      <c r="A407" s="725"/>
      <c r="B407" s="725"/>
      <c r="D407" s="725"/>
      <c r="E407" s="725"/>
      <c r="H407" s="725"/>
    </row>
    <row r="408" spans="1:8" s="724" customFormat="1" ht="18" customHeight="1" x14ac:dyDescent="0.5">
      <c r="A408" s="725"/>
      <c r="B408" s="725"/>
      <c r="D408" s="725"/>
      <c r="E408" s="725"/>
      <c r="H408" s="725"/>
    </row>
    <row r="409" spans="1:8" s="724" customFormat="1" ht="18" customHeight="1" x14ac:dyDescent="0.5">
      <c r="A409" s="725"/>
      <c r="B409" s="725"/>
      <c r="D409" s="725"/>
      <c r="E409" s="725"/>
      <c r="H409" s="725"/>
    </row>
    <row r="410" spans="1:8" s="724" customFormat="1" ht="18" customHeight="1" x14ac:dyDescent="0.5">
      <c r="A410" s="725"/>
      <c r="B410" s="725"/>
      <c r="D410" s="725"/>
      <c r="E410" s="725"/>
      <c r="H410" s="725"/>
    </row>
    <row r="411" spans="1:8" s="724" customFormat="1" ht="18" customHeight="1" x14ac:dyDescent="0.5">
      <c r="A411" s="725"/>
      <c r="B411" s="725"/>
      <c r="D411" s="725"/>
      <c r="E411" s="725"/>
      <c r="H411" s="725"/>
    </row>
    <row r="412" spans="1:8" s="724" customFormat="1" ht="18" customHeight="1" x14ac:dyDescent="0.5">
      <c r="A412" s="725"/>
      <c r="B412" s="725"/>
      <c r="D412" s="725"/>
      <c r="E412" s="725"/>
      <c r="H412" s="725"/>
    </row>
    <row r="413" spans="1:8" s="724" customFormat="1" ht="18" customHeight="1" x14ac:dyDescent="0.5">
      <c r="A413" s="725"/>
      <c r="B413" s="725"/>
      <c r="D413" s="725"/>
      <c r="E413" s="725"/>
      <c r="H413" s="725"/>
    </row>
    <row r="414" spans="1:8" s="724" customFormat="1" ht="18" customHeight="1" x14ac:dyDescent="0.5">
      <c r="A414" s="725"/>
      <c r="B414" s="725"/>
      <c r="D414" s="725"/>
      <c r="E414" s="725"/>
      <c r="H414" s="725"/>
    </row>
    <row r="415" spans="1:8" s="724" customFormat="1" ht="18" customHeight="1" x14ac:dyDescent="0.5">
      <c r="A415" s="725"/>
      <c r="B415" s="725"/>
      <c r="D415" s="725"/>
      <c r="E415" s="725"/>
      <c r="H415" s="725"/>
    </row>
    <row r="416" spans="1:8" s="724" customFormat="1" ht="18" customHeight="1" x14ac:dyDescent="0.5">
      <c r="A416" s="725"/>
      <c r="B416" s="725"/>
      <c r="D416" s="725"/>
      <c r="E416" s="725"/>
      <c r="H416" s="725"/>
    </row>
    <row r="417" spans="1:8" s="724" customFormat="1" ht="18" customHeight="1" x14ac:dyDescent="0.5">
      <c r="A417" s="725"/>
      <c r="B417" s="725"/>
      <c r="D417" s="725"/>
      <c r="E417" s="725"/>
      <c r="H417" s="725"/>
    </row>
    <row r="418" spans="1:8" s="724" customFormat="1" ht="18" customHeight="1" x14ac:dyDescent="0.5">
      <c r="A418" s="725"/>
      <c r="B418" s="725"/>
      <c r="D418" s="725"/>
      <c r="E418" s="725"/>
      <c r="H418" s="725"/>
    </row>
    <row r="419" spans="1:8" s="724" customFormat="1" ht="18" customHeight="1" x14ac:dyDescent="0.5">
      <c r="A419" s="725"/>
      <c r="B419" s="725"/>
      <c r="D419" s="725"/>
      <c r="E419" s="725"/>
      <c r="H419" s="725"/>
    </row>
    <row r="420" spans="1:8" s="724" customFormat="1" ht="18" customHeight="1" x14ac:dyDescent="0.5">
      <c r="A420" s="725"/>
      <c r="B420" s="725"/>
      <c r="D420" s="725"/>
      <c r="E420" s="725"/>
      <c r="H420" s="725"/>
    </row>
    <row r="421" spans="1:8" s="724" customFormat="1" ht="18" customHeight="1" x14ac:dyDescent="0.5">
      <c r="A421" s="725"/>
      <c r="B421" s="725"/>
      <c r="D421" s="725"/>
      <c r="E421" s="725"/>
      <c r="H421" s="725"/>
    </row>
    <row r="422" spans="1:8" s="724" customFormat="1" ht="18" customHeight="1" x14ac:dyDescent="0.5">
      <c r="A422" s="725"/>
      <c r="B422" s="725"/>
      <c r="D422" s="725"/>
      <c r="E422" s="725"/>
      <c r="H422" s="725"/>
    </row>
    <row r="423" spans="1:8" s="724" customFormat="1" ht="18" customHeight="1" x14ac:dyDescent="0.5">
      <c r="A423" s="725"/>
      <c r="B423" s="725"/>
      <c r="D423" s="725"/>
      <c r="E423" s="725"/>
      <c r="H423" s="725"/>
    </row>
    <row r="424" spans="1:8" s="724" customFormat="1" ht="18" customHeight="1" x14ac:dyDescent="0.5">
      <c r="A424" s="725"/>
      <c r="B424" s="725"/>
      <c r="D424" s="725"/>
      <c r="E424" s="725"/>
      <c r="H424" s="725"/>
    </row>
    <row r="425" spans="1:8" s="724" customFormat="1" ht="18" customHeight="1" x14ac:dyDescent="0.5">
      <c r="A425" s="725"/>
      <c r="B425" s="725"/>
      <c r="D425" s="725"/>
      <c r="E425" s="725"/>
      <c r="H425" s="725"/>
    </row>
    <row r="426" spans="1:8" s="724" customFormat="1" ht="18" customHeight="1" x14ac:dyDescent="0.5">
      <c r="A426" s="725"/>
      <c r="B426" s="725"/>
      <c r="D426" s="725"/>
      <c r="E426" s="725"/>
      <c r="H426" s="725"/>
    </row>
    <row r="427" spans="1:8" s="724" customFormat="1" ht="18" customHeight="1" x14ac:dyDescent="0.5">
      <c r="A427" s="725"/>
      <c r="B427" s="725"/>
      <c r="D427" s="725"/>
      <c r="E427" s="725"/>
      <c r="H427" s="725"/>
    </row>
    <row r="428" spans="1:8" s="724" customFormat="1" ht="18" customHeight="1" x14ac:dyDescent="0.5">
      <c r="A428" s="725"/>
      <c r="B428" s="725"/>
      <c r="D428" s="725"/>
      <c r="E428" s="725"/>
      <c r="H428" s="725"/>
    </row>
    <row r="429" spans="1:8" s="724" customFormat="1" ht="18" customHeight="1" x14ac:dyDescent="0.5">
      <c r="A429" s="725"/>
      <c r="B429" s="725"/>
      <c r="D429" s="725"/>
      <c r="E429" s="725"/>
      <c r="H429" s="725"/>
    </row>
    <row r="430" spans="1:8" s="724" customFormat="1" ht="18" customHeight="1" x14ac:dyDescent="0.5">
      <c r="A430" s="725"/>
      <c r="B430" s="725"/>
      <c r="D430" s="725"/>
      <c r="E430" s="725"/>
      <c r="H430" s="725"/>
    </row>
    <row r="431" spans="1:8" s="724" customFormat="1" ht="18" customHeight="1" x14ac:dyDescent="0.5">
      <c r="A431" s="725"/>
      <c r="B431" s="725"/>
      <c r="D431" s="725"/>
      <c r="E431" s="725"/>
      <c r="H431" s="725"/>
    </row>
    <row r="432" spans="1:8" s="724" customFormat="1" ht="18" customHeight="1" x14ac:dyDescent="0.5">
      <c r="A432" s="725"/>
      <c r="B432" s="725"/>
      <c r="D432" s="725"/>
      <c r="E432" s="725"/>
      <c r="H432" s="725"/>
    </row>
    <row r="433" spans="1:8" s="724" customFormat="1" ht="18" customHeight="1" x14ac:dyDescent="0.5">
      <c r="A433" s="725"/>
      <c r="B433" s="725"/>
      <c r="D433" s="725"/>
      <c r="E433" s="725"/>
      <c r="H433" s="725"/>
    </row>
    <row r="434" spans="1:8" s="724" customFormat="1" ht="18" customHeight="1" x14ac:dyDescent="0.5">
      <c r="A434" s="725"/>
      <c r="B434" s="725"/>
      <c r="D434" s="725"/>
      <c r="E434" s="725"/>
      <c r="H434" s="725"/>
    </row>
    <row r="435" spans="1:8" s="724" customFormat="1" ht="18" customHeight="1" x14ac:dyDescent="0.5">
      <c r="A435" s="725"/>
      <c r="B435" s="725"/>
      <c r="D435" s="725"/>
      <c r="E435" s="725"/>
      <c r="H435" s="725"/>
    </row>
    <row r="436" spans="1:8" s="724" customFormat="1" ht="18" customHeight="1" x14ac:dyDescent="0.5">
      <c r="A436" s="725"/>
      <c r="B436" s="725"/>
      <c r="D436" s="725"/>
      <c r="E436" s="725"/>
      <c r="H436" s="725"/>
    </row>
    <row r="437" spans="1:8" s="724" customFormat="1" ht="18" customHeight="1" x14ac:dyDescent="0.5">
      <c r="A437" s="725"/>
      <c r="B437" s="725"/>
      <c r="D437" s="725"/>
      <c r="E437" s="725"/>
      <c r="H437" s="725"/>
    </row>
  </sheetData>
  <mergeCells count="15">
    <mergeCell ref="G35:I35"/>
    <mergeCell ref="G37:I37"/>
    <mergeCell ref="G38:I38"/>
    <mergeCell ref="G14:I14"/>
    <mergeCell ref="G28:I28"/>
    <mergeCell ref="G29:I29"/>
    <mergeCell ref="G31:I31"/>
    <mergeCell ref="G32:I32"/>
    <mergeCell ref="G34:I34"/>
    <mergeCell ref="A1:I1"/>
    <mergeCell ref="A2:I2"/>
    <mergeCell ref="A3:A4"/>
    <mergeCell ref="B3:B4"/>
    <mergeCell ref="C3:C4"/>
    <mergeCell ref="F3:F4"/>
  </mergeCells>
  <pageMargins left="0.51181102362204722" right="0.31496062992125984" top="0.35433070866141736" bottom="0.35433070866141736" header="0.31496062992125984" footer="0.31496062992125984"/>
  <pageSetup scale="98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E106"/>
  <sheetViews>
    <sheetView showGridLines="0" view="pageBreakPreview" zoomScaleNormal="100" zoomScaleSheetLayoutView="100" workbookViewId="0">
      <pane xSplit="2" ySplit="4" topLeftCell="C36" activePane="bottomRight" state="frozen"/>
      <selection pane="topRight" activeCell="C1" sqref="C1"/>
      <selection pane="bottomLeft" activeCell="A5" sqref="A5"/>
      <selection pane="bottomRight" activeCell="Z56" sqref="Z56"/>
    </sheetView>
  </sheetViews>
  <sheetFormatPr defaultRowHeight="21.75" x14ac:dyDescent="0.5"/>
  <cols>
    <col min="1" max="1" width="3.5703125" style="2" customWidth="1"/>
    <col min="2" max="2" width="24" style="2" customWidth="1"/>
    <col min="3" max="22" width="3.42578125" style="2" customWidth="1"/>
    <col min="23" max="23" width="11.28515625" style="2" customWidth="1"/>
    <col min="24" max="24" width="9.140625" style="2"/>
    <col min="25" max="32" width="5.7109375" style="2" customWidth="1"/>
    <col min="33" max="33" width="9.140625" style="2"/>
    <col min="34" max="34" width="19" style="2" customWidth="1"/>
    <col min="35" max="16384" width="9.140625" style="2"/>
  </cols>
  <sheetData>
    <row r="1" spans="1:57" s="5" customFormat="1" ht="35.1" customHeight="1" thickBot="1" x14ac:dyDescent="0.6">
      <c r="A1" s="682" t="s">
        <v>193</v>
      </c>
      <c r="B1" s="682"/>
      <c r="C1" s="682"/>
      <c r="D1" s="682"/>
      <c r="E1" s="682"/>
      <c r="F1" s="682"/>
      <c r="G1" s="682"/>
      <c r="H1" s="682"/>
      <c r="I1" s="682"/>
      <c r="J1" s="682"/>
      <c r="K1" s="682"/>
      <c r="L1" s="682"/>
      <c r="M1" s="682"/>
      <c r="N1" s="682"/>
      <c r="O1" s="682"/>
      <c r="P1" s="682"/>
      <c r="Q1" s="682"/>
      <c r="R1" s="682"/>
      <c r="S1" s="682"/>
      <c r="T1" s="682"/>
      <c r="U1" s="682"/>
      <c r="V1" s="682"/>
      <c r="W1" s="682"/>
    </row>
    <row r="2" spans="1:57" ht="30" customHeight="1" thickBot="1" x14ac:dyDescent="0.55000000000000004">
      <c r="A2" s="155" t="s">
        <v>0</v>
      </c>
      <c r="B2" s="154"/>
      <c r="C2" s="673" t="s">
        <v>13</v>
      </c>
      <c r="D2" s="674"/>
      <c r="E2" s="674"/>
      <c r="F2" s="674"/>
      <c r="G2" s="674"/>
      <c r="H2" s="674"/>
      <c r="I2" s="674"/>
      <c r="J2" s="675"/>
      <c r="K2" s="673" t="s">
        <v>15</v>
      </c>
      <c r="L2" s="674"/>
      <c r="M2" s="674"/>
      <c r="N2" s="675"/>
      <c r="O2" s="689" t="s">
        <v>14</v>
      </c>
      <c r="P2" s="690"/>
      <c r="Q2" s="690"/>
      <c r="R2" s="691"/>
      <c r="S2" s="673" t="s">
        <v>15</v>
      </c>
      <c r="T2" s="674"/>
      <c r="U2" s="674"/>
      <c r="V2" s="675"/>
      <c r="W2" s="683" t="s">
        <v>111</v>
      </c>
      <c r="X2" s="5"/>
      <c r="Y2" s="686" t="s">
        <v>127</v>
      </c>
      <c r="Z2" s="686"/>
      <c r="AA2" s="686"/>
      <c r="AB2" s="686"/>
      <c r="AC2" s="686"/>
      <c r="AD2" s="686"/>
      <c r="AE2" s="686"/>
      <c r="AF2" s="686"/>
      <c r="AH2" s="444" t="s">
        <v>135</v>
      </c>
      <c r="AI2" s="5"/>
    </row>
    <row r="3" spans="1:57" ht="30" customHeight="1" x14ac:dyDescent="0.5">
      <c r="A3" s="165" t="s">
        <v>2</v>
      </c>
      <c r="B3" s="156" t="s">
        <v>126</v>
      </c>
      <c r="C3" s="687">
        <v>1</v>
      </c>
      <c r="D3" s="669">
        <v>2</v>
      </c>
      <c r="E3" s="669">
        <v>3</v>
      </c>
      <c r="F3" s="669">
        <v>4</v>
      </c>
      <c r="G3" s="669">
        <v>5</v>
      </c>
      <c r="H3" s="669">
        <v>6</v>
      </c>
      <c r="I3" s="669">
        <v>7</v>
      </c>
      <c r="J3" s="671">
        <v>8</v>
      </c>
      <c r="K3" s="256" t="s">
        <v>128</v>
      </c>
      <c r="L3" s="257" t="s">
        <v>129</v>
      </c>
      <c r="M3" s="257" t="s">
        <v>130</v>
      </c>
      <c r="N3" s="258" t="s">
        <v>131</v>
      </c>
      <c r="O3" s="161">
        <v>1</v>
      </c>
      <c r="P3" s="162">
        <v>2</v>
      </c>
      <c r="Q3" s="163">
        <v>3</v>
      </c>
      <c r="R3" s="164" t="s">
        <v>1</v>
      </c>
      <c r="S3" s="692" t="s">
        <v>128</v>
      </c>
      <c r="T3" s="676" t="s">
        <v>129</v>
      </c>
      <c r="U3" s="676" t="s">
        <v>130</v>
      </c>
      <c r="V3" s="678" t="s">
        <v>131</v>
      </c>
      <c r="W3" s="684"/>
      <c r="X3" s="5"/>
      <c r="Y3" s="273" t="s">
        <v>128</v>
      </c>
      <c r="Z3" s="274" t="s">
        <v>129</v>
      </c>
      <c r="AA3" s="274" t="s">
        <v>130</v>
      </c>
      <c r="AB3" s="275" t="s">
        <v>131</v>
      </c>
      <c r="AC3" s="465" t="s">
        <v>128</v>
      </c>
      <c r="AD3" s="466" t="s">
        <v>129</v>
      </c>
      <c r="AE3" s="466" t="s">
        <v>130</v>
      </c>
      <c r="AF3" s="467" t="s">
        <v>131</v>
      </c>
      <c r="AH3" s="720" t="s">
        <v>134</v>
      </c>
      <c r="AI3" s="5"/>
    </row>
    <row r="4" spans="1:57" ht="22.5" customHeight="1" thickBot="1" x14ac:dyDescent="0.55000000000000004">
      <c r="A4" s="166"/>
      <c r="B4" s="223"/>
      <c r="C4" s="688"/>
      <c r="D4" s="670"/>
      <c r="E4" s="670"/>
      <c r="F4" s="670"/>
      <c r="G4" s="670"/>
      <c r="H4" s="670"/>
      <c r="I4" s="670"/>
      <c r="J4" s="672"/>
      <c r="K4" s="168">
        <v>3</v>
      </c>
      <c r="L4" s="169">
        <v>2</v>
      </c>
      <c r="M4" s="169">
        <v>1</v>
      </c>
      <c r="N4" s="170">
        <v>0</v>
      </c>
      <c r="O4" s="171">
        <v>3</v>
      </c>
      <c r="P4" s="169">
        <v>3</v>
      </c>
      <c r="Q4" s="170">
        <v>3</v>
      </c>
      <c r="R4" s="172">
        <v>9</v>
      </c>
      <c r="S4" s="693"/>
      <c r="T4" s="677"/>
      <c r="U4" s="677"/>
      <c r="V4" s="679"/>
      <c r="W4" s="685"/>
      <c r="X4" s="5"/>
      <c r="Y4" s="276">
        <v>3</v>
      </c>
      <c r="Z4" s="277">
        <v>2</v>
      </c>
      <c r="AA4" s="277">
        <v>1</v>
      </c>
      <c r="AB4" s="278">
        <v>0</v>
      </c>
      <c r="AC4" s="468">
        <v>3</v>
      </c>
      <c r="AD4" s="469">
        <v>2</v>
      </c>
      <c r="AE4" s="469">
        <v>1</v>
      </c>
      <c r="AF4" s="470">
        <v>0</v>
      </c>
      <c r="AH4" s="721"/>
      <c r="AI4" s="5"/>
    </row>
    <row r="5" spans="1:57" ht="17.100000000000001" customHeight="1" x14ac:dyDescent="0.5">
      <c r="A5" s="173">
        <v>1</v>
      </c>
      <c r="B5" s="174" t="str">
        <f>รวมคะแนน203!C7</f>
        <v>เด็กชาย ภคพงษ์  อินทร์โพธ์</v>
      </c>
      <c r="C5" s="175">
        <v>3</v>
      </c>
      <c r="D5" s="176">
        <v>3</v>
      </c>
      <c r="E5" s="176">
        <v>3</v>
      </c>
      <c r="F5" s="176">
        <v>3</v>
      </c>
      <c r="G5" s="176">
        <v>2</v>
      </c>
      <c r="H5" s="176">
        <v>2</v>
      </c>
      <c r="I5" s="176">
        <v>2</v>
      </c>
      <c r="J5" s="177">
        <v>2</v>
      </c>
      <c r="K5" s="178" t="str">
        <f t="shared" ref="K5:K44" si="0">IF(AB5&gt;0," ",IF(Y5&lt;AA5," ",IF(Z5&gt;Y5," ",IF(Y5&gt;=Z5,"/"," "))))</f>
        <v>/</v>
      </c>
      <c r="L5" s="179" t="str">
        <f>IF(AB5&gt;0," ",IF(Z5=Y5," ",IF(Z5&gt;=AA5,"/",IF(AA5&gt;Y5," ",IF(AA5&gt;Z5," ",IF(Y5=2," "))))))</f>
        <v xml:space="preserve"> </v>
      </c>
      <c r="M5" s="180" t="str">
        <f>IF(AB5&gt;0," ",IF(AA5&lt;Z5," ",IF(AA5&lt;Y5," ",IF(AA5&gt;Z5,"/",IF(AA5=Z5," ")))))</f>
        <v xml:space="preserve"> </v>
      </c>
      <c r="N5" s="181" t="str">
        <f t="shared" ref="N5:N44" si="1">IF(AB5&gt;0,"/"," ")</f>
        <v xml:space="preserve"> </v>
      </c>
      <c r="O5" s="182">
        <v>1</v>
      </c>
      <c r="P5" s="183">
        <v>1</v>
      </c>
      <c r="Q5" s="184">
        <v>3</v>
      </c>
      <c r="R5" s="185">
        <f>SUM(O5:Q5)</f>
        <v>5</v>
      </c>
      <c r="S5" s="161" t="str">
        <f>IF(R5&gt;=8,"/"," ")</f>
        <v xml:space="preserve"> </v>
      </c>
      <c r="T5" s="162" t="str">
        <f>IF(R5=7,"/",IF(R5=6,"/"," "))</f>
        <v xml:space="preserve"> </v>
      </c>
      <c r="U5" s="162" t="str">
        <f>IF(R5=5,"/",IF(R5=4,"/",IF(R5=3,"/"," ")))</f>
        <v>/</v>
      </c>
      <c r="V5" s="157" t="str">
        <f t="shared" ref="V5:V44" si="2">IF(R5&lt;3,"/"," ")</f>
        <v xml:space="preserve"> </v>
      </c>
      <c r="W5" s="187"/>
      <c r="X5" s="5"/>
      <c r="Y5" s="279">
        <f t="shared" ref="Y5:Y44" si="3">COUNTIF(C5:J5,$Y$4)</f>
        <v>4</v>
      </c>
      <c r="Z5" s="280">
        <f t="shared" ref="Z5:Z44" si="4">COUNTIF(C5:J5,$Z$4)</f>
        <v>4</v>
      </c>
      <c r="AA5" s="280">
        <f t="shared" ref="AA5:AA44" si="5">COUNTIF(C5:J5,$AA$4)</f>
        <v>0</v>
      </c>
      <c r="AB5" s="281">
        <f t="shared" ref="AB5:AB44" si="6">COUNTIF(C5:J5,$AB$4)</f>
        <v>0</v>
      </c>
      <c r="AC5" s="471" t="str">
        <f>IF(AB5&gt;0," ",IF(Y5&lt;AA5," ",IF(Z5&gt;Y5," ",IF(Y5&gt;=Z5,"3"," "))))</f>
        <v>3</v>
      </c>
      <c r="AD5" s="472" t="str">
        <f>IF(AB5&gt;0," ",IF(Z5=Y5," ",IF(Z5&gt;=AA5,"2",IF(AA5&gt;Y5," ",IF(AA5&gt;Z5," ",IF(Y5=2," "))))))</f>
        <v xml:space="preserve"> </v>
      </c>
      <c r="AE5" s="472" t="str">
        <f>IF(AB5&gt;0," ",IF(AA5&lt;Z5," ",IF(AA5&lt;Y5," ",IF(AA5&gt;Z5,"1",IF(AA5=Z5," ")))))</f>
        <v xml:space="preserve"> </v>
      </c>
      <c r="AF5" s="473" t="str">
        <f>IF(AB5&gt;0,"0"," ")</f>
        <v xml:space="preserve"> </v>
      </c>
      <c r="AG5" s="51"/>
      <c r="AH5" s="445" t="str">
        <f>IF(R5&lt;3,"0",IF(R5&lt;6,"1",IF(R5&lt;8,2,3)))</f>
        <v>1</v>
      </c>
      <c r="AI5" s="5"/>
    </row>
    <row r="6" spans="1:57" ht="17.100000000000001" customHeight="1" x14ac:dyDescent="0.5">
      <c r="A6" s="189">
        <v>2</v>
      </c>
      <c r="B6" s="174" t="str">
        <f>รวมคะแนน203!C8</f>
        <v>เด็กชาย อธิภัตภูมิ  จิตคง</v>
      </c>
      <c r="C6" s="182">
        <v>3</v>
      </c>
      <c r="D6" s="183">
        <v>3</v>
      </c>
      <c r="E6" s="183">
        <v>3</v>
      </c>
      <c r="F6" s="183">
        <v>3</v>
      </c>
      <c r="G6" s="183">
        <v>1</v>
      </c>
      <c r="H6" s="183">
        <v>1</v>
      </c>
      <c r="I6" s="183">
        <v>1</v>
      </c>
      <c r="J6" s="184">
        <v>0</v>
      </c>
      <c r="K6" s="41" t="str">
        <f t="shared" si="0"/>
        <v xml:space="preserve"> </v>
      </c>
      <c r="L6" s="42" t="str">
        <f t="shared" ref="L6:L44" si="7">IF(AB6&gt;0," ",IF(Z6=Y6," ",IF(Z6&gt;=AA6,"/",IF(AA6&gt;Y6," ",IF(AA6&gt;Z6," ",IF(Y6=2," "))))))</f>
        <v xml:space="preserve"> </v>
      </c>
      <c r="M6" s="190" t="str">
        <f t="shared" ref="M6:M44" si="8">IF(AB6&gt;0," ",IF(AA6&lt;Z6," ",IF(AA6&lt;Y6," ",IF(AA6&gt;Z6,"/",IF(AA6=Z6," ")))))</f>
        <v xml:space="preserve"> </v>
      </c>
      <c r="N6" s="191" t="str">
        <f t="shared" si="1"/>
        <v>/</v>
      </c>
      <c r="O6" s="182">
        <v>2</v>
      </c>
      <c r="P6" s="183">
        <v>2</v>
      </c>
      <c r="Q6" s="184">
        <v>2</v>
      </c>
      <c r="R6" s="185">
        <f t="shared" ref="R6:R44" si="9">SUM(O6:Q6)</f>
        <v>6</v>
      </c>
      <c r="S6" s="192" t="str">
        <f t="shared" ref="S6:S43" si="10">IF(R6&gt;=8,"/"," ")</f>
        <v xml:space="preserve"> </v>
      </c>
      <c r="T6" s="193" t="str">
        <f t="shared" ref="T6:T43" si="11">IF(R6=7,"/",IF(R6=6,"/"," "))</f>
        <v>/</v>
      </c>
      <c r="U6" s="193" t="str">
        <f t="shared" ref="U6:U43" si="12">IF(R6=5,"/",IF(R6=4,"/",IF(R6=3,"/"," ")))</f>
        <v xml:space="preserve"> </v>
      </c>
      <c r="V6" s="254" t="str">
        <f t="shared" si="2"/>
        <v xml:space="preserve"> </v>
      </c>
      <c r="W6" s="194"/>
      <c r="X6" s="5"/>
      <c r="Y6" s="283">
        <f t="shared" si="3"/>
        <v>4</v>
      </c>
      <c r="Z6" s="284">
        <f t="shared" si="4"/>
        <v>0</v>
      </c>
      <c r="AA6" s="284">
        <f t="shared" si="5"/>
        <v>3</v>
      </c>
      <c r="AB6" s="285">
        <f t="shared" si="6"/>
        <v>1</v>
      </c>
      <c r="AC6" s="474" t="str">
        <f t="shared" ref="AC6:AC44" si="13">IF(AB6&gt;0," ",IF(Y6&lt;AA6," ",IF(Z6&gt;Y6," ",IF(Y6&gt;=Z6,"3"," "))))</f>
        <v xml:space="preserve"> </v>
      </c>
      <c r="AD6" s="475" t="str">
        <f t="shared" ref="AD6:AD44" si="14">IF(AB6&gt;0," ",IF(Z6=Y6," ",IF(Z6&gt;=AA6,"2",IF(AA6&gt;Y6," ",IF(AA6&gt;Z6," ",IF(Y6=2," "))))))</f>
        <v xml:space="preserve"> </v>
      </c>
      <c r="AE6" s="475" t="str">
        <f t="shared" ref="AE6:AE44" si="15">IF(AB6&gt;0," ",IF(AA6&lt;Z6," ",IF(AA6&lt;Y6," ",IF(AA6&gt;Z6,"1",IF(AA6=Z6," ")))))</f>
        <v xml:space="preserve"> </v>
      </c>
      <c r="AF6" s="476" t="str">
        <f t="shared" ref="AF6:AF44" si="16">IF(AB6&gt;0,"0"," ")</f>
        <v>0</v>
      </c>
      <c r="AG6" s="51"/>
      <c r="AH6" s="446">
        <f t="shared" ref="AH6:AH44" si="17">IF(R6&lt;3,"0",IF(R6&lt;6,"1",IF(R6&lt;8,2,3)))</f>
        <v>2</v>
      </c>
      <c r="AI6" s="5"/>
    </row>
    <row r="7" spans="1:57" ht="17.100000000000001" customHeight="1" x14ac:dyDescent="0.5">
      <c r="A7" s="173">
        <v>3</v>
      </c>
      <c r="B7" s="174" t="str">
        <f>รวมคะแนน203!C9</f>
        <v>เด็กชาย ธนภาค  บุญอินทร์</v>
      </c>
      <c r="C7" s="182">
        <v>2</v>
      </c>
      <c r="D7" s="183">
        <v>2</v>
      </c>
      <c r="E7" s="183">
        <v>2</v>
      </c>
      <c r="F7" s="183">
        <v>3</v>
      </c>
      <c r="G7" s="183">
        <v>3</v>
      </c>
      <c r="H7" s="183">
        <v>3</v>
      </c>
      <c r="I7" s="183">
        <v>1</v>
      </c>
      <c r="J7" s="184">
        <v>0</v>
      </c>
      <c r="K7" s="41" t="str">
        <f t="shared" si="0"/>
        <v xml:space="preserve"> </v>
      </c>
      <c r="L7" s="42" t="str">
        <f t="shared" si="7"/>
        <v xml:space="preserve"> </v>
      </c>
      <c r="M7" s="190" t="str">
        <f t="shared" si="8"/>
        <v xml:space="preserve"> </v>
      </c>
      <c r="N7" s="191" t="str">
        <f t="shared" si="1"/>
        <v>/</v>
      </c>
      <c r="O7" s="182">
        <v>1</v>
      </c>
      <c r="P7" s="183">
        <v>2</v>
      </c>
      <c r="Q7" s="184">
        <v>3</v>
      </c>
      <c r="R7" s="185">
        <f t="shared" si="9"/>
        <v>6</v>
      </c>
      <c r="S7" s="192" t="str">
        <f t="shared" si="10"/>
        <v xml:space="preserve"> </v>
      </c>
      <c r="T7" s="193" t="str">
        <f t="shared" si="11"/>
        <v>/</v>
      </c>
      <c r="U7" s="193" t="str">
        <f t="shared" si="12"/>
        <v xml:space="preserve"> </v>
      </c>
      <c r="V7" s="254" t="str">
        <f t="shared" si="2"/>
        <v xml:space="preserve"> </v>
      </c>
      <c r="W7" s="194"/>
      <c r="X7" s="5"/>
      <c r="Y7" s="283">
        <f t="shared" si="3"/>
        <v>3</v>
      </c>
      <c r="Z7" s="284">
        <f t="shared" si="4"/>
        <v>3</v>
      </c>
      <c r="AA7" s="284">
        <f t="shared" si="5"/>
        <v>1</v>
      </c>
      <c r="AB7" s="285">
        <f t="shared" si="6"/>
        <v>1</v>
      </c>
      <c r="AC7" s="474" t="str">
        <f t="shared" si="13"/>
        <v xml:space="preserve"> </v>
      </c>
      <c r="AD7" s="475" t="str">
        <f t="shared" si="14"/>
        <v xml:space="preserve"> </v>
      </c>
      <c r="AE7" s="475" t="str">
        <f t="shared" si="15"/>
        <v xml:space="preserve"> </v>
      </c>
      <c r="AF7" s="476" t="str">
        <f t="shared" si="16"/>
        <v>0</v>
      </c>
      <c r="AG7" s="51"/>
      <c r="AH7" s="446">
        <f t="shared" si="17"/>
        <v>2</v>
      </c>
      <c r="AI7" s="5"/>
    </row>
    <row r="8" spans="1:57" ht="17.100000000000001" customHeight="1" x14ac:dyDescent="0.5">
      <c r="A8" s="189">
        <v>4</v>
      </c>
      <c r="B8" s="174" t="str">
        <f>รวมคะแนน203!C10</f>
        <v>เด็กชาย ภัควเทพ  ฉายฉลาด</v>
      </c>
      <c r="C8" s="196">
        <v>2</v>
      </c>
      <c r="D8" s="197">
        <v>2</v>
      </c>
      <c r="E8" s="197">
        <v>2</v>
      </c>
      <c r="F8" s="197">
        <v>1</v>
      </c>
      <c r="G8" s="197">
        <v>1</v>
      </c>
      <c r="H8" s="197">
        <v>1</v>
      </c>
      <c r="I8" s="197">
        <v>1</v>
      </c>
      <c r="J8" s="198">
        <v>1</v>
      </c>
      <c r="K8" s="41" t="str">
        <f t="shared" si="0"/>
        <v xml:space="preserve"> </v>
      </c>
      <c r="L8" s="42" t="str">
        <f t="shared" si="7"/>
        <v xml:space="preserve"> </v>
      </c>
      <c r="M8" s="190" t="str">
        <f t="shared" si="8"/>
        <v>/</v>
      </c>
      <c r="N8" s="191" t="str">
        <f t="shared" si="1"/>
        <v xml:space="preserve"> </v>
      </c>
      <c r="O8" s="196">
        <v>3</v>
      </c>
      <c r="P8" s="197">
        <v>3</v>
      </c>
      <c r="Q8" s="198">
        <v>2</v>
      </c>
      <c r="R8" s="199">
        <f t="shared" si="9"/>
        <v>8</v>
      </c>
      <c r="S8" s="192" t="str">
        <f t="shared" si="10"/>
        <v>/</v>
      </c>
      <c r="T8" s="335" t="str">
        <f t="shared" si="11"/>
        <v xml:space="preserve"> </v>
      </c>
      <c r="U8" s="193" t="str">
        <f t="shared" si="12"/>
        <v xml:space="preserve"> </v>
      </c>
      <c r="V8" s="254" t="str">
        <f t="shared" si="2"/>
        <v xml:space="preserve"> </v>
      </c>
      <c r="W8" s="200"/>
      <c r="X8" s="5"/>
      <c r="Y8" s="283">
        <f t="shared" si="3"/>
        <v>0</v>
      </c>
      <c r="Z8" s="284">
        <f t="shared" si="4"/>
        <v>3</v>
      </c>
      <c r="AA8" s="284">
        <f t="shared" si="5"/>
        <v>5</v>
      </c>
      <c r="AB8" s="285">
        <f t="shared" si="6"/>
        <v>0</v>
      </c>
      <c r="AC8" s="474" t="str">
        <f t="shared" si="13"/>
        <v xml:space="preserve"> </v>
      </c>
      <c r="AD8" s="475" t="str">
        <f t="shared" si="14"/>
        <v xml:space="preserve"> </v>
      </c>
      <c r="AE8" s="475" t="str">
        <f t="shared" si="15"/>
        <v>1</v>
      </c>
      <c r="AF8" s="476" t="str">
        <f t="shared" si="16"/>
        <v xml:space="preserve"> </v>
      </c>
      <c r="AG8" s="51"/>
      <c r="AH8" s="446">
        <f t="shared" si="17"/>
        <v>3</v>
      </c>
      <c r="AI8" s="5"/>
    </row>
    <row r="9" spans="1:57" ht="17.100000000000001" customHeight="1" x14ac:dyDescent="0.5">
      <c r="A9" s="173">
        <v>5</v>
      </c>
      <c r="B9" s="174" t="str">
        <f>รวมคะแนน203!C11</f>
        <v>เด็กชาย ปิยพงษ์  คงวิจิตร</v>
      </c>
      <c r="C9" s="182">
        <v>2</v>
      </c>
      <c r="D9" s="183">
        <v>2</v>
      </c>
      <c r="E9" s="183">
        <v>2</v>
      </c>
      <c r="F9" s="183">
        <v>2</v>
      </c>
      <c r="G9" s="183">
        <v>1</v>
      </c>
      <c r="H9" s="183">
        <v>1</v>
      </c>
      <c r="I9" s="183">
        <v>1</v>
      </c>
      <c r="J9" s="184">
        <v>1</v>
      </c>
      <c r="K9" s="41" t="str">
        <f t="shared" si="0"/>
        <v xml:space="preserve"> </v>
      </c>
      <c r="L9" s="42" t="str">
        <f t="shared" si="7"/>
        <v>/</v>
      </c>
      <c r="M9" s="190" t="str">
        <f t="shared" si="8"/>
        <v xml:space="preserve"> </v>
      </c>
      <c r="N9" s="191" t="str">
        <f t="shared" si="1"/>
        <v xml:space="preserve"> </v>
      </c>
      <c r="O9" s="182">
        <v>3</v>
      </c>
      <c r="P9" s="183">
        <v>2</v>
      </c>
      <c r="Q9" s="184">
        <v>2</v>
      </c>
      <c r="R9" s="185">
        <f t="shared" si="9"/>
        <v>7</v>
      </c>
      <c r="S9" s="192" t="str">
        <f t="shared" si="10"/>
        <v xml:space="preserve"> </v>
      </c>
      <c r="T9" s="193" t="str">
        <f t="shared" si="11"/>
        <v>/</v>
      </c>
      <c r="U9" s="193" t="str">
        <f t="shared" si="12"/>
        <v xml:space="preserve"> </v>
      </c>
      <c r="V9" s="254" t="str">
        <f t="shared" si="2"/>
        <v xml:space="preserve"> </v>
      </c>
      <c r="W9" s="194"/>
      <c r="X9" s="5"/>
      <c r="Y9" s="283">
        <f t="shared" si="3"/>
        <v>0</v>
      </c>
      <c r="Z9" s="284">
        <f t="shared" si="4"/>
        <v>4</v>
      </c>
      <c r="AA9" s="284">
        <f t="shared" si="5"/>
        <v>4</v>
      </c>
      <c r="AB9" s="285">
        <f t="shared" si="6"/>
        <v>0</v>
      </c>
      <c r="AC9" s="474" t="str">
        <f t="shared" si="13"/>
        <v xml:space="preserve"> </v>
      </c>
      <c r="AD9" s="475" t="str">
        <f t="shared" si="14"/>
        <v>2</v>
      </c>
      <c r="AE9" s="475" t="str">
        <f t="shared" si="15"/>
        <v xml:space="preserve"> </v>
      </c>
      <c r="AF9" s="476" t="str">
        <f t="shared" si="16"/>
        <v xml:space="preserve"> </v>
      </c>
      <c r="AG9" s="51"/>
      <c r="AH9" s="446">
        <f t="shared" si="17"/>
        <v>2</v>
      </c>
      <c r="AI9" s="5"/>
    </row>
    <row r="10" spans="1:57" ht="17.100000000000001" customHeight="1" x14ac:dyDescent="0.5">
      <c r="A10" s="189">
        <v>6</v>
      </c>
      <c r="B10" s="174" t="str">
        <f>รวมคะแนน203!C12</f>
        <v>เด็กชาย ธนภัทร  สัมฤทธิ์</v>
      </c>
      <c r="C10" s="175">
        <v>2</v>
      </c>
      <c r="D10" s="176">
        <v>2</v>
      </c>
      <c r="E10" s="176">
        <v>2</v>
      </c>
      <c r="F10" s="177">
        <v>2</v>
      </c>
      <c r="G10" s="201">
        <v>2</v>
      </c>
      <c r="H10" s="201">
        <v>1</v>
      </c>
      <c r="I10" s="201">
        <v>1</v>
      </c>
      <c r="J10" s="202">
        <v>1</v>
      </c>
      <c r="K10" s="41" t="str">
        <f t="shared" si="0"/>
        <v xml:space="preserve"> </v>
      </c>
      <c r="L10" s="42" t="str">
        <f t="shared" si="7"/>
        <v>/</v>
      </c>
      <c r="M10" s="190" t="str">
        <f t="shared" si="8"/>
        <v xml:space="preserve"> </v>
      </c>
      <c r="N10" s="191" t="str">
        <f t="shared" si="1"/>
        <v xml:space="preserve"> </v>
      </c>
      <c r="O10" s="182">
        <v>1</v>
      </c>
      <c r="P10" s="183">
        <v>1</v>
      </c>
      <c r="Q10" s="184">
        <v>0</v>
      </c>
      <c r="R10" s="185">
        <f t="shared" si="9"/>
        <v>2</v>
      </c>
      <c r="S10" s="192" t="str">
        <f t="shared" si="10"/>
        <v xml:space="preserve"> </v>
      </c>
      <c r="T10" s="193" t="str">
        <f t="shared" si="11"/>
        <v xml:space="preserve"> </v>
      </c>
      <c r="U10" s="193" t="str">
        <f t="shared" si="12"/>
        <v xml:space="preserve"> </v>
      </c>
      <c r="V10" s="254" t="str">
        <f t="shared" si="2"/>
        <v>/</v>
      </c>
      <c r="W10" s="194"/>
      <c r="X10" s="5"/>
      <c r="Y10" s="283">
        <f t="shared" si="3"/>
        <v>0</v>
      </c>
      <c r="Z10" s="284">
        <f t="shared" si="4"/>
        <v>5</v>
      </c>
      <c r="AA10" s="284">
        <f t="shared" si="5"/>
        <v>3</v>
      </c>
      <c r="AB10" s="285">
        <f t="shared" si="6"/>
        <v>0</v>
      </c>
      <c r="AC10" s="474" t="str">
        <f t="shared" si="13"/>
        <v xml:space="preserve"> </v>
      </c>
      <c r="AD10" s="475" t="str">
        <f t="shared" si="14"/>
        <v>2</v>
      </c>
      <c r="AE10" s="475" t="str">
        <f t="shared" si="15"/>
        <v xml:space="preserve"> </v>
      </c>
      <c r="AF10" s="476" t="str">
        <f t="shared" si="16"/>
        <v xml:space="preserve"> </v>
      </c>
      <c r="AG10" s="51"/>
      <c r="AH10" s="446" t="str">
        <f t="shared" si="17"/>
        <v>0</v>
      </c>
      <c r="AI10" s="5"/>
    </row>
    <row r="11" spans="1:57" ht="17.100000000000001" customHeight="1" x14ac:dyDescent="0.5">
      <c r="A11" s="173">
        <v>7</v>
      </c>
      <c r="B11" s="174" t="str">
        <f>รวมคะแนน203!C13</f>
        <v>เด็กชาย ธนพล  พุ่มบัว</v>
      </c>
      <c r="C11" s="175">
        <v>2</v>
      </c>
      <c r="D11" s="176">
        <v>2</v>
      </c>
      <c r="E11" s="176">
        <v>2</v>
      </c>
      <c r="F11" s="177">
        <v>2</v>
      </c>
      <c r="G11" s="201">
        <v>2</v>
      </c>
      <c r="H11" s="201">
        <v>2</v>
      </c>
      <c r="I11" s="201">
        <v>1</v>
      </c>
      <c r="J11" s="202">
        <v>1</v>
      </c>
      <c r="K11" s="41" t="str">
        <f t="shared" si="0"/>
        <v xml:space="preserve"> </v>
      </c>
      <c r="L11" s="42" t="str">
        <f t="shared" si="7"/>
        <v>/</v>
      </c>
      <c r="M11" s="190" t="str">
        <f t="shared" si="8"/>
        <v xml:space="preserve"> </v>
      </c>
      <c r="N11" s="191" t="str">
        <f t="shared" si="1"/>
        <v xml:space="preserve"> </v>
      </c>
      <c r="O11" s="182">
        <v>1</v>
      </c>
      <c r="P11" s="183">
        <v>1</v>
      </c>
      <c r="Q11" s="184">
        <v>2</v>
      </c>
      <c r="R11" s="185">
        <f t="shared" si="9"/>
        <v>4</v>
      </c>
      <c r="S11" s="192" t="str">
        <f t="shared" si="10"/>
        <v xml:space="preserve"> </v>
      </c>
      <c r="T11" s="193" t="str">
        <f t="shared" si="11"/>
        <v xml:space="preserve"> </v>
      </c>
      <c r="U11" s="193" t="str">
        <f t="shared" si="12"/>
        <v>/</v>
      </c>
      <c r="V11" s="254" t="str">
        <f t="shared" si="2"/>
        <v xml:space="preserve"> </v>
      </c>
      <c r="W11" s="194"/>
      <c r="X11" s="5"/>
      <c r="Y11" s="283">
        <f t="shared" si="3"/>
        <v>0</v>
      </c>
      <c r="Z11" s="284">
        <f t="shared" si="4"/>
        <v>6</v>
      </c>
      <c r="AA11" s="284">
        <f t="shared" si="5"/>
        <v>2</v>
      </c>
      <c r="AB11" s="285">
        <f t="shared" si="6"/>
        <v>0</v>
      </c>
      <c r="AC11" s="474" t="str">
        <f t="shared" si="13"/>
        <v xml:space="preserve"> </v>
      </c>
      <c r="AD11" s="475" t="str">
        <f t="shared" si="14"/>
        <v>2</v>
      </c>
      <c r="AE11" s="475" t="str">
        <f t="shared" si="15"/>
        <v xml:space="preserve"> </v>
      </c>
      <c r="AF11" s="476" t="str">
        <f t="shared" si="16"/>
        <v xml:space="preserve"> </v>
      </c>
      <c r="AG11" s="51"/>
      <c r="AH11" s="446" t="str">
        <f t="shared" si="17"/>
        <v>1</v>
      </c>
      <c r="AI11" s="5"/>
    </row>
    <row r="12" spans="1:57" ht="17.100000000000001" customHeight="1" x14ac:dyDescent="0.5">
      <c r="A12" s="189">
        <v>8</v>
      </c>
      <c r="B12" s="174" t="str">
        <f>รวมคะแนน203!C14</f>
        <v>เด็กชาย สุชาติ  งามขำ</v>
      </c>
      <c r="C12" s="175">
        <v>2</v>
      </c>
      <c r="D12" s="176">
        <v>2</v>
      </c>
      <c r="E12" s="176">
        <v>2</v>
      </c>
      <c r="F12" s="177">
        <v>2</v>
      </c>
      <c r="G12" s="201">
        <v>2</v>
      </c>
      <c r="H12" s="201">
        <v>2</v>
      </c>
      <c r="I12" s="201">
        <v>2</v>
      </c>
      <c r="J12" s="202">
        <v>1</v>
      </c>
      <c r="K12" s="41" t="str">
        <f t="shared" si="0"/>
        <v xml:space="preserve"> </v>
      </c>
      <c r="L12" s="42" t="str">
        <f t="shared" si="7"/>
        <v>/</v>
      </c>
      <c r="M12" s="190" t="str">
        <f t="shared" si="8"/>
        <v xml:space="preserve"> </v>
      </c>
      <c r="N12" s="191" t="str">
        <f t="shared" si="1"/>
        <v xml:space="preserve"> </v>
      </c>
      <c r="O12" s="182">
        <v>0</v>
      </c>
      <c r="P12" s="183">
        <v>1</v>
      </c>
      <c r="Q12" s="184">
        <v>0</v>
      </c>
      <c r="R12" s="185">
        <f t="shared" si="9"/>
        <v>1</v>
      </c>
      <c r="S12" s="192" t="str">
        <f t="shared" si="10"/>
        <v xml:space="preserve"> </v>
      </c>
      <c r="T12" s="193" t="str">
        <f t="shared" si="11"/>
        <v xml:space="preserve"> </v>
      </c>
      <c r="U12" s="193" t="str">
        <f t="shared" si="12"/>
        <v xml:space="preserve"> </v>
      </c>
      <c r="V12" s="254" t="str">
        <f t="shared" si="2"/>
        <v>/</v>
      </c>
      <c r="W12" s="194"/>
      <c r="X12" s="5"/>
      <c r="Y12" s="283">
        <f t="shared" si="3"/>
        <v>0</v>
      </c>
      <c r="Z12" s="284">
        <f t="shared" si="4"/>
        <v>7</v>
      </c>
      <c r="AA12" s="284">
        <f t="shared" si="5"/>
        <v>1</v>
      </c>
      <c r="AB12" s="285">
        <f t="shared" si="6"/>
        <v>0</v>
      </c>
      <c r="AC12" s="474" t="str">
        <f t="shared" si="13"/>
        <v xml:space="preserve"> </v>
      </c>
      <c r="AD12" s="475" t="str">
        <f t="shared" si="14"/>
        <v>2</v>
      </c>
      <c r="AE12" s="475" t="str">
        <f t="shared" si="15"/>
        <v xml:space="preserve"> </v>
      </c>
      <c r="AF12" s="476" t="str">
        <f t="shared" si="16"/>
        <v xml:space="preserve"> </v>
      </c>
      <c r="AG12" s="51"/>
      <c r="AH12" s="446" t="str">
        <f t="shared" si="17"/>
        <v>0</v>
      </c>
      <c r="AI12" s="5"/>
    </row>
    <row r="13" spans="1:57" ht="17.100000000000001" customHeight="1" x14ac:dyDescent="0.5">
      <c r="A13" s="173">
        <v>9</v>
      </c>
      <c r="B13" s="174" t="str">
        <f>รวมคะแนน203!C15</f>
        <v>เด็กหญิง หัสนา  นราพงษ์</v>
      </c>
      <c r="C13" s="175">
        <v>2</v>
      </c>
      <c r="D13" s="176">
        <v>2</v>
      </c>
      <c r="E13" s="176">
        <v>2</v>
      </c>
      <c r="F13" s="177">
        <v>2</v>
      </c>
      <c r="G13" s="201">
        <v>2</v>
      </c>
      <c r="H13" s="201">
        <v>2</v>
      </c>
      <c r="I13" s="201">
        <v>2</v>
      </c>
      <c r="J13" s="202">
        <v>2</v>
      </c>
      <c r="K13" s="41" t="str">
        <f t="shared" si="0"/>
        <v xml:space="preserve"> </v>
      </c>
      <c r="L13" s="42" t="str">
        <f t="shared" si="7"/>
        <v>/</v>
      </c>
      <c r="M13" s="190" t="str">
        <f t="shared" si="8"/>
        <v xml:space="preserve"> </v>
      </c>
      <c r="N13" s="191" t="str">
        <f t="shared" si="1"/>
        <v xml:space="preserve"> </v>
      </c>
      <c r="O13" s="182"/>
      <c r="P13" s="183"/>
      <c r="Q13" s="184"/>
      <c r="R13" s="185">
        <f t="shared" si="9"/>
        <v>0</v>
      </c>
      <c r="S13" s="192" t="str">
        <f t="shared" si="10"/>
        <v xml:space="preserve"> </v>
      </c>
      <c r="T13" s="335" t="str">
        <f t="shared" si="11"/>
        <v xml:space="preserve"> </v>
      </c>
      <c r="U13" s="193" t="str">
        <f t="shared" si="12"/>
        <v xml:space="preserve"> </v>
      </c>
      <c r="V13" s="254" t="str">
        <f t="shared" si="2"/>
        <v>/</v>
      </c>
      <c r="W13" s="194"/>
      <c r="X13" s="5"/>
      <c r="Y13" s="283">
        <f t="shared" si="3"/>
        <v>0</v>
      </c>
      <c r="Z13" s="284">
        <f t="shared" si="4"/>
        <v>8</v>
      </c>
      <c r="AA13" s="284">
        <f t="shared" si="5"/>
        <v>0</v>
      </c>
      <c r="AB13" s="285">
        <f t="shared" si="6"/>
        <v>0</v>
      </c>
      <c r="AC13" s="474" t="str">
        <f t="shared" si="13"/>
        <v xml:space="preserve"> </v>
      </c>
      <c r="AD13" s="475" t="str">
        <f t="shared" si="14"/>
        <v>2</v>
      </c>
      <c r="AE13" s="475" t="str">
        <f t="shared" si="15"/>
        <v xml:space="preserve"> </v>
      </c>
      <c r="AF13" s="476" t="str">
        <f t="shared" si="16"/>
        <v xml:space="preserve"> </v>
      </c>
      <c r="AG13" s="51"/>
      <c r="AH13" s="446" t="str">
        <f t="shared" si="17"/>
        <v>0</v>
      </c>
      <c r="AI13" s="5"/>
    </row>
    <row r="14" spans="1:57" ht="17.100000000000001" customHeight="1" x14ac:dyDescent="0.5">
      <c r="A14" s="189">
        <v>10</v>
      </c>
      <c r="B14" s="174" t="str">
        <f>รวมคะแนน203!C16</f>
        <v>เด็กหญิง วราพร  แสงรี</v>
      </c>
      <c r="C14" s="175">
        <v>1</v>
      </c>
      <c r="D14" s="176">
        <v>1</v>
      </c>
      <c r="E14" s="176">
        <v>2</v>
      </c>
      <c r="F14" s="176">
        <v>1</v>
      </c>
      <c r="G14" s="176">
        <v>1</v>
      </c>
      <c r="H14" s="176">
        <v>2</v>
      </c>
      <c r="I14" s="176">
        <v>1</v>
      </c>
      <c r="J14" s="177">
        <v>1</v>
      </c>
      <c r="K14" s="41" t="str">
        <f t="shared" si="0"/>
        <v xml:space="preserve"> </v>
      </c>
      <c r="L14" s="42" t="str">
        <f t="shared" si="7"/>
        <v xml:space="preserve"> </v>
      </c>
      <c r="M14" s="190" t="str">
        <f t="shared" si="8"/>
        <v>/</v>
      </c>
      <c r="N14" s="191" t="str">
        <f t="shared" si="1"/>
        <v xml:space="preserve"> </v>
      </c>
      <c r="O14" s="182"/>
      <c r="P14" s="183"/>
      <c r="Q14" s="184"/>
      <c r="R14" s="185">
        <f t="shared" si="9"/>
        <v>0</v>
      </c>
      <c r="S14" s="192" t="str">
        <f t="shared" si="10"/>
        <v xml:space="preserve"> </v>
      </c>
      <c r="T14" s="193" t="str">
        <f t="shared" si="11"/>
        <v xml:space="preserve"> </v>
      </c>
      <c r="U14" s="193" t="str">
        <f t="shared" si="12"/>
        <v xml:space="preserve"> </v>
      </c>
      <c r="V14" s="254" t="str">
        <f t="shared" si="2"/>
        <v>/</v>
      </c>
      <c r="W14" s="194"/>
      <c r="X14" s="5"/>
      <c r="Y14" s="283">
        <f t="shared" si="3"/>
        <v>0</v>
      </c>
      <c r="Z14" s="284">
        <f t="shared" si="4"/>
        <v>2</v>
      </c>
      <c r="AA14" s="284">
        <f t="shared" si="5"/>
        <v>6</v>
      </c>
      <c r="AB14" s="285">
        <f t="shared" si="6"/>
        <v>0</v>
      </c>
      <c r="AC14" s="474" t="str">
        <f t="shared" si="13"/>
        <v xml:space="preserve"> </v>
      </c>
      <c r="AD14" s="475" t="str">
        <f t="shared" si="14"/>
        <v xml:space="preserve"> </v>
      </c>
      <c r="AE14" s="475" t="str">
        <f t="shared" si="15"/>
        <v>1</v>
      </c>
      <c r="AF14" s="476" t="str">
        <f t="shared" si="16"/>
        <v xml:space="preserve"> </v>
      </c>
      <c r="AG14" s="51"/>
      <c r="AH14" s="446" t="str">
        <f t="shared" si="17"/>
        <v>0</v>
      </c>
      <c r="AI14" s="5"/>
    </row>
    <row r="15" spans="1:57" ht="17.100000000000001" customHeight="1" x14ac:dyDescent="0.5">
      <c r="A15" s="173">
        <v>11</v>
      </c>
      <c r="B15" s="174" t="str">
        <f>รวมคะแนน203!C17</f>
        <v>เด็กชาย สัณห์พิชญ์  ไชยลาด</v>
      </c>
      <c r="C15" s="182">
        <v>2</v>
      </c>
      <c r="D15" s="183">
        <v>3</v>
      </c>
      <c r="E15" s="183">
        <v>1</v>
      </c>
      <c r="F15" s="183">
        <v>1</v>
      </c>
      <c r="G15" s="183">
        <v>1</v>
      </c>
      <c r="H15" s="183">
        <v>1</v>
      </c>
      <c r="I15" s="183">
        <v>1</v>
      </c>
      <c r="J15" s="184">
        <v>1</v>
      </c>
      <c r="K15" s="41" t="str">
        <f t="shared" si="0"/>
        <v xml:space="preserve"> </v>
      </c>
      <c r="L15" s="42" t="str">
        <f t="shared" si="7"/>
        <v xml:space="preserve"> </v>
      </c>
      <c r="M15" s="190" t="str">
        <f t="shared" si="8"/>
        <v>/</v>
      </c>
      <c r="N15" s="191" t="str">
        <f t="shared" si="1"/>
        <v xml:space="preserve"> </v>
      </c>
      <c r="O15" s="182"/>
      <c r="P15" s="183"/>
      <c r="Q15" s="184"/>
      <c r="R15" s="185">
        <f t="shared" si="9"/>
        <v>0</v>
      </c>
      <c r="S15" s="192" t="str">
        <f t="shared" si="10"/>
        <v xml:space="preserve"> </v>
      </c>
      <c r="T15" s="193" t="str">
        <f t="shared" si="11"/>
        <v xml:space="preserve"> </v>
      </c>
      <c r="U15" s="193" t="str">
        <f t="shared" si="12"/>
        <v xml:space="preserve"> </v>
      </c>
      <c r="V15" s="254" t="str">
        <f t="shared" si="2"/>
        <v>/</v>
      </c>
      <c r="W15" s="194"/>
      <c r="X15" s="5"/>
      <c r="Y15" s="283">
        <f t="shared" si="3"/>
        <v>1</v>
      </c>
      <c r="Z15" s="284">
        <f t="shared" si="4"/>
        <v>1</v>
      </c>
      <c r="AA15" s="284">
        <f t="shared" si="5"/>
        <v>6</v>
      </c>
      <c r="AB15" s="285">
        <f t="shared" si="6"/>
        <v>0</v>
      </c>
      <c r="AC15" s="474" t="str">
        <f t="shared" si="13"/>
        <v xml:space="preserve"> </v>
      </c>
      <c r="AD15" s="475" t="str">
        <f t="shared" si="14"/>
        <v xml:space="preserve"> </v>
      </c>
      <c r="AE15" s="475" t="str">
        <f t="shared" si="15"/>
        <v>1</v>
      </c>
      <c r="AF15" s="476" t="str">
        <f t="shared" si="16"/>
        <v xml:space="preserve"> </v>
      </c>
      <c r="AG15" s="51"/>
      <c r="AH15" s="446" t="str">
        <f t="shared" si="17"/>
        <v>0</v>
      </c>
      <c r="AI15" s="5"/>
      <c r="AJ15" s="447"/>
      <c r="AK15" s="447"/>
      <c r="AL15" s="447"/>
      <c r="AM15" s="447"/>
      <c r="AN15" s="425"/>
      <c r="AO15" s="425"/>
      <c r="AP15" s="425"/>
      <c r="AQ15" s="425"/>
      <c r="AR15" s="718"/>
      <c r="AS15" s="52"/>
      <c r="AT15" s="719"/>
      <c r="AU15" s="719"/>
      <c r="AV15" s="719"/>
      <c r="AW15" s="719"/>
      <c r="AX15" s="719"/>
      <c r="AY15" s="719"/>
      <c r="AZ15" s="719"/>
      <c r="BA15" s="719"/>
      <c r="BB15" s="52"/>
      <c r="BC15" s="265"/>
      <c r="BD15" s="52"/>
      <c r="BE15" s="52"/>
    </row>
    <row r="16" spans="1:57" ht="17.100000000000001" customHeight="1" x14ac:dyDescent="0.5">
      <c r="A16" s="189">
        <v>12</v>
      </c>
      <c r="B16" s="174" t="str">
        <f>รวมคะแนน203!C18</f>
        <v>เด็กชาย ณัฐชนน  อันฤทธิ์</v>
      </c>
      <c r="C16" s="182">
        <v>2</v>
      </c>
      <c r="D16" s="183">
        <v>2</v>
      </c>
      <c r="E16" s="183">
        <v>1</v>
      </c>
      <c r="F16" s="183">
        <v>1</v>
      </c>
      <c r="G16" s="183">
        <v>1</v>
      </c>
      <c r="H16" s="183">
        <v>1</v>
      </c>
      <c r="I16" s="183">
        <v>1</v>
      </c>
      <c r="J16" s="184">
        <v>1</v>
      </c>
      <c r="K16" s="41" t="str">
        <f t="shared" si="0"/>
        <v xml:space="preserve"> </v>
      </c>
      <c r="L16" s="42" t="str">
        <f t="shared" si="7"/>
        <v xml:space="preserve"> </v>
      </c>
      <c r="M16" s="190" t="str">
        <f t="shared" si="8"/>
        <v>/</v>
      </c>
      <c r="N16" s="191" t="str">
        <f t="shared" si="1"/>
        <v xml:space="preserve"> </v>
      </c>
      <c r="O16" s="182"/>
      <c r="P16" s="183"/>
      <c r="Q16" s="184"/>
      <c r="R16" s="185">
        <f t="shared" si="9"/>
        <v>0</v>
      </c>
      <c r="S16" s="192" t="str">
        <f t="shared" si="10"/>
        <v xml:space="preserve"> </v>
      </c>
      <c r="T16" s="193" t="str">
        <f t="shared" si="11"/>
        <v xml:space="preserve"> </v>
      </c>
      <c r="U16" s="193" t="str">
        <f t="shared" si="12"/>
        <v xml:space="preserve"> </v>
      </c>
      <c r="V16" s="254" t="str">
        <f t="shared" si="2"/>
        <v>/</v>
      </c>
      <c r="W16" s="194"/>
      <c r="X16" s="5"/>
      <c r="Y16" s="283">
        <f t="shared" si="3"/>
        <v>0</v>
      </c>
      <c r="Z16" s="284">
        <f t="shared" si="4"/>
        <v>2</v>
      </c>
      <c r="AA16" s="284">
        <f t="shared" si="5"/>
        <v>6</v>
      </c>
      <c r="AB16" s="285">
        <f t="shared" si="6"/>
        <v>0</v>
      </c>
      <c r="AC16" s="474" t="str">
        <f t="shared" si="13"/>
        <v xml:space="preserve"> </v>
      </c>
      <c r="AD16" s="475" t="str">
        <f t="shared" si="14"/>
        <v xml:space="preserve"> </v>
      </c>
      <c r="AE16" s="475" t="str">
        <f t="shared" si="15"/>
        <v>1</v>
      </c>
      <c r="AF16" s="476" t="str">
        <f t="shared" si="16"/>
        <v xml:space="preserve"> </v>
      </c>
      <c r="AG16" s="51"/>
      <c r="AH16" s="446" t="str">
        <f t="shared" si="17"/>
        <v>0</v>
      </c>
      <c r="AI16" s="5"/>
      <c r="AJ16" s="216"/>
      <c r="AK16" s="216"/>
      <c r="AL16" s="216"/>
      <c r="AM16" s="448"/>
      <c r="AN16" s="449"/>
      <c r="AO16" s="449"/>
      <c r="AP16" s="449"/>
      <c r="AQ16" s="449"/>
      <c r="AR16" s="718"/>
      <c r="AS16" s="52"/>
      <c r="AT16" s="448"/>
      <c r="AU16" s="448"/>
      <c r="AV16" s="448"/>
      <c r="AW16" s="448"/>
      <c r="AX16" s="450"/>
      <c r="AY16" s="448"/>
      <c r="AZ16" s="448"/>
      <c r="BA16" s="448"/>
      <c r="BB16" s="52"/>
      <c r="BC16" s="717"/>
      <c r="BD16" s="52"/>
      <c r="BE16" s="52"/>
    </row>
    <row r="17" spans="1:57" ht="17.100000000000001" customHeight="1" x14ac:dyDescent="0.5">
      <c r="A17" s="173">
        <v>13</v>
      </c>
      <c r="B17" s="174" t="str">
        <f>รวมคะแนน203!C19</f>
        <v>เด็กชาย เรือสมุทร  นพพันธ์</v>
      </c>
      <c r="C17" s="182">
        <v>2</v>
      </c>
      <c r="D17" s="183">
        <v>2</v>
      </c>
      <c r="E17" s="183">
        <v>2</v>
      </c>
      <c r="F17" s="183">
        <v>1</v>
      </c>
      <c r="G17" s="183">
        <v>1</v>
      </c>
      <c r="H17" s="183">
        <v>1</v>
      </c>
      <c r="I17" s="183">
        <v>3</v>
      </c>
      <c r="J17" s="184">
        <v>3</v>
      </c>
      <c r="K17" s="41" t="str">
        <f t="shared" si="0"/>
        <v xml:space="preserve"> </v>
      </c>
      <c r="L17" s="42" t="str">
        <f t="shared" si="7"/>
        <v>/</v>
      </c>
      <c r="M17" s="190" t="str">
        <f t="shared" si="8"/>
        <v xml:space="preserve"> </v>
      </c>
      <c r="N17" s="191" t="str">
        <f t="shared" si="1"/>
        <v xml:space="preserve"> </v>
      </c>
      <c r="O17" s="182"/>
      <c r="P17" s="183"/>
      <c r="Q17" s="184"/>
      <c r="R17" s="185">
        <f t="shared" si="9"/>
        <v>0</v>
      </c>
      <c r="S17" s="192" t="str">
        <f t="shared" si="10"/>
        <v xml:space="preserve"> </v>
      </c>
      <c r="T17" s="193" t="str">
        <f t="shared" si="11"/>
        <v xml:space="preserve"> </v>
      </c>
      <c r="U17" s="193" t="str">
        <f t="shared" si="12"/>
        <v xml:space="preserve"> </v>
      </c>
      <c r="V17" s="254" t="str">
        <f t="shared" si="2"/>
        <v>/</v>
      </c>
      <c r="W17" s="194"/>
      <c r="X17" s="5"/>
      <c r="Y17" s="283">
        <f t="shared" si="3"/>
        <v>2</v>
      </c>
      <c r="Z17" s="284">
        <f t="shared" si="4"/>
        <v>3</v>
      </c>
      <c r="AA17" s="284">
        <f t="shared" si="5"/>
        <v>3</v>
      </c>
      <c r="AB17" s="285">
        <f t="shared" si="6"/>
        <v>0</v>
      </c>
      <c r="AC17" s="474" t="str">
        <f t="shared" si="13"/>
        <v xml:space="preserve"> </v>
      </c>
      <c r="AD17" s="475" t="str">
        <f t="shared" si="14"/>
        <v>2</v>
      </c>
      <c r="AE17" s="475" t="str">
        <f t="shared" si="15"/>
        <v xml:space="preserve"> </v>
      </c>
      <c r="AF17" s="476" t="str">
        <f t="shared" si="16"/>
        <v xml:space="preserve"> </v>
      </c>
      <c r="AG17" s="51"/>
      <c r="AH17" s="446" t="str">
        <f t="shared" si="17"/>
        <v>0</v>
      </c>
      <c r="AI17" s="5"/>
      <c r="AJ17" s="216"/>
      <c r="AK17" s="216"/>
      <c r="AL17" s="216"/>
      <c r="AM17" s="216"/>
      <c r="AN17" s="449"/>
      <c r="AO17" s="449"/>
      <c r="AP17" s="449"/>
      <c r="AQ17" s="449"/>
      <c r="AR17" s="718"/>
      <c r="AS17" s="52"/>
      <c r="AT17" s="216"/>
      <c r="AU17" s="216"/>
      <c r="AV17" s="216"/>
      <c r="AW17" s="216"/>
      <c r="AX17" s="451"/>
      <c r="AY17" s="216"/>
      <c r="AZ17" s="216"/>
      <c r="BA17" s="216"/>
      <c r="BB17" s="52"/>
      <c r="BC17" s="717"/>
      <c r="BD17" s="52"/>
      <c r="BE17" s="52"/>
    </row>
    <row r="18" spans="1:57" ht="17.100000000000001" customHeight="1" x14ac:dyDescent="0.5">
      <c r="A18" s="189">
        <v>14</v>
      </c>
      <c r="B18" s="174" t="str">
        <f>รวมคะแนน203!C20</f>
        <v>เด็กหญิง ชลลดา  สอนประเสริฐ</v>
      </c>
      <c r="C18" s="182">
        <v>2</v>
      </c>
      <c r="D18" s="183">
        <v>2</v>
      </c>
      <c r="E18" s="183">
        <v>2</v>
      </c>
      <c r="F18" s="183">
        <v>1</v>
      </c>
      <c r="G18" s="183">
        <v>1</v>
      </c>
      <c r="H18" s="183">
        <v>3</v>
      </c>
      <c r="I18" s="183">
        <v>3</v>
      </c>
      <c r="J18" s="184">
        <v>3</v>
      </c>
      <c r="K18" s="41" t="str">
        <f t="shared" si="0"/>
        <v>/</v>
      </c>
      <c r="L18" s="42" t="str">
        <f t="shared" si="7"/>
        <v xml:space="preserve"> </v>
      </c>
      <c r="M18" s="190" t="str">
        <f t="shared" si="8"/>
        <v xml:space="preserve"> </v>
      </c>
      <c r="N18" s="191" t="str">
        <f t="shared" si="1"/>
        <v xml:space="preserve"> </v>
      </c>
      <c r="O18" s="182"/>
      <c r="P18" s="183"/>
      <c r="Q18" s="184"/>
      <c r="R18" s="185">
        <f t="shared" si="9"/>
        <v>0</v>
      </c>
      <c r="S18" s="192" t="str">
        <f t="shared" si="10"/>
        <v xml:space="preserve"> </v>
      </c>
      <c r="T18" s="335" t="str">
        <f t="shared" si="11"/>
        <v xml:space="preserve"> </v>
      </c>
      <c r="U18" s="193" t="str">
        <f t="shared" si="12"/>
        <v xml:space="preserve"> </v>
      </c>
      <c r="V18" s="254" t="str">
        <f t="shared" si="2"/>
        <v>/</v>
      </c>
      <c r="W18" s="194"/>
      <c r="X18" s="5"/>
      <c r="Y18" s="283">
        <f t="shared" si="3"/>
        <v>3</v>
      </c>
      <c r="Z18" s="284">
        <f t="shared" si="4"/>
        <v>3</v>
      </c>
      <c r="AA18" s="284">
        <f t="shared" si="5"/>
        <v>2</v>
      </c>
      <c r="AB18" s="285">
        <f t="shared" si="6"/>
        <v>0</v>
      </c>
      <c r="AC18" s="474" t="str">
        <f t="shared" si="13"/>
        <v>3</v>
      </c>
      <c r="AD18" s="475" t="str">
        <f t="shared" si="14"/>
        <v xml:space="preserve"> </v>
      </c>
      <c r="AE18" s="475" t="str">
        <f t="shared" si="15"/>
        <v xml:space="preserve"> </v>
      </c>
      <c r="AF18" s="476" t="str">
        <f t="shared" si="16"/>
        <v xml:space="preserve"> </v>
      </c>
      <c r="AG18" s="51"/>
      <c r="AH18" s="446" t="str">
        <f t="shared" si="17"/>
        <v>0</v>
      </c>
      <c r="AI18" s="5"/>
      <c r="AJ18" s="215"/>
      <c r="AK18" s="215"/>
      <c r="AL18" s="215"/>
      <c r="AM18" s="216"/>
      <c r="AN18" s="216"/>
      <c r="AO18" s="216"/>
      <c r="AP18" s="216"/>
      <c r="AQ18" s="216"/>
      <c r="AR18" s="52"/>
      <c r="AS18" s="52"/>
      <c r="AT18" s="215"/>
      <c r="AU18" s="215"/>
      <c r="AV18" s="215"/>
      <c r="AW18" s="215"/>
      <c r="AX18" s="452"/>
      <c r="AY18" s="215"/>
      <c r="AZ18" s="215"/>
      <c r="BA18" s="215"/>
      <c r="BB18" s="52"/>
      <c r="BC18" s="215"/>
      <c r="BD18" s="52"/>
      <c r="BE18" s="52"/>
    </row>
    <row r="19" spans="1:57" ht="17.100000000000001" customHeight="1" x14ac:dyDescent="0.5">
      <c r="A19" s="173">
        <v>15</v>
      </c>
      <c r="B19" s="174" t="str">
        <f>รวมคะแนน203!C21</f>
        <v>เด็กหญิง สิรินดา  ถาวรชีพ</v>
      </c>
      <c r="C19" s="182">
        <v>1</v>
      </c>
      <c r="D19" s="183">
        <v>1</v>
      </c>
      <c r="E19" s="183">
        <v>1</v>
      </c>
      <c r="F19" s="183">
        <v>1</v>
      </c>
      <c r="G19" s="183">
        <v>1</v>
      </c>
      <c r="H19" s="183">
        <v>3</v>
      </c>
      <c r="I19" s="183">
        <v>3</v>
      </c>
      <c r="J19" s="184">
        <v>3</v>
      </c>
      <c r="K19" s="41" t="str">
        <f t="shared" si="0"/>
        <v xml:space="preserve"> </v>
      </c>
      <c r="L19" s="42" t="str">
        <f t="shared" si="7"/>
        <v xml:space="preserve"> </v>
      </c>
      <c r="M19" s="190" t="str">
        <f t="shared" si="8"/>
        <v>/</v>
      </c>
      <c r="N19" s="191" t="str">
        <f t="shared" si="1"/>
        <v xml:space="preserve"> </v>
      </c>
      <c r="O19" s="182"/>
      <c r="P19" s="183"/>
      <c r="Q19" s="184"/>
      <c r="R19" s="185">
        <f t="shared" si="9"/>
        <v>0</v>
      </c>
      <c r="S19" s="192" t="str">
        <f t="shared" si="10"/>
        <v xml:space="preserve"> </v>
      </c>
      <c r="T19" s="193" t="str">
        <f t="shared" si="11"/>
        <v xml:space="preserve"> </v>
      </c>
      <c r="U19" s="193" t="str">
        <f t="shared" si="12"/>
        <v xml:space="preserve"> </v>
      </c>
      <c r="V19" s="254" t="str">
        <f t="shared" si="2"/>
        <v>/</v>
      </c>
      <c r="W19" s="194"/>
      <c r="X19" s="5"/>
      <c r="Y19" s="283">
        <f t="shared" si="3"/>
        <v>3</v>
      </c>
      <c r="Z19" s="284">
        <f t="shared" si="4"/>
        <v>0</v>
      </c>
      <c r="AA19" s="284">
        <f t="shared" si="5"/>
        <v>5</v>
      </c>
      <c r="AB19" s="285">
        <f t="shared" si="6"/>
        <v>0</v>
      </c>
      <c r="AC19" s="474" t="str">
        <f t="shared" si="13"/>
        <v xml:space="preserve"> </v>
      </c>
      <c r="AD19" s="475" t="str">
        <f t="shared" si="14"/>
        <v xml:space="preserve"> </v>
      </c>
      <c r="AE19" s="475" t="str">
        <f t="shared" si="15"/>
        <v>1</v>
      </c>
      <c r="AF19" s="476" t="str">
        <f t="shared" si="16"/>
        <v xml:space="preserve"> </v>
      </c>
      <c r="AG19" s="51"/>
      <c r="AH19" s="446" t="str">
        <f t="shared" si="17"/>
        <v>0</v>
      </c>
      <c r="AI19" s="5"/>
      <c r="AJ19" s="215"/>
      <c r="AK19" s="215"/>
      <c r="AL19" s="215"/>
      <c r="AM19" s="216"/>
      <c r="AN19" s="216"/>
      <c r="AO19" s="216"/>
      <c r="AP19" s="216"/>
      <c r="AQ19" s="216"/>
      <c r="AR19" s="52"/>
      <c r="AS19" s="52"/>
      <c r="AT19" s="215"/>
      <c r="AU19" s="215"/>
      <c r="AV19" s="215"/>
      <c r="AW19" s="215"/>
      <c r="AX19" s="452"/>
      <c r="AY19" s="215"/>
      <c r="AZ19" s="215"/>
      <c r="BA19" s="215"/>
      <c r="BB19" s="52"/>
      <c r="BC19" s="215"/>
      <c r="BD19" s="52"/>
      <c r="BE19" s="52"/>
    </row>
    <row r="20" spans="1:57" ht="17.100000000000001" customHeight="1" x14ac:dyDescent="0.5">
      <c r="A20" s="189">
        <v>16</v>
      </c>
      <c r="B20" s="174" t="str">
        <f>รวมคะแนน203!C22</f>
        <v>เด็กหญิง มัตชา  อ้นอำพร</v>
      </c>
      <c r="C20" s="182">
        <v>2</v>
      </c>
      <c r="D20" s="183">
        <v>2</v>
      </c>
      <c r="E20" s="183">
        <v>2</v>
      </c>
      <c r="F20" s="183">
        <v>1</v>
      </c>
      <c r="G20" s="183">
        <v>1</v>
      </c>
      <c r="H20" s="183">
        <v>2</v>
      </c>
      <c r="I20" s="183">
        <v>1</v>
      </c>
      <c r="J20" s="184">
        <v>2</v>
      </c>
      <c r="K20" s="41" t="str">
        <f t="shared" si="0"/>
        <v xml:space="preserve"> </v>
      </c>
      <c r="L20" s="42" t="str">
        <f t="shared" si="7"/>
        <v>/</v>
      </c>
      <c r="M20" s="190" t="str">
        <f t="shared" si="8"/>
        <v xml:space="preserve"> </v>
      </c>
      <c r="N20" s="191" t="str">
        <f t="shared" si="1"/>
        <v xml:space="preserve"> </v>
      </c>
      <c r="O20" s="182"/>
      <c r="P20" s="183"/>
      <c r="Q20" s="184"/>
      <c r="R20" s="185">
        <f t="shared" si="9"/>
        <v>0</v>
      </c>
      <c r="S20" s="192" t="str">
        <f t="shared" si="10"/>
        <v xml:space="preserve"> </v>
      </c>
      <c r="T20" s="193" t="str">
        <f t="shared" si="11"/>
        <v xml:space="preserve"> </v>
      </c>
      <c r="U20" s="193" t="str">
        <f t="shared" si="12"/>
        <v xml:space="preserve"> </v>
      </c>
      <c r="V20" s="254" t="str">
        <f t="shared" si="2"/>
        <v>/</v>
      </c>
      <c r="W20" s="194"/>
      <c r="X20" s="5"/>
      <c r="Y20" s="283">
        <f t="shared" si="3"/>
        <v>0</v>
      </c>
      <c r="Z20" s="284">
        <f t="shared" si="4"/>
        <v>5</v>
      </c>
      <c r="AA20" s="284">
        <f t="shared" si="5"/>
        <v>3</v>
      </c>
      <c r="AB20" s="285">
        <f t="shared" si="6"/>
        <v>0</v>
      </c>
      <c r="AC20" s="474" t="str">
        <f t="shared" si="13"/>
        <v xml:space="preserve"> </v>
      </c>
      <c r="AD20" s="475" t="str">
        <f t="shared" si="14"/>
        <v>2</v>
      </c>
      <c r="AE20" s="475" t="str">
        <f t="shared" si="15"/>
        <v xml:space="preserve"> </v>
      </c>
      <c r="AF20" s="476" t="str">
        <f t="shared" si="16"/>
        <v xml:space="preserve"> </v>
      </c>
      <c r="AG20" s="51"/>
      <c r="AH20" s="446" t="str">
        <f t="shared" si="17"/>
        <v>0</v>
      </c>
      <c r="AI20" s="5"/>
      <c r="AJ20" s="215"/>
      <c r="AK20" s="215"/>
      <c r="AL20" s="215"/>
      <c r="AM20" s="216"/>
      <c r="AN20" s="216"/>
      <c r="AO20" s="216"/>
      <c r="AP20" s="216"/>
      <c r="AQ20" s="216"/>
      <c r="AR20" s="52"/>
      <c r="AS20" s="52"/>
      <c r="AT20" s="215"/>
      <c r="AU20" s="215"/>
      <c r="AV20" s="215"/>
      <c r="AW20" s="215"/>
      <c r="AX20" s="452"/>
      <c r="AY20" s="215"/>
      <c r="AZ20" s="215"/>
      <c r="BA20" s="215"/>
      <c r="BB20" s="52"/>
      <c r="BC20" s="215"/>
      <c r="BD20" s="52"/>
      <c r="BE20" s="52"/>
    </row>
    <row r="21" spans="1:57" ht="17.100000000000001" customHeight="1" x14ac:dyDescent="0.5">
      <c r="A21" s="173">
        <v>17</v>
      </c>
      <c r="B21" s="174" t="str">
        <f>รวมคะแนน203!C23</f>
        <v>เด็กชาย ณัฐวุฒิ  สุภีแดน</v>
      </c>
      <c r="C21" s="182">
        <v>1</v>
      </c>
      <c r="D21" s="183">
        <v>1</v>
      </c>
      <c r="E21" s="183">
        <v>1</v>
      </c>
      <c r="F21" s="183">
        <v>1</v>
      </c>
      <c r="G21" s="183">
        <v>1</v>
      </c>
      <c r="H21" s="183">
        <v>1</v>
      </c>
      <c r="I21" s="183">
        <v>1</v>
      </c>
      <c r="J21" s="184">
        <v>0</v>
      </c>
      <c r="K21" s="41" t="str">
        <f t="shared" si="0"/>
        <v xml:space="preserve"> </v>
      </c>
      <c r="L21" s="42" t="str">
        <f t="shared" si="7"/>
        <v xml:space="preserve"> </v>
      </c>
      <c r="M21" s="190" t="str">
        <f t="shared" si="8"/>
        <v xml:space="preserve"> </v>
      </c>
      <c r="N21" s="191" t="str">
        <f t="shared" si="1"/>
        <v>/</v>
      </c>
      <c r="O21" s="182"/>
      <c r="P21" s="183"/>
      <c r="Q21" s="184"/>
      <c r="R21" s="185">
        <f t="shared" si="9"/>
        <v>0</v>
      </c>
      <c r="S21" s="192" t="str">
        <f t="shared" si="10"/>
        <v xml:space="preserve"> </v>
      </c>
      <c r="T21" s="193" t="str">
        <f t="shared" si="11"/>
        <v xml:space="preserve"> </v>
      </c>
      <c r="U21" s="193" t="str">
        <f t="shared" si="12"/>
        <v xml:space="preserve"> </v>
      </c>
      <c r="V21" s="254" t="str">
        <f t="shared" si="2"/>
        <v>/</v>
      </c>
      <c r="W21" s="194"/>
      <c r="X21" s="5"/>
      <c r="Y21" s="283">
        <f t="shared" si="3"/>
        <v>0</v>
      </c>
      <c r="Z21" s="284">
        <f t="shared" si="4"/>
        <v>0</v>
      </c>
      <c r="AA21" s="284">
        <f t="shared" si="5"/>
        <v>7</v>
      </c>
      <c r="AB21" s="285">
        <f t="shared" si="6"/>
        <v>1</v>
      </c>
      <c r="AC21" s="474" t="str">
        <f t="shared" si="13"/>
        <v xml:space="preserve"> </v>
      </c>
      <c r="AD21" s="475" t="str">
        <f t="shared" si="14"/>
        <v xml:space="preserve"> </v>
      </c>
      <c r="AE21" s="475" t="str">
        <f t="shared" si="15"/>
        <v xml:space="preserve"> </v>
      </c>
      <c r="AF21" s="476" t="str">
        <f t="shared" si="16"/>
        <v>0</v>
      </c>
      <c r="AG21" s="51"/>
      <c r="AH21" s="446" t="str">
        <f t="shared" si="17"/>
        <v>0</v>
      </c>
      <c r="AI21" s="5"/>
      <c r="AJ21" s="452"/>
      <c r="AK21" s="452"/>
      <c r="AL21" s="452"/>
      <c r="AM21" s="451"/>
      <c r="AN21" s="216"/>
      <c r="AO21" s="451"/>
      <c r="AP21" s="216"/>
      <c r="AQ21" s="216"/>
      <c r="AR21" s="217"/>
      <c r="AS21" s="52"/>
      <c r="AT21" s="215"/>
      <c r="AU21" s="215"/>
      <c r="AV21" s="215"/>
      <c r="AW21" s="215"/>
      <c r="AX21" s="452"/>
      <c r="AY21" s="215"/>
      <c r="AZ21" s="215"/>
      <c r="BA21" s="215"/>
      <c r="BB21" s="52"/>
      <c r="BC21" s="215"/>
      <c r="BD21" s="52"/>
      <c r="BE21" s="52"/>
    </row>
    <row r="22" spans="1:57" ht="17.100000000000001" customHeight="1" x14ac:dyDescent="0.5">
      <c r="A22" s="189">
        <v>18</v>
      </c>
      <c r="B22" s="174" t="str">
        <f>รวมคะแนน203!C24</f>
        <v>เด็กชาย ไพรัตน์  แขกอัน</v>
      </c>
      <c r="C22" s="182">
        <v>1</v>
      </c>
      <c r="D22" s="183">
        <v>1</v>
      </c>
      <c r="E22" s="183">
        <v>1</v>
      </c>
      <c r="F22" s="183">
        <v>1</v>
      </c>
      <c r="G22" s="183">
        <v>1</v>
      </c>
      <c r="H22" s="183">
        <v>1</v>
      </c>
      <c r="I22" s="183">
        <v>1</v>
      </c>
      <c r="J22" s="184">
        <v>0</v>
      </c>
      <c r="K22" s="41" t="str">
        <f t="shared" si="0"/>
        <v xml:space="preserve"> </v>
      </c>
      <c r="L22" s="42" t="str">
        <f t="shared" si="7"/>
        <v xml:space="preserve"> </v>
      </c>
      <c r="M22" s="190" t="str">
        <f t="shared" si="8"/>
        <v xml:space="preserve"> </v>
      </c>
      <c r="N22" s="191" t="str">
        <f t="shared" si="1"/>
        <v>/</v>
      </c>
      <c r="O22" s="182"/>
      <c r="P22" s="183"/>
      <c r="Q22" s="184"/>
      <c r="R22" s="185">
        <f t="shared" si="9"/>
        <v>0</v>
      </c>
      <c r="S22" s="192" t="str">
        <f t="shared" si="10"/>
        <v xml:space="preserve"> </v>
      </c>
      <c r="T22" s="193" t="str">
        <f t="shared" si="11"/>
        <v xml:space="preserve"> </v>
      </c>
      <c r="U22" s="193" t="str">
        <f t="shared" si="12"/>
        <v xml:space="preserve"> </v>
      </c>
      <c r="V22" s="254" t="str">
        <f t="shared" si="2"/>
        <v>/</v>
      </c>
      <c r="W22" s="194"/>
      <c r="X22" s="5"/>
      <c r="Y22" s="283">
        <f t="shared" si="3"/>
        <v>0</v>
      </c>
      <c r="Z22" s="284">
        <f t="shared" si="4"/>
        <v>0</v>
      </c>
      <c r="AA22" s="284">
        <f t="shared" si="5"/>
        <v>7</v>
      </c>
      <c r="AB22" s="285">
        <f t="shared" si="6"/>
        <v>1</v>
      </c>
      <c r="AC22" s="474" t="str">
        <f t="shared" si="13"/>
        <v xml:space="preserve"> </v>
      </c>
      <c r="AD22" s="475" t="str">
        <f t="shared" si="14"/>
        <v xml:space="preserve"> </v>
      </c>
      <c r="AE22" s="475" t="str">
        <f t="shared" si="15"/>
        <v xml:space="preserve"> </v>
      </c>
      <c r="AF22" s="476" t="str">
        <f t="shared" si="16"/>
        <v>0</v>
      </c>
      <c r="AG22" s="51"/>
      <c r="AH22" s="446" t="str">
        <f t="shared" si="17"/>
        <v>0</v>
      </c>
      <c r="AI22" s="5"/>
      <c r="AJ22" s="215"/>
      <c r="AK22" s="215"/>
      <c r="AL22" s="215"/>
      <c r="AM22" s="216"/>
      <c r="AN22" s="216"/>
      <c r="AO22" s="216"/>
      <c r="AP22" s="216"/>
      <c r="AQ22" s="216"/>
      <c r="AR22" s="52"/>
      <c r="AS22" s="52"/>
      <c r="AT22" s="215"/>
      <c r="AU22" s="215"/>
      <c r="AV22" s="215"/>
      <c r="AW22" s="215"/>
      <c r="AX22" s="452"/>
      <c r="AY22" s="215"/>
      <c r="AZ22" s="215"/>
      <c r="BA22" s="215"/>
      <c r="BB22" s="52"/>
      <c r="BC22" s="215"/>
      <c r="BD22" s="52"/>
      <c r="BE22" s="52"/>
    </row>
    <row r="23" spans="1:57" ht="17.100000000000001" customHeight="1" x14ac:dyDescent="0.5">
      <c r="A23" s="173">
        <v>19</v>
      </c>
      <c r="B23" s="174" t="str">
        <f>รวมคะแนน203!C25</f>
        <v>เด็กชาย ฐิติศักดิ์  อ่วมกระทุ่ม</v>
      </c>
      <c r="C23" s="182">
        <v>3</v>
      </c>
      <c r="D23" s="183">
        <v>3</v>
      </c>
      <c r="E23" s="183">
        <v>2</v>
      </c>
      <c r="F23" s="183">
        <v>2</v>
      </c>
      <c r="G23" s="183">
        <v>2</v>
      </c>
      <c r="H23" s="183">
        <v>1</v>
      </c>
      <c r="I23" s="183">
        <v>1</v>
      </c>
      <c r="J23" s="184">
        <v>1</v>
      </c>
      <c r="K23" s="41" t="str">
        <f t="shared" si="0"/>
        <v xml:space="preserve"> </v>
      </c>
      <c r="L23" s="42" t="str">
        <f t="shared" si="7"/>
        <v>/</v>
      </c>
      <c r="M23" s="190" t="str">
        <f t="shared" si="8"/>
        <v xml:space="preserve"> </v>
      </c>
      <c r="N23" s="191" t="str">
        <f t="shared" si="1"/>
        <v xml:space="preserve"> </v>
      </c>
      <c r="O23" s="182"/>
      <c r="P23" s="183"/>
      <c r="Q23" s="184"/>
      <c r="R23" s="185">
        <f t="shared" si="9"/>
        <v>0</v>
      </c>
      <c r="S23" s="192" t="str">
        <f t="shared" si="10"/>
        <v xml:space="preserve"> </v>
      </c>
      <c r="T23" s="335" t="str">
        <f t="shared" si="11"/>
        <v xml:space="preserve"> </v>
      </c>
      <c r="U23" s="193" t="str">
        <f t="shared" si="12"/>
        <v xml:space="preserve"> </v>
      </c>
      <c r="V23" s="254" t="str">
        <f t="shared" si="2"/>
        <v>/</v>
      </c>
      <c r="W23" s="194"/>
      <c r="X23" s="5"/>
      <c r="Y23" s="283">
        <f t="shared" si="3"/>
        <v>2</v>
      </c>
      <c r="Z23" s="284">
        <f t="shared" si="4"/>
        <v>3</v>
      </c>
      <c r="AA23" s="284">
        <f t="shared" si="5"/>
        <v>3</v>
      </c>
      <c r="AB23" s="285">
        <f t="shared" si="6"/>
        <v>0</v>
      </c>
      <c r="AC23" s="474" t="str">
        <f t="shared" si="13"/>
        <v xml:space="preserve"> </v>
      </c>
      <c r="AD23" s="475" t="str">
        <f t="shared" si="14"/>
        <v>2</v>
      </c>
      <c r="AE23" s="475" t="str">
        <f t="shared" si="15"/>
        <v xml:space="preserve"> </v>
      </c>
      <c r="AF23" s="476" t="str">
        <f t="shared" si="16"/>
        <v xml:space="preserve"> </v>
      </c>
      <c r="AG23" s="51"/>
      <c r="AH23" s="446" t="str">
        <f t="shared" si="17"/>
        <v>0</v>
      </c>
      <c r="AI23" s="5"/>
      <c r="AJ23" s="215"/>
      <c r="AK23" s="215"/>
      <c r="AL23" s="215"/>
      <c r="AM23" s="216"/>
      <c r="AN23" s="216"/>
      <c r="AO23" s="216"/>
      <c r="AP23" s="216"/>
      <c r="AQ23" s="216"/>
      <c r="AR23" s="52"/>
      <c r="AS23" s="52"/>
      <c r="AT23" s="215"/>
      <c r="AU23" s="215"/>
      <c r="AV23" s="215"/>
      <c r="AW23" s="215"/>
      <c r="AX23" s="452"/>
      <c r="AY23" s="215"/>
      <c r="AZ23" s="215"/>
      <c r="BA23" s="215"/>
      <c r="BB23" s="52"/>
      <c r="BC23" s="215"/>
      <c r="BD23" s="52"/>
      <c r="BE23" s="52"/>
    </row>
    <row r="24" spans="1:57" ht="17.100000000000001" customHeight="1" x14ac:dyDescent="0.5">
      <c r="A24" s="189">
        <v>20</v>
      </c>
      <c r="B24" s="174" t="str">
        <f>รวมคะแนน203!C26</f>
        <v>เด็กหญิง กมลฉัตร  อุ่นหลาบ</v>
      </c>
      <c r="C24" s="182">
        <v>2</v>
      </c>
      <c r="D24" s="183">
        <v>2</v>
      </c>
      <c r="E24" s="183">
        <v>2</v>
      </c>
      <c r="F24" s="183">
        <v>2</v>
      </c>
      <c r="G24" s="183">
        <v>3</v>
      </c>
      <c r="H24" s="183">
        <v>3</v>
      </c>
      <c r="I24" s="183">
        <v>3</v>
      </c>
      <c r="J24" s="184">
        <v>3</v>
      </c>
      <c r="K24" s="41" t="str">
        <f t="shared" si="0"/>
        <v>/</v>
      </c>
      <c r="L24" s="42" t="str">
        <f t="shared" si="7"/>
        <v xml:space="preserve"> </v>
      </c>
      <c r="M24" s="190" t="str">
        <f t="shared" si="8"/>
        <v xml:space="preserve"> </v>
      </c>
      <c r="N24" s="191" t="str">
        <f t="shared" si="1"/>
        <v xml:space="preserve"> </v>
      </c>
      <c r="O24" s="182"/>
      <c r="P24" s="183"/>
      <c r="Q24" s="184"/>
      <c r="R24" s="185">
        <f t="shared" si="9"/>
        <v>0</v>
      </c>
      <c r="S24" s="192" t="str">
        <f t="shared" si="10"/>
        <v xml:space="preserve"> </v>
      </c>
      <c r="T24" s="193" t="str">
        <f t="shared" si="11"/>
        <v xml:space="preserve"> </v>
      </c>
      <c r="U24" s="193" t="str">
        <f t="shared" si="12"/>
        <v xml:space="preserve"> </v>
      </c>
      <c r="V24" s="254" t="str">
        <f t="shared" si="2"/>
        <v>/</v>
      </c>
      <c r="W24" s="194"/>
      <c r="X24" s="5"/>
      <c r="Y24" s="283">
        <f t="shared" si="3"/>
        <v>4</v>
      </c>
      <c r="Z24" s="284">
        <f t="shared" si="4"/>
        <v>4</v>
      </c>
      <c r="AA24" s="284">
        <f t="shared" si="5"/>
        <v>0</v>
      </c>
      <c r="AB24" s="285">
        <f t="shared" si="6"/>
        <v>0</v>
      </c>
      <c r="AC24" s="474" t="str">
        <f t="shared" si="13"/>
        <v>3</v>
      </c>
      <c r="AD24" s="475" t="str">
        <f t="shared" si="14"/>
        <v xml:space="preserve"> </v>
      </c>
      <c r="AE24" s="475" t="str">
        <f t="shared" si="15"/>
        <v xml:space="preserve"> </v>
      </c>
      <c r="AF24" s="476" t="str">
        <f t="shared" si="16"/>
        <v xml:space="preserve"> </v>
      </c>
      <c r="AG24" s="51"/>
      <c r="AH24" s="446" t="str">
        <f t="shared" si="17"/>
        <v>0</v>
      </c>
      <c r="AI24" s="5"/>
      <c r="AJ24" s="215"/>
      <c r="AK24" s="215"/>
      <c r="AL24" s="215"/>
      <c r="AM24" s="216"/>
      <c r="AN24" s="216"/>
      <c r="AO24" s="216"/>
      <c r="AP24" s="216"/>
      <c r="AQ24" s="216"/>
      <c r="AR24" s="52"/>
      <c r="AS24" s="52"/>
      <c r="AT24" s="215"/>
      <c r="AU24" s="215"/>
      <c r="AV24" s="215"/>
      <c r="AW24" s="215"/>
      <c r="AX24" s="452"/>
      <c r="AY24" s="215"/>
      <c r="AZ24" s="215"/>
      <c r="BA24" s="215"/>
      <c r="BB24" s="52"/>
      <c r="BC24" s="215"/>
      <c r="BD24" s="52"/>
      <c r="BE24" s="52"/>
    </row>
    <row r="25" spans="1:57" ht="17.100000000000001" customHeight="1" x14ac:dyDescent="0.5">
      <c r="A25" s="173">
        <v>21</v>
      </c>
      <c r="B25" s="174" t="str">
        <f>รวมคะแนน203!C27</f>
        <v>เด็กชาย ปฏิภาณ  มอญใต้</v>
      </c>
      <c r="C25" s="182">
        <v>2</v>
      </c>
      <c r="D25" s="183">
        <v>2</v>
      </c>
      <c r="E25" s="183">
        <v>3</v>
      </c>
      <c r="F25" s="183">
        <v>3</v>
      </c>
      <c r="G25" s="183">
        <v>1</v>
      </c>
      <c r="H25" s="183">
        <v>1</v>
      </c>
      <c r="I25" s="183">
        <v>3</v>
      </c>
      <c r="J25" s="184">
        <v>2</v>
      </c>
      <c r="K25" s="41" t="str">
        <f t="shared" si="0"/>
        <v>/</v>
      </c>
      <c r="L25" s="42" t="str">
        <f t="shared" si="7"/>
        <v xml:space="preserve"> </v>
      </c>
      <c r="M25" s="190" t="str">
        <f t="shared" si="8"/>
        <v xml:space="preserve"> </v>
      </c>
      <c r="N25" s="191" t="str">
        <f t="shared" si="1"/>
        <v xml:space="preserve"> </v>
      </c>
      <c r="O25" s="182"/>
      <c r="P25" s="183"/>
      <c r="Q25" s="184"/>
      <c r="R25" s="185">
        <f t="shared" si="9"/>
        <v>0</v>
      </c>
      <c r="S25" s="192" t="str">
        <f t="shared" si="10"/>
        <v xml:space="preserve"> </v>
      </c>
      <c r="T25" s="193" t="str">
        <f t="shared" si="11"/>
        <v xml:space="preserve"> </v>
      </c>
      <c r="U25" s="193" t="str">
        <f t="shared" si="12"/>
        <v xml:space="preserve"> </v>
      </c>
      <c r="V25" s="254" t="str">
        <f t="shared" si="2"/>
        <v>/</v>
      </c>
      <c r="W25" s="194"/>
      <c r="X25" s="5"/>
      <c r="Y25" s="283">
        <f t="shared" si="3"/>
        <v>3</v>
      </c>
      <c r="Z25" s="284">
        <f t="shared" si="4"/>
        <v>3</v>
      </c>
      <c r="AA25" s="284">
        <f t="shared" si="5"/>
        <v>2</v>
      </c>
      <c r="AB25" s="285">
        <f t="shared" si="6"/>
        <v>0</v>
      </c>
      <c r="AC25" s="474" t="str">
        <f t="shared" si="13"/>
        <v>3</v>
      </c>
      <c r="AD25" s="475" t="str">
        <f t="shared" si="14"/>
        <v xml:space="preserve"> </v>
      </c>
      <c r="AE25" s="475" t="str">
        <f t="shared" si="15"/>
        <v xml:space="preserve"> </v>
      </c>
      <c r="AF25" s="476" t="str">
        <f t="shared" si="16"/>
        <v xml:space="preserve"> </v>
      </c>
      <c r="AG25" s="51"/>
      <c r="AH25" s="446" t="str">
        <f t="shared" si="17"/>
        <v>0</v>
      </c>
      <c r="AI25" s="5"/>
      <c r="AJ25" s="215"/>
      <c r="AK25" s="215"/>
      <c r="AL25" s="215"/>
      <c r="AM25" s="216"/>
      <c r="AN25" s="216"/>
      <c r="AO25" s="216"/>
      <c r="AP25" s="216"/>
      <c r="AQ25" s="216"/>
      <c r="AR25" s="52"/>
      <c r="AS25" s="52"/>
      <c r="AT25" s="215"/>
      <c r="AU25" s="215"/>
      <c r="AV25" s="215"/>
      <c r="AW25" s="215"/>
      <c r="AX25" s="452"/>
      <c r="AY25" s="215"/>
      <c r="AZ25" s="215"/>
      <c r="BA25" s="215"/>
      <c r="BB25" s="52"/>
      <c r="BC25" s="215"/>
      <c r="BD25" s="52"/>
      <c r="BE25" s="52"/>
    </row>
    <row r="26" spans="1:57" ht="17.100000000000001" customHeight="1" x14ac:dyDescent="0.5">
      <c r="A26" s="189">
        <v>22</v>
      </c>
      <c r="B26" s="174" t="str">
        <f>รวมคะแนน203!C28</f>
        <v>เด็กชาย พงศพล  จันทีนอก</v>
      </c>
      <c r="C26" s="182">
        <v>3</v>
      </c>
      <c r="D26" s="183">
        <v>3</v>
      </c>
      <c r="E26" s="183">
        <v>3</v>
      </c>
      <c r="F26" s="183">
        <v>1</v>
      </c>
      <c r="G26" s="183">
        <v>1</v>
      </c>
      <c r="H26" s="183">
        <v>1</v>
      </c>
      <c r="I26" s="183">
        <v>1</v>
      </c>
      <c r="J26" s="184">
        <v>1</v>
      </c>
      <c r="K26" s="41" t="str">
        <f t="shared" si="0"/>
        <v xml:space="preserve"> </v>
      </c>
      <c r="L26" s="42" t="str">
        <f t="shared" si="7"/>
        <v xml:space="preserve"> </v>
      </c>
      <c r="M26" s="190" t="str">
        <f t="shared" si="8"/>
        <v>/</v>
      </c>
      <c r="N26" s="191" t="str">
        <f t="shared" si="1"/>
        <v xml:space="preserve"> </v>
      </c>
      <c r="O26" s="182"/>
      <c r="P26" s="183"/>
      <c r="Q26" s="184"/>
      <c r="R26" s="185">
        <f t="shared" si="9"/>
        <v>0</v>
      </c>
      <c r="S26" s="192" t="str">
        <f t="shared" si="10"/>
        <v xml:space="preserve"> </v>
      </c>
      <c r="T26" s="193" t="str">
        <f t="shared" si="11"/>
        <v xml:space="preserve"> </v>
      </c>
      <c r="U26" s="193" t="str">
        <f t="shared" si="12"/>
        <v xml:space="preserve"> </v>
      </c>
      <c r="V26" s="254" t="str">
        <f t="shared" si="2"/>
        <v>/</v>
      </c>
      <c r="W26" s="194"/>
      <c r="X26" s="5"/>
      <c r="Y26" s="283">
        <f t="shared" si="3"/>
        <v>3</v>
      </c>
      <c r="Z26" s="284">
        <f t="shared" si="4"/>
        <v>0</v>
      </c>
      <c r="AA26" s="284">
        <f t="shared" si="5"/>
        <v>5</v>
      </c>
      <c r="AB26" s="285">
        <f t="shared" si="6"/>
        <v>0</v>
      </c>
      <c r="AC26" s="474" t="str">
        <f t="shared" si="13"/>
        <v xml:space="preserve"> </v>
      </c>
      <c r="AD26" s="475" t="str">
        <f t="shared" si="14"/>
        <v xml:space="preserve"> </v>
      </c>
      <c r="AE26" s="475" t="str">
        <f t="shared" si="15"/>
        <v>1</v>
      </c>
      <c r="AF26" s="476" t="str">
        <f t="shared" si="16"/>
        <v xml:space="preserve"> </v>
      </c>
      <c r="AG26" s="51"/>
      <c r="AH26" s="446" t="str">
        <f t="shared" si="17"/>
        <v>0</v>
      </c>
      <c r="AI26" s="5"/>
      <c r="AJ26" s="215"/>
      <c r="AK26" s="215"/>
      <c r="AL26" s="215"/>
      <c r="AM26" s="216"/>
      <c r="AN26" s="216"/>
      <c r="AO26" s="451"/>
      <c r="AP26" s="216"/>
      <c r="AQ26" s="216"/>
      <c r="AR26" s="52"/>
      <c r="AS26" s="52"/>
      <c r="AT26" s="215"/>
      <c r="AU26" s="215"/>
      <c r="AV26" s="215"/>
      <c r="AW26" s="215"/>
      <c r="AX26" s="452"/>
      <c r="AY26" s="215"/>
      <c r="AZ26" s="215"/>
      <c r="BA26" s="215"/>
      <c r="BB26" s="52"/>
      <c r="BC26" s="215"/>
      <c r="BD26" s="52"/>
      <c r="BE26" s="52"/>
    </row>
    <row r="27" spans="1:57" ht="17.100000000000001" customHeight="1" x14ac:dyDescent="0.5">
      <c r="A27" s="173">
        <v>23</v>
      </c>
      <c r="B27" s="174" t="str">
        <f>รวมคะแนน203!C29</f>
        <v>เด็กชาย ปัณณวิชญ์  หมากทอง</v>
      </c>
      <c r="C27" s="182">
        <v>2</v>
      </c>
      <c r="D27" s="183">
        <v>2</v>
      </c>
      <c r="E27" s="183">
        <v>2</v>
      </c>
      <c r="F27" s="183">
        <v>2</v>
      </c>
      <c r="G27" s="183">
        <v>3</v>
      </c>
      <c r="H27" s="183">
        <v>3</v>
      </c>
      <c r="I27" s="183">
        <v>3</v>
      </c>
      <c r="J27" s="184">
        <v>3</v>
      </c>
      <c r="K27" s="41" t="str">
        <f t="shared" si="0"/>
        <v>/</v>
      </c>
      <c r="L27" s="42" t="str">
        <f t="shared" si="7"/>
        <v xml:space="preserve"> </v>
      </c>
      <c r="M27" s="190" t="str">
        <f t="shared" si="8"/>
        <v xml:space="preserve"> </v>
      </c>
      <c r="N27" s="191" t="str">
        <f t="shared" si="1"/>
        <v xml:space="preserve"> </v>
      </c>
      <c r="O27" s="182"/>
      <c r="P27" s="183"/>
      <c r="Q27" s="184"/>
      <c r="R27" s="185">
        <f t="shared" si="9"/>
        <v>0</v>
      </c>
      <c r="S27" s="192" t="str">
        <f t="shared" si="10"/>
        <v xml:space="preserve"> </v>
      </c>
      <c r="T27" s="193" t="str">
        <f t="shared" si="11"/>
        <v xml:space="preserve"> </v>
      </c>
      <c r="U27" s="193" t="str">
        <f t="shared" si="12"/>
        <v xml:space="preserve"> </v>
      </c>
      <c r="V27" s="254" t="str">
        <f t="shared" si="2"/>
        <v>/</v>
      </c>
      <c r="W27" s="194"/>
      <c r="X27" s="5"/>
      <c r="Y27" s="283">
        <f t="shared" si="3"/>
        <v>4</v>
      </c>
      <c r="Z27" s="284">
        <f t="shared" si="4"/>
        <v>4</v>
      </c>
      <c r="AA27" s="284">
        <f t="shared" si="5"/>
        <v>0</v>
      </c>
      <c r="AB27" s="285">
        <f t="shared" si="6"/>
        <v>0</v>
      </c>
      <c r="AC27" s="474" t="str">
        <f t="shared" si="13"/>
        <v>3</v>
      </c>
      <c r="AD27" s="475" t="str">
        <f t="shared" si="14"/>
        <v xml:space="preserve"> </v>
      </c>
      <c r="AE27" s="475" t="str">
        <f t="shared" si="15"/>
        <v xml:space="preserve"> </v>
      </c>
      <c r="AF27" s="476" t="str">
        <f t="shared" si="16"/>
        <v xml:space="preserve"> </v>
      </c>
      <c r="AG27" s="51"/>
      <c r="AH27" s="446" t="str">
        <f t="shared" si="17"/>
        <v>0</v>
      </c>
      <c r="AI27" s="5"/>
      <c r="AJ27" s="215"/>
      <c r="AK27" s="215"/>
      <c r="AL27" s="215"/>
      <c r="AM27" s="216"/>
      <c r="AN27" s="216"/>
      <c r="AO27" s="216"/>
      <c r="AP27" s="216"/>
      <c r="AQ27" s="216"/>
      <c r="AR27" s="52"/>
      <c r="AS27" s="52"/>
      <c r="AT27" s="215"/>
      <c r="AU27" s="215"/>
      <c r="AV27" s="215"/>
      <c r="AW27" s="215"/>
      <c r="AX27" s="452"/>
      <c r="AY27" s="215"/>
      <c r="AZ27" s="215"/>
      <c r="BA27" s="215"/>
      <c r="BB27" s="52"/>
      <c r="BC27" s="215"/>
      <c r="BD27" s="52"/>
      <c r="BE27" s="52"/>
    </row>
    <row r="28" spans="1:57" ht="17.100000000000001" customHeight="1" x14ac:dyDescent="0.5">
      <c r="A28" s="189">
        <v>24</v>
      </c>
      <c r="B28" s="174" t="str">
        <f>รวมคะแนน203!C30</f>
        <v>เด็กหญิง รุ่งนภา  คำลา</v>
      </c>
      <c r="C28" s="182">
        <v>2</v>
      </c>
      <c r="D28" s="183">
        <v>2</v>
      </c>
      <c r="E28" s="183">
        <v>1</v>
      </c>
      <c r="F28" s="183">
        <v>1</v>
      </c>
      <c r="G28" s="183">
        <v>3</v>
      </c>
      <c r="H28" s="183">
        <v>3</v>
      </c>
      <c r="I28" s="183">
        <v>3</v>
      </c>
      <c r="J28" s="184">
        <v>3</v>
      </c>
      <c r="K28" s="41" t="str">
        <f t="shared" si="0"/>
        <v>/</v>
      </c>
      <c r="L28" s="42" t="str">
        <f t="shared" si="7"/>
        <v>/</v>
      </c>
      <c r="M28" s="190" t="str">
        <f t="shared" si="8"/>
        <v xml:space="preserve"> </v>
      </c>
      <c r="N28" s="191" t="str">
        <f t="shared" si="1"/>
        <v xml:space="preserve"> </v>
      </c>
      <c r="O28" s="182"/>
      <c r="P28" s="183"/>
      <c r="Q28" s="184"/>
      <c r="R28" s="185">
        <f t="shared" si="9"/>
        <v>0</v>
      </c>
      <c r="S28" s="192" t="str">
        <f t="shared" si="10"/>
        <v xml:space="preserve"> </v>
      </c>
      <c r="T28" s="335" t="str">
        <f t="shared" si="11"/>
        <v xml:space="preserve"> </v>
      </c>
      <c r="U28" s="193" t="str">
        <f t="shared" si="12"/>
        <v xml:space="preserve"> </v>
      </c>
      <c r="V28" s="254" t="str">
        <f t="shared" si="2"/>
        <v>/</v>
      </c>
      <c r="W28" s="194"/>
      <c r="X28" s="5"/>
      <c r="Y28" s="283">
        <f t="shared" si="3"/>
        <v>4</v>
      </c>
      <c r="Z28" s="284">
        <f t="shared" si="4"/>
        <v>2</v>
      </c>
      <c r="AA28" s="284">
        <f t="shared" si="5"/>
        <v>2</v>
      </c>
      <c r="AB28" s="285">
        <f t="shared" si="6"/>
        <v>0</v>
      </c>
      <c r="AC28" s="474"/>
      <c r="AD28" s="475" t="str">
        <f t="shared" si="14"/>
        <v>2</v>
      </c>
      <c r="AE28" s="475" t="str">
        <f t="shared" si="15"/>
        <v xml:space="preserve"> </v>
      </c>
      <c r="AF28" s="476" t="str">
        <f t="shared" si="16"/>
        <v xml:space="preserve"> </v>
      </c>
      <c r="AG28" s="51"/>
      <c r="AH28" s="446" t="str">
        <f t="shared" si="17"/>
        <v>0</v>
      </c>
      <c r="AI28" s="5"/>
      <c r="AJ28" s="215"/>
      <c r="AK28" s="215"/>
      <c r="AL28" s="215"/>
      <c r="AM28" s="216"/>
      <c r="AN28" s="216"/>
      <c r="AO28" s="216"/>
      <c r="AP28" s="216"/>
      <c r="AQ28" s="216"/>
      <c r="AR28" s="52"/>
      <c r="AS28" s="52"/>
      <c r="AT28" s="215"/>
      <c r="AU28" s="215"/>
      <c r="AV28" s="215"/>
      <c r="AW28" s="215"/>
      <c r="AX28" s="452"/>
      <c r="AY28" s="215"/>
      <c r="AZ28" s="215"/>
      <c r="BA28" s="215"/>
      <c r="BB28" s="52"/>
      <c r="BC28" s="215"/>
      <c r="BD28" s="52"/>
      <c r="BE28" s="52"/>
    </row>
    <row r="29" spans="1:57" ht="17.100000000000001" customHeight="1" x14ac:dyDescent="0.5">
      <c r="A29" s="173">
        <v>25</v>
      </c>
      <c r="B29" s="174" t="str">
        <f>รวมคะแนน203!C31</f>
        <v>เด็กหญิง พิชญ์สินี  ผิวเกลี้ยง</v>
      </c>
      <c r="C29" s="182">
        <v>2</v>
      </c>
      <c r="D29" s="183">
        <v>2</v>
      </c>
      <c r="E29" s="183">
        <v>2</v>
      </c>
      <c r="F29" s="183">
        <v>2</v>
      </c>
      <c r="G29" s="183">
        <v>3</v>
      </c>
      <c r="H29" s="183">
        <v>1</v>
      </c>
      <c r="I29" s="183">
        <v>1</v>
      </c>
      <c r="J29" s="184">
        <v>1</v>
      </c>
      <c r="K29" s="41" t="str">
        <f t="shared" si="0"/>
        <v xml:space="preserve"> </v>
      </c>
      <c r="L29" s="42" t="str">
        <f t="shared" si="7"/>
        <v>/</v>
      </c>
      <c r="M29" s="190" t="str">
        <f t="shared" si="8"/>
        <v xml:space="preserve"> </v>
      </c>
      <c r="N29" s="191" t="str">
        <f t="shared" si="1"/>
        <v xml:space="preserve"> </v>
      </c>
      <c r="O29" s="182"/>
      <c r="P29" s="183"/>
      <c r="Q29" s="184"/>
      <c r="R29" s="185">
        <f t="shared" si="9"/>
        <v>0</v>
      </c>
      <c r="S29" s="192" t="str">
        <f t="shared" si="10"/>
        <v xml:space="preserve"> </v>
      </c>
      <c r="T29" s="193" t="str">
        <f t="shared" si="11"/>
        <v xml:space="preserve"> </v>
      </c>
      <c r="U29" s="193" t="str">
        <f t="shared" si="12"/>
        <v xml:space="preserve"> </v>
      </c>
      <c r="V29" s="254" t="str">
        <f t="shared" si="2"/>
        <v>/</v>
      </c>
      <c r="W29" s="194"/>
      <c r="X29" s="5"/>
      <c r="Y29" s="283">
        <f t="shared" si="3"/>
        <v>1</v>
      </c>
      <c r="Z29" s="284">
        <f t="shared" si="4"/>
        <v>4</v>
      </c>
      <c r="AA29" s="284">
        <f t="shared" si="5"/>
        <v>3</v>
      </c>
      <c r="AB29" s="285">
        <f t="shared" si="6"/>
        <v>0</v>
      </c>
      <c r="AC29" s="474" t="str">
        <f t="shared" si="13"/>
        <v xml:space="preserve"> </v>
      </c>
      <c r="AD29" s="475" t="str">
        <f t="shared" si="14"/>
        <v>2</v>
      </c>
      <c r="AE29" s="475" t="str">
        <f t="shared" si="15"/>
        <v xml:space="preserve"> </v>
      </c>
      <c r="AF29" s="476" t="str">
        <f t="shared" si="16"/>
        <v xml:space="preserve"> </v>
      </c>
      <c r="AG29" s="51"/>
      <c r="AH29" s="446" t="str">
        <f t="shared" si="17"/>
        <v>0</v>
      </c>
      <c r="AI29" s="5"/>
      <c r="AJ29" s="215"/>
      <c r="AK29" s="215"/>
      <c r="AL29" s="215"/>
      <c r="AM29" s="216"/>
      <c r="AN29" s="216"/>
      <c r="AO29" s="216"/>
      <c r="AP29" s="216"/>
      <c r="AQ29" s="216"/>
      <c r="AR29" s="52"/>
      <c r="AS29" s="52"/>
      <c r="AT29" s="215"/>
      <c r="AU29" s="215"/>
      <c r="AV29" s="215"/>
      <c r="AW29" s="215"/>
      <c r="AX29" s="452"/>
      <c r="AY29" s="215"/>
      <c r="AZ29" s="215"/>
      <c r="BA29" s="215"/>
      <c r="BB29" s="52"/>
      <c r="BC29" s="215"/>
      <c r="BD29" s="52"/>
      <c r="BE29" s="52"/>
    </row>
    <row r="30" spans="1:57" ht="17.100000000000001" customHeight="1" x14ac:dyDescent="0.5">
      <c r="A30" s="189">
        <v>26</v>
      </c>
      <c r="B30" s="174" t="str">
        <f>รวมคะแนน203!C32</f>
        <v>เด็กหญิง วรรณวิสา  ตุวินันท์</v>
      </c>
      <c r="C30" s="182">
        <v>2</v>
      </c>
      <c r="D30" s="183">
        <v>2</v>
      </c>
      <c r="E30" s="183">
        <v>2</v>
      </c>
      <c r="F30" s="183">
        <v>3</v>
      </c>
      <c r="G30" s="183">
        <v>3</v>
      </c>
      <c r="H30" s="183">
        <v>3</v>
      </c>
      <c r="I30" s="183">
        <v>1</v>
      </c>
      <c r="J30" s="184">
        <v>1</v>
      </c>
      <c r="K30" s="41" t="str">
        <f t="shared" si="0"/>
        <v>/</v>
      </c>
      <c r="L30" s="42" t="str">
        <f t="shared" si="7"/>
        <v xml:space="preserve"> </v>
      </c>
      <c r="M30" s="190" t="str">
        <f t="shared" si="8"/>
        <v xml:space="preserve"> </v>
      </c>
      <c r="N30" s="191" t="str">
        <f t="shared" si="1"/>
        <v xml:space="preserve"> </v>
      </c>
      <c r="O30" s="182"/>
      <c r="P30" s="183"/>
      <c r="Q30" s="184"/>
      <c r="R30" s="185">
        <f t="shared" si="9"/>
        <v>0</v>
      </c>
      <c r="S30" s="192" t="str">
        <f t="shared" si="10"/>
        <v xml:space="preserve"> </v>
      </c>
      <c r="T30" s="193" t="str">
        <f t="shared" si="11"/>
        <v xml:space="preserve"> </v>
      </c>
      <c r="U30" s="193" t="str">
        <f t="shared" si="12"/>
        <v xml:space="preserve"> </v>
      </c>
      <c r="V30" s="254" t="str">
        <f t="shared" si="2"/>
        <v>/</v>
      </c>
      <c r="W30" s="194"/>
      <c r="X30" s="5"/>
      <c r="Y30" s="283">
        <f t="shared" si="3"/>
        <v>3</v>
      </c>
      <c r="Z30" s="284">
        <f t="shared" si="4"/>
        <v>3</v>
      </c>
      <c r="AA30" s="284">
        <f t="shared" si="5"/>
        <v>2</v>
      </c>
      <c r="AB30" s="285">
        <f t="shared" si="6"/>
        <v>0</v>
      </c>
      <c r="AC30" s="474" t="str">
        <f t="shared" si="13"/>
        <v>3</v>
      </c>
      <c r="AD30" s="475" t="str">
        <f t="shared" si="14"/>
        <v xml:space="preserve"> </v>
      </c>
      <c r="AE30" s="475" t="str">
        <f t="shared" si="15"/>
        <v xml:space="preserve"> </v>
      </c>
      <c r="AF30" s="476" t="str">
        <f t="shared" si="16"/>
        <v xml:space="preserve"> </v>
      </c>
      <c r="AG30" s="51"/>
      <c r="AH30" s="446" t="str">
        <f t="shared" si="17"/>
        <v>0</v>
      </c>
      <c r="AI30" s="5"/>
      <c r="AJ30" s="215"/>
      <c r="AK30" s="215"/>
      <c r="AL30" s="215"/>
      <c r="AM30" s="216"/>
      <c r="AN30" s="216"/>
      <c r="AO30" s="216"/>
      <c r="AP30" s="216"/>
      <c r="AQ30" s="216"/>
      <c r="AR30" s="52"/>
      <c r="AS30" s="52"/>
      <c r="AT30" s="215"/>
      <c r="AU30" s="215"/>
      <c r="AV30" s="215"/>
      <c r="AW30" s="215"/>
      <c r="AX30" s="452"/>
      <c r="AY30" s="215"/>
      <c r="AZ30" s="215"/>
      <c r="BA30" s="215"/>
      <c r="BB30" s="52"/>
      <c r="BC30" s="215"/>
      <c r="BD30" s="52"/>
      <c r="BE30" s="52"/>
    </row>
    <row r="31" spans="1:57" ht="17.100000000000001" customHeight="1" x14ac:dyDescent="0.5">
      <c r="A31" s="173">
        <v>27</v>
      </c>
      <c r="B31" s="174" t="str">
        <f>รวมคะแนน203!C33</f>
        <v>เด็กหญิง วริศา  พานา</v>
      </c>
      <c r="C31" s="182">
        <v>1</v>
      </c>
      <c r="D31" s="183">
        <v>1</v>
      </c>
      <c r="E31" s="183">
        <v>1</v>
      </c>
      <c r="F31" s="183">
        <v>1</v>
      </c>
      <c r="G31" s="183">
        <v>2</v>
      </c>
      <c r="H31" s="183">
        <v>2</v>
      </c>
      <c r="I31" s="183">
        <v>2</v>
      </c>
      <c r="J31" s="184">
        <v>2</v>
      </c>
      <c r="K31" s="41" t="str">
        <f t="shared" si="0"/>
        <v xml:space="preserve"> </v>
      </c>
      <c r="L31" s="42" t="str">
        <f t="shared" si="7"/>
        <v>/</v>
      </c>
      <c r="M31" s="190" t="str">
        <f t="shared" si="8"/>
        <v xml:space="preserve"> </v>
      </c>
      <c r="N31" s="191" t="str">
        <f t="shared" si="1"/>
        <v xml:space="preserve"> </v>
      </c>
      <c r="O31" s="182"/>
      <c r="P31" s="183"/>
      <c r="Q31" s="184"/>
      <c r="R31" s="185">
        <f t="shared" si="9"/>
        <v>0</v>
      </c>
      <c r="S31" s="192" t="str">
        <f t="shared" si="10"/>
        <v xml:space="preserve"> </v>
      </c>
      <c r="T31" s="193" t="str">
        <f t="shared" si="11"/>
        <v xml:space="preserve"> </v>
      </c>
      <c r="U31" s="193" t="str">
        <f t="shared" si="12"/>
        <v xml:space="preserve"> </v>
      </c>
      <c r="V31" s="254" t="str">
        <f t="shared" si="2"/>
        <v>/</v>
      </c>
      <c r="W31" s="194"/>
      <c r="X31" s="5"/>
      <c r="Y31" s="283">
        <f t="shared" si="3"/>
        <v>0</v>
      </c>
      <c r="Z31" s="284">
        <f t="shared" si="4"/>
        <v>4</v>
      </c>
      <c r="AA31" s="284">
        <f t="shared" si="5"/>
        <v>4</v>
      </c>
      <c r="AB31" s="285">
        <f t="shared" si="6"/>
        <v>0</v>
      </c>
      <c r="AC31" s="474" t="str">
        <f t="shared" si="13"/>
        <v xml:space="preserve"> </v>
      </c>
      <c r="AD31" s="475" t="str">
        <f t="shared" si="14"/>
        <v>2</v>
      </c>
      <c r="AE31" s="475" t="str">
        <f t="shared" si="15"/>
        <v xml:space="preserve"> </v>
      </c>
      <c r="AF31" s="476" t="str">
        <f t="shared" si="16"/>
        <v xml:space="preserve"> </v>
      </c>
      <c r="AG31" s="51"/>
      <c r="AH31" s="446" t="str">
        <f t="shared" si="17"/>
        <v>0</v>
      </c>
      <c r="AI31" s="5"/>
      <c r="AJ31" s="215"/>
      <c r="AK31" s="215"/>
      <c r="AL31" s="215"/>
      <c r="AM31" s="216"/>
      <c r="AN31" s="216"/>
      <c r="AO31" s="451"/>
      <c r="AP31" s="216"/>
      <c r="AQ31" s="216"/>
      <c r="AR31" s="52"/>
      <c r="AS31" s="52"/>
      <c r="AT31" s="215"/>
      <c r="AU31" s="215"/>
      <c r="AV31" s="215"/>
      <c r="AW31" s="215"/>
      <c r="AX31" s="452"/>
      <c r="AY31" s="215"/>
      <c r="AZ31" s="215"/>
      <c r="BA31" s="215"/>
      <c r="BB31" s="52"/>
      <c r="BC31" s="215"/>
      <c r="BD31" s="52"/>
      <c r="BE31" s="52"/>
    </row>
    <row r="32" spans="1:57" ht="17.100000000000001" customHeight="1" x14ac:dyDescent="0.5">
      <c r="A32" s="189">
        <v>28</v>
      </c>
      <c r="B32" s="174" t="str">
        <f>รวมคะแนน203!C34</f>
        <v>เด็กหญิง กิติมา  ตะวะนะ</v>
      </c>
      <c r="C32" s="182">
        <v>3</v>
      </c>
      <c r="D32" s="183">
        <v>3</v>
      </c>
      <c r="E32" s="183">
        <v>3</v>
      </c>
      <c r="F32" s="183">
        <v>3</v>
      </c>
      <c r="G32" s="183">
        <v>3</v>
      </c>
      <c r="H32" s="183">
        <v>2</v>
      </c>
      <c r="I32" s="183">
        <v>2</v>
      </c>
      <c r="J32" s="184">
        <v>2</v>
      </c>
      <c r="K32" s="41" t="str">
        <f t="shared" si="0"/>
        <v>/</v>
      </c>
      <c r="L32" s="42" t="str">
        <f t="shared" si="7"/>
        <v>/</v>
      </c>
      <c r="M32" s="190" t="str">
        <f t="shared" si="8"/>
        <v xml:space="preserve"> </v>
      </c>
      <c r="N32" s="191" t="str">
        <f t="shared" si="1"/>
        <v xml:space="preserve"> </v>
      </c>
      <c r="O32" s="182"/>
      <c r="P32" s="183"/>
      <c r="Q32" s="184"/>
      <c r="R32" s="185">
        <f t="shared" si="9"/>
        <v>0</v>
      </c>
      <c r="S32" s="192" t="str">
        <f t="shared" si="10"/>
        <v xml:space="preserve"> </v>
      </c>
      <c r="T32" s="193" t="str">
        <f t="shared" si="11"/>
        <v xml:space="preserve"> </v>
      </c>
      <c r="U32" s="193" t="str">
        <f t="shared" si="12"/>
        <v xml:space="preserve"> </v>
      </c>
      <c r="V32" s="254" t="str">
        <f t="shared" si="2"/>
        <v>/</v>
      </c>
      <c r="W32" s="194"/>
      <c r="X32" s="5"/>
      <c r="Y32" s="283">
        <f t="shared" si="3"/>
        <v>5</v>
      </c>
      <c r="Z32" s="284">
        <f t="shared" si="4"/>
        <v>3</v>
      </c>
      <c r="AA32" s="284">
        <f t="shared" si="5"/>
        <v>0</v>
      </c>
      <c r="AB32" s="285">
        <f t="shared" si="6"/>
        <v>0</v>
      </c>
      <c r="AC32" s="474"/>
      <c r="AD32" s="475" t="str">
        <f>IF(AB32&gt;0," ",IF(Z32=Y32," ",IF(Z32&gt;=AA32,"2",IF(AA32&gt;Y32," ",IF(AA32&gt;Z32," ",IF(Y32=2," "))))))</f>
        <v>2</v>
      </c>
      <c r="AE32" s="475" t="str">
        <f t="shared" si="15"/>
        <v xml:space="preserve"> </v>
      </c>
      <c r="AF32" s="476" t="str">
        <f t="shared" si="16"/>
        <v xml:space="preserve"> </v>
      </c>
      <c r="AG32" s="51"/>
      <c r="AH32" s="446" t="str">
        <f t="shared" si="17"/>
        <v>0</v>
      </c>
      <c r="AI32" s="5"/>
      <c r="AJ32" s="215"/>
      <c r="AK32" s="215"/>
      <c r="AL32" s="215"/>
      <c r="AM32" s="216"/>
      <c r="AN32" s="216"/>
      <c r="AO32" s="216"/>
      <c r="AP32" s="216"/>
      <c r="AQ32" s="216"/>
      <c r="AR32" s="52"/>
      <c r="AS32" s="52"/>
      <c r="AT32" s="215"/>
      <c r="AU32" s="215"/>
      <c r="AV32" s="215"/>
      <c r="AW32" s="215"/>
      <c r="AX32" s="452"/>
      <c r="AY32" s="215"/>
      <c r="AZ32" s="215"/>
      <c r="BA32" s="215"/>
      <c r="BB32" s="52"/>
      <c r="BC32" s="215"/>
      <c r="BD32" s="52"/>
      <c r="BE32" s="52"/>
    </row>
    <row r="33" spans="1:57" ht="17.100000000000001" customHeight="1" x14ac:dyDescent="0.5">
      <c r="A33" s="173">
        <v>29</v>
      </c>
      <c r="B33" s="174" t="str">
        <f>รวมคะแนน203!C35</f>
        <v>เด็กชาย วีรวุฒิ  เขียวบุญปลูก</v>
      </c>
      <c r="C33" s="182">
        <v>2</v>
      </c>
      <c r="D33" s="183">
        <v>2</v>
      </c>
      <c r="E33" s="183">
        <v>1</v>
      </c>
      <c r="F33" s="183">
        <v>1</v>
      </c>
      <c r="G33" s="183">
        <v>3</v>
      </c>
      <c r="H33" s="183">
        <v>3</v>
      </c>
      <c r="I33" s="183">
        <v>1</v>
      </c>
      <c r="J33" s="184">
        <v>3</v>
      </c>
      <c r="K33" s="41" t="str">
        <f t="shared" si="0"/>
        <v>/</v>
      </c>
      <c r="L33" s="42" t="str">
        <f t="shared" si="7"/>
        <v xml:space="preserve"> </v>
      </c>
      <c r="M33" s="190" t="str">
        <f t="shared" si="8"/>
        <v>/</v>
      </c>
      <c r="N33" s="191" t="str">
        <f t="shared" si="1"/>
        <v xml:space="preserve"> </v>
      </c>
      <c r="O33" s="182"/>
      <c r="P33" s="183"/>
      <c r="Q33" s="184"/>
      <c r="R33" s="185">
        <f t="shared" si="9"/>
        <v>0</v>
      </c>
      <c r="S33" s="192" t="str">
        <f t="shared" si="10"/>
        <v xml:space="preserve"> </v>
      </c>
      <c r="T33" s="335" t="str">
        <f t="shared" si="11"/>
        <v xml:space="preserve"> </v>
      </c>
      <c r="U33" s="193" t="str">
        <f t="shared" si="12"/>
        <v xml:space="preserve"> </v>
      </c>
      <c r="V33" s="254" t="str">
        <f t="shared" si="2"/>
        <v>/</v>
      </c>
      <c r="W33" s="194"/>
      <c r="X33" s="5"/>
      <c r="Y33" s="283">
        <f t="shared" si="3"/>
        <v>3</v>
      </c>
      <c r="Z33" s="284">
        <f t="shared" si="4"/>
        <v>2</v>
      </c>
      <c r="AA33" s="284">
        <f t="shared" si="5"/>
        <v>3</v>
      </c>
      <c r="AB33" s="285">
        <f t="shared" si="6"/>
        <v>0</v>
      </c>
      <c r="AC33" s="474" t="str">
        <f t="shared" si="13"/>
        <v>3</v>
      </c>
      <c r="AD33" s="475" t="str">
        <f t="shared" si="14"/>
        <v xml:space="preserve"> </v>
      </c>
      <c r="AE33" s="475"/>
      <c r="AF33" s="476" t="str">
        <f t="shared" si="16"/>
        <v xml:space="preserve"> </v>
      </c>
      <c r="AG33" s="51"/>
      <c r="AH33" s="446" t="str">
        <f t="shared" si="17"/>
        <v>0</v>
      </c>
      <c r="AI33" s="5"/>
      <c r="AJ33" s="215"/>
      <c r="AK33" s="215"/>
      <c r="AL33" s="215"/>
      <c r="AM33" s="216"/>
      <c r="AN33" s="216"/>
      <c r="AO33" s="216"/>
      <c r="AP33" s="216"/>
      <c r="AQ33" s="216"/>
      <c r="AR33" s="52"/>
      <c r="AS33" s="52"/>
      <c r="AT33" s="215"/>
      <c r="AU33" s="215"/>
      <c r="AV33" s="215"/>
      <c r="AW33" s="215"/>
      <c r="AX33" s="452"/>
      <c r="AY33" s="215"/>
      <c r="AZ33" s="215"/>
      <c r="BA33" s="215"/>
      <c r="BB33" s="52"/>
      <c r="BC33" s="215"/>
      <c r="BD33" s="52"/>
      <c r="BE33" s="52"/>
    </row>
    <row r="34" spans="1:57" ht="17.100000000000001" customHeight="1" x14ac:dyDescent="0.5">
      <c r="A34" s="189">
        <v>30</v>
      </c>
      <c r="B34" s="174" t="str">
        <f>รวมคะแนน203!C36</f>
        <v>เด็กชาย ธนพล  ตำหนิงาม</v>
      </c>
      <c r="C34" s="182">
        <v>2</v>
      </c>
      <c r="D34" s="183">
        <v>1</v>
      </c>
      <c r="E34" s="183">
        <v>1</v>
      </c>
      <c r="F34" s="183">
        <v>1</v>
      </c>
      <c r="G34" s="183">
        <v>1</v>
      </c>
      <c r="H34" s="183">
        <v>2</v>
      </c>
      <c r="I34" s="183">
        <v>2</v>
      </c>
      <c r="J34" s="184">
        <v>2</v>
      </c>
      <c r="K34" s="41" t="str">
        <f t="shared" si="0"/>
        <v xml:space="preserve"> </v>
      </c>
      <c r="L34" s="42" t="str">
        <f t="shared" si="7"/>
        <v>/</v>
      </c>
      <c r="M34" s="190" t="str">
        <f t="shared" si="8"/>
        <v xml:space="preserve"> </v>
      </c>
      <c r="N34" s="191" t="str">
        <f t="shared" si="1"/>
        <v xml:space="preserve"> </v>
      </c>
      <c r="O34" s="182"/>
      <c r="P34" s="183"/>
      <c r="Q34" s="184"/>
      <c r="R34" s="185">
        <f t="shared" si="9"/>
        <v>0</v>
      </c>
      <c r="S34" s="192" t="str">
        <f t="shared" si="10"/>
        <v xml:space="preserve"> </v>
      </c>
      <c r="T34" s="193" t="str">
        <f t="shared" si="11"/>
        <v xml:space="preserve"> </v>
      </c>
      <c r="U34" s="193" t="str">
        <f t="shared" si="12"/>
        <v xml:space="preserve"> </v>
      </c>
      <c r="V34" s="254" t="str">
        <f t="shared" si="2"/>
        <v>/</v>
      </c>
      <c r="W34" s="194"/>
      <c r="X34" s="5"/>
      <c r="Y34" s="283">
        <f t="shared" si="3"/>
        <v>0</v>
      </c>
      <c r="Z34" s="284">
        <f t="shared" si="4"/>
        <v>4</v>
      </c>
      <c r="AA34" s="284">
        <f t="shared" si="5"/>
        <v>4</v>
      </c>
      <c r="AB34" s="285">
        <f t="shared" si="6"/>
        <v>0</v>
      </c>
      <c r="AC34" s="474" t="str">
        <f t="shared" si="13"/>
        <v xml:space="preserve"> </v>
      </c>
      <c r="AD34" s="475" t="str">
        <f t="shared" si="14"/>
        <v>2</v>
      </c>
      <c r="AE34" s="475" t="str">
        <f t="shared" si="15"/>
        <v xml:space="preserve"> </v>
      </c>
      <c r="AF34" s="476" t="str">
        <f t="shared" si="16"/>
        <v xml:space="preserve"> </v>
      </c>
      <c r="AG34" s="51"/>
      <c r="AH34" s="446" t="str">
        <f t="shared" si="17"/>
        <v>0</v>
      </c>
      <c r="AI34" s="5"/>
      <c r="AJ34" s="215"/>
      <c r="AK34" s="215"/>
      <c r="AL34" s="215"/>
      <c r="AM34" s="216"/>
      <c r="AN34" s="216"/>
      <c r="AO34" s="216"/>
      <c r="AP34" s="216"/>
      <c r="AQ34" s="216"/>
      <c r="AR34" s="52"/>
      <c r="AS34" s="52"/>
      <c r="AT34" s="215"/>
      <c r="AU34" s="215"/>
      <c r="AV34" s="215"/>
      <c r="AW34" s="215"/>
      <c r="AX34" s="452"/>
      <c r="AY34" s="215"/>
      <c r="AZ34" s="215"/>
      <c r="BA34" s="215"/>
      <c r="BB34" s="52"/>
      <c r="BC34" s="215"/>
      <c r="BD34" s="52"/>
      <c r="BE34" s="52"/>
    </row>
    <row r="35" spans="1:57" ht="17.100000000000001" customHeight="1" x14ac:dyDescent="0.5">
      <c r="A35" s="173">
        <v>31</v>
      </c>
      <c r="B35" s="174" t="str">
        <f>รวมคะแนน203!C37</f>
        <v>เด็กหญิง ณัฐนริน  คำหล้าชาย</v>
      </c>
      <c r="C35" s="41">
        <v>2</v>
      </c>
      <c r="D35" s="42">
        <v>2</v>
      </c>
      <c r="E35" s="42">
        <v>2</v>
      </c>
      <c r="F35" s="42">
        <v>3</v>
      </c>
      <c r="G35" s="42">
        <v>3</v>
      </c>
      <c r="H35" s="42">
        <v>3</v>
      </c>
      <c r="I35" s="42">
        <v>1</v>
      </c>
      <c r="J35" s="203">
        <v>1</v>
      </c>
      <c r="K35" s="41" t="str">
        <f t="shared" si="0"/>
        <v>/</v>
      </c>
      <c r="L35" s="42" t="str">
        <f t="shared" si="7"/>
        <v xml:space="preserve"> </v>
      </c>
      <c r="M35" s="190" t="str">
        <f t="shared" si="8"/>
        <v xml:space="preserve"> </v>
      </c>
      <c r="N35" s="191" t="str">
        <f t="shared" si="1"/>
        <v xml:space="preserve"> </v>
      </c>
      <c r="O35" s="41"/>
      <c r="P35" s="42"/>
      <c r="Q35" s="203"/>
      <c r="R35" s="204">
        <f t="shared" si="9"/>
        <v>0</v>
      </c>
      <c r="S35" s="192" t="str">
        <f t="shared" si="10"/>
        <v xml:space="preserve"> </v>
      </c>
      <c r="T35" s="193" t="str">
        <f t="shared" si="11"/>
        <v xml:space="preserve"> </v>
      </c>
      <c r="U35" s="193" t="str">
        <f t="shared" si="12"/>
        <v xml:space="preserve"> </v>
      </c>
      <c r="V35" s="254" t="str">
        <f t="shared" si="2"/>
        <v>/</v>
      </c>
      <c r="W35" s="194"/>
      <c r="X35" s="5"/>
      <c r="Y35" s="283">
        <f t="shared" si="3"/>
        <v>3</v>
      </c>
      <c r="Z35" s="284">
        <f t="shared" si="4"/>
        <v>3</v>
      </c>
      <c r="AA35" s="284">
        <f t="shared" si="5"/>
        <v>2</v>
      </c>
      <c r="AB35" s="285">
        <f t="shared" si="6"/>
        <v>0</v>
      </c>
      <c r="AC35" s="474" t="str">
        <f t="shared" si="13"/>
        <v>3</v>
      </c>
      <c r="AD35" s="475" t="str">
        <f t="shared" si="14"/>
        <v xml:space="preserve"> </v>
      </c>
      <c r="AE35" s="475" t="str">
        <f t="shared" si="15"/>
        <v xml:space="preserve"> </v>
      </c>
      <c r="AF35" s="476" t="str">
        <f t="shared" si="16"/>
        <v xml:space="preserve"> </v>
      </c>
      <c r="AG35" s="51"/>
      <c r="AH35" s="446" t="str">
        <f t="shared" si="17"/>
        <v>0</v>
      </c>
      <c r="AI35" s="5"/>
      <c r="AJ35" s="215"/>
      <c r="AK35" s="215"/>
      <c r="AL35" s="215"/>
      <c r="AM35" s="216"/>
      <c r="AN35" s="216"/>
      <c r="AO35" s="451"/>
      <c r="AP35" s="216"/>
      <c r="AQ35" s="216"/>
      <c r="AR35" s="52"/>
      <c r="AS35" s="52"/>
      <c r="AT35" s="215"/>
      <c r="AU35" s="215"/>
      <c r="AV35" s="215"/>
      <c r="AW35" s="215"/>
      <c r="AX35" s="452"/>
      <c r="AY35" s="215"/>
      <c r="AZ35" s="215"/>
      <c r="BA35" s="215"/>
      <c r="BB35" s="52"/>
      <c r="BC35" s="215"/>
      <c r="BD35" s="52"/>
      <c r="BE35" s="52"/>
    </row>
    <row r="36" spans="1:57" ht="17.100000000000001" customHeight="1" x14ac:dyDescent="0.5">
      <c r="A36" s="189">
        <v>32</v>
      </c>
      <c r="B36" s="174" t="str">
        <f>รวมคะแนน203!C38</f>
        <v>เด็กหญิง พัทธินันท์  สรรพสอน</v>
      </c>
      <c r="C36" s="41">
        <v>2</v>
      </c>
      <c r="D36" s="42">
        <v>2</v>
      </c>
      <c r="E36" s="42">
        <v>2</v>
      </c>
      <c r="F36" s="42">
        <v>3</v>
      </c>
      <c r="G36" s="42">
        <v>3</v>
      </c>
      <c r="H36" s="42">
        <v>1</v>
      </c>
      <c r="I36" s="42">
        <v>1</v>
      </c>
      <c r="J36" s="203">
        <v>0</v>
      </c>
      <c r="K36" s="41" t="str">
        <f t="shared" si="0"/>
        <v xml:space="preserve"> </v>
      </c>
      <c r="L36" s="42" t="str">
        <f t="shared" si="7"/>
        <v xml:space="preserve"> </v>
      </c>
      <c r="M36" s="190" t="str">
        <f t="shared" si="8"/>
        <v xml:space="preserve"> </v>
      </c>
      <c r="N36" s="191" t="str">
        <f t="shared" si="1"/>
        <v>/</v>
      </c>
      <c r="O36" s="41"/>
      <c r="P36" s="42"/>
      <c r="Q36" s="203"/>
      <c r="R36" s="204">
        <f t="shared" si="9"/>
        <v>0</v>
      </c>
      <c r="S36" s="192" t="str">
        <f t="shared" si="10"/>
        <v xml:space="preserve"> </v>
      </c>
      <c r="T36" s="193" t="str">
        <f t="shared" si="11"/>
        <v xml:space="preserve"> </v>
      </c>
      <c r="U36" s="193" t="str">
        <f t="shared" si="12"/>
        <v xml:space="preserve"> </v>
      </c>
      <c r="V36" s="254" t="str">
        <f t="shared" si="2"/>
        <v>/</v>
      </c>
      <c r="W36" s="194"/>
      <c r="X36" s="5"/>
      <c r="Y36" s="283">
        <f t="shared" si="3"/>
        <v>2</v>
      </c>
      <c r="Z36" s="284">
        <f t="shared" si="4"/>
        <v>3</v>
      </c>
      <c r="AA36" s="284">
        <f t="shared" si="5"/>
        <v>2</v>
      </c>
      <c r="AB36" s="285">
        <f t="shared" si="6"/>
        <v>1</v>
      </c>
      <c r="AC36" s="474" t="str">
        <f t="shared" si="13"/>
        <v xml:space="preserve"> </v>
      </c>
      <c r="AD36" s="475" t="str">
        <f t="shared" si="14"/>
        <v xml:space="preserve"> </v>
      </c>
      <c r="AE36" s="475" t="str">
        <f t="shared" si="15"/>
        <v xml:space="preserve"> </v>
      </c>
      <c r="AF36" s="476" t="str">
        <f t="shared" si="16"/>
        <v>0</v>
      </c>
      <c r="AG36" s="52"/>
      <c r="AH36" s="446" t="str">
        <f t="shared" si="17"/>
        <v>0</v>
      </c>
      <c r="AI36" s="5"/>
      <c r="AJ36" s="215"/>
      <c r="AK36" s="215"/>
      <c r="AL36" s="215"/>
      <c r="AM36" s="216"/>
      <c r="AN36" s="216"/>
      <c r="AO36" s="216"/>
      <c r="AP36" s="216"/>
      <c r="AQ36" s="216"/>
      <c r="AR36" s="52"/>
      <c r="AS36" s="52"/>
      <c r="AT36" s="215"/>
      <c r="AU36" s="215"/>
      <c r="AV36" s="215"/>
      <c r="AW36" s="215"/>
      <c r="AX36" s="452"/>
      <c r="AY36" s="215"/>
      <c r="AZ36" s="215"/>
      <c r="BA36" s="215"/>
      <c r="BB36" s="52"/>
      <c r="BC36" s="215"/>
      <c r="BD36" s="52"/>
      <c r="BE36" s="52"/>
    </row>
    <row r="37" spans="1:57" ht="17.100000000000001" customHeight="1" x14ac:dyDescent="0.5">
      <c r="A37" s="173">
        <v>33</v>
      </c>
      <c r="B37" s="174" t="str">
        <f>รวมคะแนน203!C39</f>
        <v>เด็กหญิง พัทธิชา  สรรพสอน</v>
      </c>
      <c r="C37" s="41">
        <v>1.5</v>
      </c>
      <c r="D37" s="42">
        <v>1.5</v>
      </c>
      <c r="E37" s="42">
        <v>2</v>
      </c>
      <c r="F37" s="42">
        <v>3</v>
      </c>
      <c r="G37" s="42">
        <v>2</v>
      </c>
      <c r="H37" s="42">
        <v>2</v>
      </c>
      <c r="I37" s="42">
        <v>0.999999999999999</v>
      </c>
      <c r="J37" s="203">
        <v>0</v>
      </c>
      <c r="K37" s="41" t="str">
        <f t="shared" si="0"/>
        <v xml:space="preserve"> </v>
      </c>
      <c r="L37" s="42" t="str">
        <f t="shared" si="7"/>
        <v xml:space="preserve"> </v>
      </c>
      <c r="M37" s="190" t="str">
        <f t="shared" si="8"/>
        <v xml:space="preserve"> </v>
      </c>
      <c r="N37" s="191" t="str">
        <f t="shared" si="1"/>
        <v>/</v>
      </c>
      <c r="O37" s="41"/>
      <c r="P37" s="42"/>
      <c r="Q37" s="203"/>
      <c r="R37" s="204">
        <f t="shared" si="9"/>
        <v>0</v>
      </c>
      <c r="S37" s="192" t="str">
        <f t="shared" si="10"/>
        <v xml:space="preserve"> </v>
      </c>
      <c r="T37" s="335" t="str">
        <f t="shared" si="11"/>
        <v xml:space="preserve"> </v>
      </c>
      <c r="U37" s="193" t="str">
        <f t="shared" si="12"/>
        <v xml:space="preserve"> </v>
      </c>
      <c r="V37" s="254" t="str">
        <f t="shared" si="2"/>
        <v>/</v>
      </c>
      <c r="W37" s="194"/>
      <c r="X37" s="5"/>
      <c r="Y37" s="283">
        <f t="shared" si="3"/>
        <v>1</v>
      </c>
      <c r="Z37" s="284">
        <f t="shared" si="4"/>
        <v>3</v>
      </c>
      <c r="AA37" s="284">
        <f t="shared" si="5"/>
        <v>0</v>
      </c>
      <c r="AB37" s="285">
        <f t="shared" si="6"/>
        <v>1</v>
      </c>
      <c r="AC37" s="474" t="str">
        <f t="shared" si="13"/>
        <v xml:space="preserve"> </v>
      </c>
      <c r="AD37" s="475" t="str">
        <f t="shared" si="14"/>
        <v xml:space="preserve"> </v>
      </c>
      <c r="AE37" s="475" t="str">
        <f t="shared" si="15"/>
        <v xml:space="preserve"> </v>
      </c>
      <c r="AF37" s="476" t="str">
        <f t="shared" si="16"/>
        <v>0</v>
      </c>
      <c r="AG37" s="52"/>
      <c r="AH37" s="446" t="str">
        <f t="shared" si="17"/>
        <v>0</v>
      </c>
      <c r="AI37" s="5"/>
      <c r="AJ37" s="215"/>
      <c r="AK37" s="215"/>
      <c r="AL37" s="215"/>
      <c r="AM37" s="216"/>
      <c r="AN37" s="216"/>
      <c r="AO37" s="216"/>
      <c r="AP37" s="216"/>
      <c r="AQ37" s="216"/>
      <c r="AR37" s="52"/>
      <c r="AS37" s="52"/>
      <c r="AT37" s="215"/>
      <c r="AU37" s="215"/>
      <c r="AV37" s="215"/>
      <c r="AW37" s="215"/>
      <c r="AX37" s="452"/>
      <c r="AY37" s="215"/>
      <c r="AZ37" s="215"/>
      <c r="BA37" s="215"/>
      <c r="BB37" s="52"/>
      <c r="BC37" s="215"/>
      <c r="BD37" s="52"/>
      <c r="BE37" s="52"/>
    </row>
    <row r="38" spans="1:57" ht="17.100000000000001" customHeight="1" x14ac:dyDescent="0.5">
      <c r="A38" s="189">
        <v>34</v>
      </c>
      <c r="B38" s="174" t="str">
        <f>รวมคะแนน203!C40</f>
        <v>เด็กหญิง ณัฐฐา  สมิตวงศ์</v>
      </c>
      <c r="C38" s="41">
        <v>1</v>
      </c>
      <c r="D38" s="42">
        <v>2</v>
      </c>
      <c r="E38" s="42">
        <v>2</v>
      </c>
      <c r="F38" s="42">
        <v>2</v>
      </c>
      <c r="G38" s="42">
        <v>1</v>
      </c>
      <c r="H38" s="42">
        <v>1</v>
      </c>
      <c r="I38" s="42">
        <v>0.89999999999999902</v>
      </c>
      <c r="J38" s="203">
        <v>1</v>
      </c>
      <c r="K38" s="41" t="str">
        <f t="shared" si="0"/>
        <v xml:space="preserve"> </v>
      </c>
      <c r="L38" s="42" t="str">
        <f t="shared" si="7"/>
        <v xml:space="preserve"> </v>
      </c>
      <c r="M38" s="190" t="str">
        <f t="shared" si="8"/>
        <v>/</v>
      </c>
      <c r="N38" s="191" t="str">
        <f t="shared" si="1"/>
        <v xml:space="preserve"> </v>
      </c>
      <c r="O38" s="41"/>
      <c r="P38" s="42"/>
      <c r="Q38" s="203"/>
      <c r="R38" s="204">
        <f t="shared" si="9"/>
        <v>0</v>
      </c>
      <c r="S38" s="192" t="str">
        <f t="shared" si="10"/>
        <v xml:space="preserve"> </v>
      </c>
      <c r="T38" s="193" t="str">
        <f t="shared" si="11"/>
        <v xml:space="preserve"> </v>
      </c>
      <c r="U38" s="193" t="str">
        <f t="shared" si="12"/>
        <v xml:space="preserve"> </v>
      </c>
      <c r="V38" s="254" t="str">
        <f t="shared" si="2"/>
        <v>/</v>
      </c>
      <c r="W38" s="194"/>
      <c r="X38" s="5"/>
      <c r="Y38" s="283">
        <f t="shared" si="3"/>
        <v>0</v>
      </c>
      <c r="Z38" s="284">
        <f t="shared" si="4"/>
        <v>3</v>
      </c>
      <c r="AA38" s="284">
        <f t="shared" si="5"/>
        <v>4</v>
      </c>
      <c r="AB38" s="285">
        <f t="shared" si="6"/>
        <v>0</v>
      </c>
      <c r="AC38" s="474" t="str">
        <f t="shared" si="13"/>
        <v xml:space="preserve"> </v>
      </c>
      <c r="AD38" s="475" t="str">
        <f t="shared" si="14"/>
        <v xml:space="preserve"> </v>
      </c>
      <c r="AE38" s="475" t="str">
        <f t="shared" si="15"/>
        <v>1</v>
      </c>
      <c r="AF38" s="476" t="str">
        <f t="shared" si="16"/>
        <v xml:space="preserve"> </v>
      </c>
      <c r="AG38" s="52"/>
      <c r="AH38" s="446" t="str">
        <f t="shared" si="17"/>
        <v>0</v>
      </c>
      <c r="AI38" s="5"/>
      <c r="AJ38" s="215"/>
      <c r="AK38" s="215"/>
      <c r="AL38" s="215"/>
      <c r="AM38" s="216"/>
      <c r="AN38" s="216"/>
      <c r="AO38" s="216"/>
      <c r="AP38" s="216"/>
      <c r="AQ38" s="216"/>
      <c r="AR38" s="52"/>
      <c r="AS38" s="52"/>
      <c r="AT38" s="215"/>
      <c r="AU38" s="215"/>
      <c r="AV38" s="215"/>
      <c r="AW38" s="215"/>
      <c r="AX38" s="452"/>
      <c r="AY38" s="215"/>
      <c r="AZ38" s="215"/>
      <c r="BA38" s="215"/>
      <c r="BB38" s="52"/>
      <c r="BC38" s="215"/>
      <c r="BD38" s="52"/>
      <c r="BE38" s="52"/>
    </row>
    <row r="39" spans="1:57" ht="17.100000000000001" customHeight="1" x14ac:dyDescent="0.5">
      <c r="A39" s="173">
        <v>35</v>
      </c>
      <c r="B39" s="174" t="str">
        <f>รวมคะแนน203!C41</f>
        <v>เด็กชาย วุฒิชัย  อยู่รักษา</v>
      </c>
      <c r="C39" s="41">
        <v>1</v>
      </c>
      <c r="D39" s="42">
        <v>1</v>
      </c>
      <c r="E39" s="42">
        <v>2</v>
      </c>
      <c r="F39" s="42">
        <v>2</v>
      </c>
      <c r="G39" s="42">
        <v>2</v>
      </c>
      <c r="H39" s="42">
        <v>1</v>
      </c>
      <c r="I39" s="42">
        <v>1</v>
      </c>
      <c r="J39" s="203">
        <v>1</v>
      </c>
      <c r="K39" s="41" t="str">
        <f t="shared" si="0"/>
        <v xml:space="preserve"> </v>
      </c>
      <c r="L39" s="42" t="str">
        <f t="shared" si="7"/>
        <v xml:space="preserve"> </v>
      </c>
      <c r="M39" s="190" t="str">
        <f t="shared" si="8"/>
        <v>/</v>
      </c>
      <c r="N39" s="191" t="str">
        <f t="shared" si="1"/>
        <v xml:space="preserve"> </v>
      </c>
      <c r="O39" s="41"/>
      <c r="P39" s="42"/>
      <c r="Q39" s="203"/>
      <c r="R39" s="204">
        <f t="shared" si="9"/>
        <v>0</v>
      </c>
      <c r="S39" s="192" t="str">
        <f t="shared" si="10"/>
        <v xml:space="preserve"> </v>
      </c>
      <c r="T39" s="193" t="str">
        <f t="shared" si="11"/>
        <v xml:space="preserve"> </v>
      </c>
      <c r="U39" s="193" t="str">
        <f t="shared" si="12"/>
        <v xml:space="preserve"> </v>
      </c>
      <c r="V39" s="254" t="str">
        <f t="shared" si="2"/>
        <v>/</v>
      </c>
      <c r="W39" s="194"/>
      <c r="X39" s="5"/>
      <c r="Y39" s="283">
        <f t="shared" si="3"/>
        <v>0</v>
      </c>
      <c r="Z39" s="284">
        <f t="shared" si="4"/>
        <v>3</v>
      </c>
      <c r="AA39" s="284">
        <f t="shared" si="5"/>
        <v>5</v>
      </c>
      <c r="AB39" s="285">
        <f t="shared" si="6"/>
        <v>0</v>
      </c>
      <c r="AC39" s="474" t="str">
        <f t="shared" si="13"/>
        <v xml:space="preserve"> </v>
      </c>
      <c r="AD39" s="475" t="str">
        <f t="shared" si="14"/>
        <v xml:space="preserve"> </v>
      </c>
      <c r="AE39" s="475" t="str">
        <f t="shared" si="15"/>
        <v>1</v>
      </c>
      <c r="AF39" s="476" t="str">
        <f t="shared" si="16"/>
        <v xml:space="preserve"> </v>
      </c>
      <c r="AG39" s="52"/>
      <c r="AH39" s="446" t="str">
        <f t="shared" si="17"/>
        <v>0</v>
      </c>
      <c r="AI39" s="5"/>
      <c r="AJ39" s="215"/>
      <c r="AK39" s="215"/>
      <c r="AL39" s="215"/>
      <c r="AM39" s="216"/>
      <c r="AN39" s="216"/>
      <c r="AO39" s="216"/>
      <c r="AP39" s="216"/>
      <c r="AQ39" s="216"/>
      <c r="AR39" s="52"/>
      <c r="AS39" s="52"/>
      <c r="AT39" s="215"/>
      <c r="AU39" s="215"/>
      <c r="AV39" s="215"/>
      <c r="AW39" s="215"/>
      <c r="AX39" s="452"/>
      <c r="AY39" s="215"/>
      <c r="AZ39" s="215"/>
      <c r="BA39" s="215"/>
      <c r="BB39" s="52"/>
      <c r="BC39" s="215"/>
      <c r="BD39" s="52"/>
      <c r="BE39" s="52"/>
    </row>
    <row r="40" spans="1:57" ht="17.100000000000001" customHeight="1" x14ac:dyDescent="0.5">
      <c r="A40" s="189">
        <v>36</v>
      </c>
      <c r="B40" s="174" t="str">
        <f>รวมคะแนน203!C42</f>
        <v>เด็กชาย รชต  วิเศษศรี</v>
      </c>
      <c r="C40" s="41">
        <v>1</v>
      </c>
      <c r="D40" s="42">
        <v>1</v>
      </c>
      <c r="E40" s="42">
        <v>1</v>
      </c>
      <c r="F40" s="42">
        <v>2</v>
      </c>
      <c r="G40" s="42">
        <v>2</v>
      </c>
      <c r="H40" s="42">
        <v>2</v>
      </c>
      <c r="I40" s="42">
        <v>2</v>
      </c>
      <c r="J40" s="203">
        <v>2</v>
      </c>
      <c r="K40" s="41" t="str">
        <f t="shared" si="0"/>
        <v xml:space="preserve"> </v>
      </c>
      <c r="L40" s="42" t="str">
        <f t="shared" si="7"/>
        <v>/</v>
      </c>
      <c r="M40" s="190" t="str">
        <f t="shared" si="8"/>
        <v xml:space="preserve"> </v>
      </c>
      <c r="N40" s="191" t="str">
        <f t="shared" si="1"/>
        <v xml:space="preserve"> </v>
      </c>
      <c r="O40" s="41"/>
      <c r="P40" s="42"/>
      <c r="Q40" s="203"/>
      <c r="R40" s="204">
        <f t="shared" si="9"/>
        <v>0</v>
      </c>
      <c r="S40" s="192" t="str">
        <f t="shared" si="10"/>
        <v xml:space="preserve"> </v>
      </c>
      <c r="T40" s="193" t="str">
        <f t="shared" si="11"/>
        <v xml:space="preserve"> </v>
      </c>
      <c r="U40" s="193" t="str">
        <f t="shared" si="12"/>
        <v xml:space="preserve"> </v>
      </c>
      <c r="V40" s="254" t="str">
        <f t="shared" si="2"/>
        <v>/</v>
      </c>
      <c r="W40" s="194"/>
      <c r="X40" s="5"/>
      <c r="Y40" s="283">
        <f t="shared" si="3"/>
        <v>0</v>
      </c>
      <c r="Z40" s="284">
        <f t="shared" si="4"/>
        <v>5</v>
      </c>
      <c r="AA40" s="284">
        <f t="shared" si="5"/>
        <v>3</v>
      </c>
      <c r="AB40" s="285">
        <f t="shared" si="6"/>
        <v>0</v>
      </c>
      <c r="AC40" s="474" t="str">
        <f t="shared" si="13"/>
        <v xml:space="preserve"> </v>
      </c>
      <c r="AD40" s="475" t="str">
        <f t="shared" si="14"/>
        <v>2</v>
      </c>
      <c r="AE40" s="475" t="str">
        <f t="shared" si="15"/>
        <v xml:space="preserve"> </v>
      </c>
      <c r="AF40" s="476" t="str">
        <f t="shared" si="16"/>
        <v xml:space="preserve"> </v>
      </c>
      <c r="AG40" s="52"/>
      <c r="AH40" s="446" t="str">
        <f t="shared" si="17"/>
        <v>0</v>
      </c>
      <c r="AI40" s="5"/>
      <c r="AJ40" s="215"/>
      <c r="AK40" s="215"/>
      <c r="AL40" s="215"/>
      <c r="AM40" s="216"/>
      <c r="AN40" s="216"/>
      <c r="AO40" s="451"/>
      <c r="AP40" s="216"/>
      <c r="AQ40" s="216"/>
      <c r="AR40" s="52"/>
      <c r="AS40" s="52"/>
      <c r="AT40" s="215"/>
      <c r="AU40" s="215"/>
      <c r="AV40" s="215"/>
      <c r="AW40" s="215"/>
      <c r="AX40" s="452"/>
      <c r="AY40" s="215"/>
      <c r="AZ40" s="215"/>
      <c r="BA40" s="215"/>
      <c r="BB40" s="52"/>
      <c r="BC40" s="215"/>
      <c r="BD40" s="52"/>
      <c r="BE40" s="52"/>
    </row>
    <row r="41" spans="1:57" ht="17.100000000000001" customHeight="1" x14ac:dyDescent="0.5">
      <c r="A41" s="173">
        <v>37</v>
      </c>
      <c r="B41" s="174" t="str">
        <f>รวมคะแนน203!C43</f>
        <v>เด็กหญิง กนกกร  ชื่นอารมย์</v>
      </c>
      <c r="C41" s="41">
        <v>1</v>
      </c>
      <c r="D41" s="42">
        <v>2</v>
      </c>
      <c r="E41" s="42">
        <v>2</v>
      </c>
      <c r="F41" s="42">
        <v>3</v>
      </c>
      <c r="G41" s="42">
        <v>3</v>
      </c>
      <c r="H41" s="42">
        <v>3</v>
      </c>
      <c r="I41" s="42">
        <v>2</v>
      </c>
      <c r="J41" s="203">
        <v>1</v>
      </c>
      <c r="K41" s="41" t="str">
        <f t="shared" si="0"/>
        <v>/</v>
      </c>
      <c r="L41" s="42" t="str">
        <f t="shared" si="7"/>
        <v xml:space="preserve"> </v>
      </c>
      <c r="M41" s="190" t="str">
        <f t="shared" si="8"/>
        <v xml:space="preserve"> </v>
      </c>
      <c r="N41" s="191" t="str">
        <f t="shared" si="1"/>
        <v xml:space="preserve"> </v>
      </c>
      <c r="O41" s="41"/>
      <c r="P41" s="42"/>
      <c r="Q41" s="203"/>
      <c r="R41" s="204">
        <f t="shared" si="9"/>
        <v>0</v>
      </c>
      <c r="S41" s="192" t="str">
        <f t="shared" si="10"/>
        <v xml:space="preserve"> </v>
      </c>
      <c r="T41" s="193" t="str">
        <f t="shared" si="11"/>
        <v xml:space="preserve"> </v>
      </c>
      <c r="U41" s="193" t="str">
        <f t="shared" si="12"/>
        <v xml:space="preserve"> </v>
      </c>
      <c r="V41" s="254" t="str">
        <f t="shared" si="2"/>
        <v>/</v>
      </c>
      <c r="W41" s="194"/>
      <c r="X41" s="5"/>
      <c r="Y41" s="283">
        <f t="shared" si="3"/>
        <v>3</v>
      </c>
      <c r="Z41" s="284">
        <f t="shared" si="4"/>
        <v>3</v>
      </c>
      <c r="AA41" s="284">
        <f t="shared" si="5"/>
        <v>2</v>
      </c>
      <c r="AB41" s="285">
        <f t="shared" si="6"/>
        <v>0</v>
      </c>
      <c r="AC41" s="474" t="str">
        <f t="shared" si="13"/>
        <v>3</v>
      </c>
      <c r="AD41" s="475" t="str">
        <f t="shared" si="14"/>
        <v xml:space="preserve"> </v>
      </c>
      <c r="AE41" s="475" t="str">
        <f t="shared" si="15"/>
        <v xml:space="preserve"> </v>
      </c>
      <c r="AF41" s="476" t="str">
        <f t="shared" si="16"/>
        <v xml:space="preserve"> </v>
      </c>
      <c r="AG41" s="52"/>
      <c r="AH41" s="446" t="str">
        <f t="shared" si="17"/>
        <v>0</v>
      </c>
      <c r="AI41" s="5"/>
      <c r="AJ41" s="215"/>
      <c r="AK41" s="215"/>
      <c r="AL41" s="215"/>
      <c r="AM41" s="216"/>
      <c r="AN41" s="216"/>
      <c r="AO41" s="216"/>
      <c r="AP41" s="216"/>
      <c r="AQ41" s="216"/>
      <c r="AR41" s="52"/>
      <c r="AS41" s="52"/>
      <c r="AT41" s="215"/>
      <c r="AU41" s="215"/>
      <c r="AV41" s="215"/>
      <c r="AW41" s="215"/>
      <c r="AX41" s="452"/>
      <c r="AY41" s="215"/>
      <c r="AZ41" s="215"/>
      <c r="BA41" s="215"/>
      <c r="BB41" s="52"/>
      <c r="BC41" s="215"/>
      <c r="BD41" s="52"/>
      <c r="BE41" s="52"/>
    </row>
    <row r="42" spans="1:57" ht="17.100000000000001" customHeight="1" x14ac:dyDescent="0.5">
      <c r="A42" s="189">
        <v>38</v>
      </c>
      <c r="B42" s="174" t="str">
        <f>รวมคะแนน203!C44</f>
        <v>เด็กหญิง กิติมา  แดงเจริญ</v>
      </c>
      <c r="C42" s="41">
        <v>2</v>
      </c>
      <c r="D42" s="42">
        <v>2</v>
      </c>
      <c r="E42" s="42">
        <v>2</v>
      </c>
      <c r="F42" s="42">
        <v>2</v>
      </c>
      <c r="G42" s="42">
        <v>3</v>
      </c>
      <c r="H42" s="42">
        <v>3</v>
      </c>
      <c r="I42" s="42">
        <v>3</v>
      </c>
      <c r="J42" s="203">
        <v>1</v>
      </c>
      <c r="K42" s="41" t="str">
        <f t="shared" si="0"/>
        <v xml:space="preserve"> </v>
      </c>
      <c r="L42" s="42" t="str">
        <f t="shared" si="7"/>
        <v>/</v>
      </c>
      <c r="M42" s="190" t="str">
        <f t="shared" si="8"/>
        <v xml:space="preserve"> </v>
      </c>
      <c r="N42" s="191" t="str">
        <f t="shared" si="1"/>
        <v xml:space="preserve"> </v>
      </c>
      <c r="O42" s="41"/>
      <c r="P42" s="42"/>
      <c r="Q42" s="203"/>
      <c r="R42" s="204">
        <f t="shared" si="9"/>
        <v>0</v>
      </c>
      <c r="S42" s="192" t="str">
        <f t="shared" si="10"/>
        <v xml:space="preserve"> </v>
      </c>
      <c r="T42" s="335" t="str">
        <f t="shared" si="11"/>
        <v xml:space="preserve"> </v>
      </c>
      <c r="U42" s="193" t="str">
        <f t="shared" si="12"/>
        <v xml:space="preserve"> </v>
      </c>
      <c r="V42" s="254" t="str">
        <f t="shared" si="2"/>
        <v>/</v>
      </c>
      <c r="W42" s="194"/>
      <c r="X42" s="5"/>
      <c r="Y42" s="283">
        <f t="shared" si="3"/>
        <v>3</v>
      </c>
      <c r="Z42" s="284">
        <f t="shared" si="4"/>
        <v>4</v>
      </c>
      <c r="AA42" s="284">
        <f t="shared" si="5"/>
        <v>1</v>
      </c>
      <c r="AB42" s="285">
        <f t="shared" si="6"/>
        <v>0</v>
      </c>
      <c r="AC42" s="474" t="str">
        <f t="shared" si="13"/>
        <v xml:space="preserve"> </v>
      </c>
      <c r="AD42" s="475" t="str">
        <f t="shared" si="14"/>
        <v>2</v>
      </c>
      <c r="AE42" s="475" t="str">
        <f t="shared" si="15"/>
        <v xml:space="preserve"> </v>
      </c>
      <c r="AF42" s="476" t="str">
        <f t="shared" si="16"/>
        <v xml:space="preserve"> </v>
      </c>
      <c r="AG42" s="52"/>
      <c r="AH42" s="446" t="str">
        <f t="shared" si="17"/>
        <v>0</v>
      </c>
      <c r="AI42" s="5"/>
      <c r="AJ42" s="215"/>
      <c r="AK42" s="215"/>
      <c r="AL42" s="215"/>
      <c r="AM42" s="216"/>
      <c r="AN42" s="216"/>
      <c r="AO42" s="216"/>
      <c r="AP42" s="216"/>
      <c r="AQ42" s="216"/>
      <c r="AR42" s="52"/>
      <c r="AS42" s="52"/>
      <c r="AT42" s="215"/>
      <c r="AU42" s="215"/>
      <c r="AV42" s="215"/>
      <c r="AW42" s="215"/>
      <c r="AX42" s="452"/>
      <c r="AY42" s="215"/>
      <c r="AZ42" s="215"/>
      <c r="BA42" s="215"/>
      <c r="BB42" s="52"/>
      <c r="BC42" s="215"/>
      <c r="BD42" s="52"/>
      <c r="BE42" s="52"/>
    </row>
    <row r="43" spans="1:57" ht="17.100000000000001" customHeight="1" x14ac:dyDescent="0.5">
      <c r="A43" s="173">
        <v>39</v>
      </c>
      <c r="B43" s="174" t="str">
        <f>รวมคะแนน203!C45</f>
        <v>เด็กหญิง ตวงพร  สุขสิริรุ่ง</v>
      </c>
      <c r="C43" s="41">
        <v>2</v>
      </c>
      <c r="D43" s="42">
        <v>2</v>
      </c>
      <c r="E43" s="42">
        <v>2</v>
      </c>
      <c r="F43" s="42">
        <v>2</v>
      </c>
      <c r="G43" s="42">
        <v>3</v>
      </c>
      <c r="H43" s="42">
        <v>3</v>
      </c>
      <c r="I43" s="42">
        <v>3</v>
      </c>
      <c r="J43" s="203">
        <v>1</v>
      </c>
      <c r="K43" s="41" t="str">
        <f t="shared" si="0"/>
        <v xml:space="preserve"> </v>
      </c>
      <c r="L43" s="42" t="str">
        <f t="shared" si="7"/>
        <v>/</v>
      </c>
      <c r="M43" s="190" t="str">
        <f t="shared" si="8"/>
        <v xml:space="preserve"> </v>
      </c>
      <c r="N43" s="191" t="str">
        <f t="shared" si="1"/>
        <v xml:space="preserve"> </v>
      </c>
      <c r="O43" s="336"/>
      <c r="P43" s="337"/>
      <c r="Q43" s="338"/>
      <c r="R43" s="204">
        <f t="shared" si="9"/>
        <v>0</v>
      </c>
      <c r="S43" s="192" t="str">
        <f t="shared" si="10"/>
        <v xml:space="preserve"> </v>
      </c>
      <c r="T43" s="193" t="str">
        <f t="shared" si="11"/>
        <v xml:space="preserve"> </v>
      </c>
      <c r="U43" s="193" t="str">
        <f t="shared" si="12"/>
        <v xml:space="preserve"> </v>
      </c>
      <c r="V43" s="254" t="str">
        <f t="shared" si="2"/>
        <v>/</v>
      </c>
      <c r="W43" s="339"/>
      <c r="X43" s="5"/>
      <c r="Y43" s="283">
        <f t="shared" si="3"/>
        <v>3</v>
      </c>
      <c r="Z43" s="284">
        <f t="shared" si="4"/>
        <v>4</v>
      </c>
      <c r="AA43" s="284">
        <f t="shared" si="5"/>
        <v>1</v>
      </c>
      <c r="AB43" s="285">
        <f t="shared" si="6"/>
        <v>0</v>
      </c>
      <c r="AC43" s="474" t="str">
        <f t="shared" si="13"/>
        <v xml:space="preserve"> </v>
      </c>
      <c r="AD43" s="475" t="str">
        <f t="shared" si="14"/>
        <v>2</v>
      </c>
      <c r="AE43" s="475" t="str">
        <f t="shared" si="15"/>
        <v xml:space="preserve"> </v>
      </c>
      <c r="AF43" s="476" t="str">
        <f t="shared" si="16"/>
        <v xml:space="preserve"> </v>
      </c>
      <c r="AG43" s="52"/>
      <c r="AH43" s="446" t="str">
        <f t="shared" si="17"/>
        <v>0</v>
      </c>
      <c r="AI43" s="5"/>
      <c r="AJ43" s="215"/>
      <c r="AK43" s="215"/>
      <c r="AL43" s="215"/>
      <c r="AM43" s="216"/>
      <c r="AN43" s="216"/>
      <c r="AO43" s="216"/>
      <c r="AP43" s="216"/>
      <c r="AQ43" s="216"/>
      <c r="AR43" s="52"/>
      <c r="AS43" s="52"/>
      <c r="AT43" s="215"/>
      <c r="AU43" s="215"/>
      <c r="AV43" s="215"/>
      <c r="AW43" s="215"/>
      <c r="AX43" s="452"/>
      <c r="AY43" s="215"/>
      <c r="AZ43" s="215"/>
      <c r="BA43" s="215"/>
      <c r="BB43" s="52"/>
      <c r="BC43" s="215"/>
      <c r="BD43" s="52"/>
      <c r="BE43" s="52"/>
    </row>
    <row r="44" spans="1:57" s="52" customFormat="1" ht="16.5" customHeight="1" x14ac:dyDescent="0.5">
      <c r="A44" s="189">
        <v>40</v>
      </c>
      <c r="B44" s="453" t="str">
        <f>รวมคะแนน203!C46</f>
        <v>เด็กหญิง ศศิกาญจน์  สังข์เพ็ชร</v>
      </c>
      <c r="C44" s="41">
        <v>2</v>
      </c>
      <c r="D44" s="42">
        <v>2</v>
      </c>
      <c r="E44" s="42">
        <v>2</v>
      </c>
      <c r="F44" s="42">
        <v>2</v>
      </c>
      <c r="G44" s="42">
        <v>3</v>
      </c>
      <c r="H44" s="42">
        <v>1</v>
      </c>
      <c r="I44" s="42">
        <v>1</v>
      </c>
      <c r="J44" s="191">
        <v>1</v>
      </c>
      <c r="K44" s="192" t="str">
        <f t="shared" si="0"/>
        <v xml:space="preserve"> </v>
      </c>
      <c r="L44" s="193" t="str">
        <f t="shared" si="7"/>
        <v>/</v>
      </c>
      <c r="M44" s="42" t="str">
        <f t="shared" si="8"/>
        <v xml:space="preserve"> </v>
      </c>
      <c r="N44" s="191" t="str">
        <f t="shared" si="1"/>
        <v xml:space="preserve"> </v>
      </c>
      <c r="O44" s="41"/>
      <c r="P44" s="42"/>
      <c r="Q44" s="254"/>
      <c r="R44" s="204">
        <f t="shared" si="9"/>
        <v>0</v>
      </c>
      <c r="S44" s="41"/>
      <c r="T44" s="341"/>
      <c r="U44" s="341"/>
      <c r="V44" s="254" t="str">
        <f t="shared" si="2"/>
        <v>/</v>
      </c>
      <c r="W44" s="456"/>
      <c r="X44" s="5"/>
      <c r="Y44" s="283">
        <f t="shared" si="3"/>
        <v>1</v>
      </c>
      <c r="Z44" s="284">
        <f t="shared" si="4"/>
        <v>4</v>
      </c>
      <c r="AA44" s="284">
        <f t="shared" si="5"/>
        <v>3</v>
      </c>
      <c r="AB44" s="285">
        <f t="shared" si="6"/>
        <v>0</v>
      </c>
      <c r="AC44" s="484" t="str">
        <f t="shared" si="13"/>
        <v xml:space="preserve"> </v>
      </c>
      <c r="AD44" s="475" t="str">
        <f t="shared" si="14"/>
        <v>2</v>
      </c>
      <c r="AE44" s="485" t="str">
        <f t="shared" si="15"/>
        <v xml:space="preserve"> </v>
      </c>
      <c r="AF44" s="486" t="str">
        <f t="shared" si="16"/>
        <v xml:space="preserve"> </v>
      </c>
      <c r="AG44" s="5"/>
      <c r="AH44" s="446" t="str">
        <f t="shared" si="17"/>
        <v>0</v>
      </c>
      <c r="AI44" s="5"/>
      <c r="AJ44" s="215"/>
      <c r="AK44" s="215"/>
      <c r="AL44" s="215"/>
      <c r="AM44" s="216"/>
      <c r="AN44" s="216"/>
      <c r="AO44" s="451"/>
      <c r="AP44" s="216"/>
      <c r="AQ44" s="216"/>
      <c r="AT44" s="215"/>
      <c r="AU44" s="215"/>
      <c r="AV44" s="215"/>
      <c r="AW44" s="215"/>
      <c r="AX44" s="452"/>
      <c r="AY44" s="215"/>
      <c r="AZ44" s="215"/>
      <c r="BA44" s="215"/>
      <c r="BC44" s="215"/>
    </row>
    <row r="45" spans="1:57" s="52" customFormat="1" ht="16.5" customHeight="1" x14ac:dyDescent="0.5">
      <c r="A45" s="173">
        <v>41</v>
      </c>
      <c r="B45" s="453"/>
      <c r="C45" s="41"/>
      <c r="D45" s="42"/>
      <c r="E45" s="42"/>
      <c r="F45" s="42"/>
      <c r="G45" s="42"/>
      <c r="H45" s="42"/>
      <c r="I45" s="42"/>
      <c r="J45" s="191"/>
      <c r="K45" s="192"/>
      <c r="L45" s="193"/>
      <c r="M45" s="42"/>
      <c r="N45" s="191"/>
      <c r="O45" s="41"/>
      <c r="P45" s="42"/>
      <c r="Q45" s="254"/>
      <c r="R45" s="454"/>
      <c r="S45" s="41"/>
      <c r="T45" s="341"/>
      <c r="U45" s="341"/>
      <c r="V45" s="455"/>
      <c r="W45" s="456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215"/>
      <c r="AK45" s="215"/>
      <c r="AL45" s="215"/>
      <c r="AM45" s="216"/>
      <c r="AN45" s="216"/>
      <c r="AO45" s="451"/>
      <c r="AP45" s="216"/>
      <c r="AQ45" s="216"/>
      <c r="AT45" s="215"/>
      <c r="AU45" s="215"/>
      <c r="AV45" s="215"/>
      <c r="AW45" s="215"/>
      <c r="AX45" s="452"/>
      <c r="AY45" s="215"/>
      <c r="AZ45" s="215"/>
      <c r="BA45" s="215"/>
      <c r="BC45" s="215"/>
    </row>
    <row r="46" spans="1:57" s="52" customFormat="1" ht="16.5" customHeight="1" x14ac:dyDescent="0.5">
      <c r="A46" s="189">
        <v>42</v>
      </c>
      <c r="B46" s="453"/>
      <c r="C46" s="41"/>
      <c r="D46" s="42"/>
      <c r="E46" s="42"/>
      <c r="F46" s="42"/>
      <c r="G46" s="42"/>
      <c r="H46" s="42"/>
      <c r="I46" s="42"/>
      <c r="J46" s="191"/>
      <c r="K46" s="192"/>
      <c r="L46" s="193"/>
      <c r="M46" s="42"/>
      <c r="N46" s="191"/>
      <c r="O46" s="41"/>
      <c r="P46" s="42"/>
      <c r="Q46" s="254"/>
      <c r="R46" s="454"/>
      <c r="S46" s="41"/>
      <c r="T46" s="341"/>
      <c r="U46" s="341"/>
      <c r="V46" s="455"/>
      <c r="W46" s="456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215"/>
      <c r="AK46" s="215"/>
      <c r="AL46" s="215"/>
      <c r="AM46" s="216"/>
      <c r="AN46" s="216"/>
      <c r="AO46" s="216"/>
      <c r="AP46" s="216"/>
      <c r="AQ46" s="216"/>
      <c r="AT46" s="215"/>
      <c r="AU46" s="215"/>
      <c r="AV46" s="215"/>
      <c r="AW46" s="215"/>
      <c r="AX46" s="452"/>
      <c r="AY46" s="215"/>
      <c r="AZ46" s="215"/>
      <c r="BA46" s="215"/>
      <c r="BC46" s="215"/>
    </row>
    <row r="47" spans="1:57" s="52" customFormat="1" ht="16.5" customHeight="1" x14ac:dyDescent="0.5">
      <c r="A47" s="173">
        <v>43</v>
      </c>
      <c r="B47" s="453"/>
      <c r="C47" s="41"/>
      <c r="D47" s="42"/>
      <c r="E47" s="42"/>
      <c r="F47" s="42"/>
      <c r="G47" s="42"/>
      <c r="H47" s="42"/>
      <c r="I47" s="42"/>
      <c r="J47" s="191"/>
      <c r="K47" s="192"/>
      <c r="L47" s="193"/>
      <c r="M47" s="42"/>
      <c r="N47" s="191"/>
      <c r="O47" s="41"/>
      <c r="P47" s="42"/>
      <c r="Q47" s="254"/>
      <c r="R47" s="454"/>
      <c r="S47" s="41"/>
      <c r="T47" s="341"/>
      <c r="U47" s="341"/>
      <c r="V47" s="455"/>
      <c r="W47" s="456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215"/>
      <c r="AK47" s="215"/>
      <c r="AL47" s="215"/>
      <c r="AM47" s="216"/>
      <c r="AN47" s="216"/>
      <c r="AO47" s="216"/>
      <c r="AP47" s="216"/>
      <c r="AQ47" s="216"/>
      <c r="AT47" s="215"/>
      <c r="AU47" s="215"/>
      <c r="AV47" s="215"/>
      <c r="AW47" s="215"/>
      <c r="AX47" s="452"/>
      <c r="AY47" s="215"/>
      <c r="AZ47" s="215"/>
      <c r="BA47" s="215"/>
      <c r="BC47" s="215"/>
    </row>
    <row r="48" spans="1:57" s="52" customFormat="1" ht="16.5" customHeight="1" x14ac:dyDescent="0.5">
      <c r="A48" s="189">
        <v>44</v>
      </c>
      <c r="B48" s="453"/>
      <c r="C48" s="41"/>
      <c r="D48" s="42"/>
      <c r="E48" s="42"/>
      <c r="F48" s="42"/>
      <c r="G48" s="42"/>
      <c r="H48" s="42"/>
      <c r="I48" s="42"/>
      <c r="J48" s="191"/>
      <c r="K48" s="192"/>
      <c r="L48" s="193"/>
      <c r="M48" s="42"/>
      <c r="N48" s="191"/>
      <c r="O48" s="41"/>
      <c r="P48" s="42"/>
      <c r="Q48" s="254"/>
      <c r="R48" s="454"/>
      <c r="S48" s="41"/>
      <c r="T48" s="341"/>
      <c r="U48" s="341"/>
      <c r="V48" s="455"/>
      <c r="W48" s="456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215"/>
      <c r="AK48" s="215"/>
      <c r="AL48" s="215"/>
      <c r="AM48" s="216"/>
      <c r="AN48" s="216"/>
      <c r="AO48" s="216"/>
      <c r="AP48" s="216"/>
      <c r="AQ48" s="216"/>
      <c r="AT48" s="215"/>
      <c r="AU48" s="215"/>
      <c r="AV48" s="215"/>
      <c r="AW48" s="215"/>
      <c r="AX48" s="452"/>
      <c r="AY48" s="215"/>
      <c r="AZ48" s="215"/>
      <c r="BA48" s="215"/>
      <c r="BC48" s="215"/>
    </row>
    <row r="49" spans="1:55" s="52" customFormat="1" ht="16.5" customHeight="1" thickBot="1" x14ac:dyDescent="0.55000000000000004">
      <c r="A49" s="173">
        <v>45</v>
      </c>
      <c r="B49" s="457"/>
      <c r="C49" s="208"/>
      <c r="D49" s="209"/>
      <c r="E49" s="209"/>
      <c r="F49" s="209"/>
      <c r="G49" s="209"/>
      <c r="H49" s="209"/>
      <c r="I49" s="209"/>
      <c r="J49" s="210"/>
      <c r="K49" s="171"/>
      <c r="L49" s="169"/>
      <c r="M49" s="209"/>
      <c r="N49" s="210"/>
      <c r="O49" s="208"/>
      <c r="P49" s="209"/>
      <c r="Q49" s="167"/>
      <c r="R49" s="458"/>
      <c r="S49" s="208"/>
      <c r="T49" s="459"/>
      <c r="U49" s="459"/>
      <c r="V49" s="460"/>
      <c r="W49" s="461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215"/>
      <c r="AK49" s="215"/>
      <c r="AL49" s="215"/>
      <c r="AM49" s="216"/>
      <c r="AN49" s="216"/>
      <c r="AO49" s="216"/>
      <c r="AP49" s="216"/>
      <c r="AQ49" s="216"/>
      <c r="AT49" s="215"/>
      <c r="AU49" s="215"/>
      <c r="AV49" s="215"/>
      <c r="AW49" s="215"/>
      <c r="AX49" s="452"/>
      <c r="AY49" s="215"/>
      <c r="AZ49" s="215"/>
      <c r="BA49" s="215"/>
      <c r="BC49" s="215"/>
    </row>
    <row r="50" spans="1:55" s="52" customFormat="1" ht="5.25" customHeight="1" x14ac:dyDescent="0.5">
      <c r="A50" s="213"/>
      <c r="B50" s="214"/>
      <c r="C50" s="215"/>
      <c r="D50" s="215"/>
      <c r="E50" s="215"/>
      <c r="F50" s="215"/>
      <c r="G50" s="215"/>
      <c r="H50" s="215"/>
      <c r="I50" s="215"/>
      <c r="J50" s="215"/>
      <c r="K50" s="216"/>
      <c r="L50" s="216"/>
      <c r="M50" s="215"/>
      <c r="N50" s="215"/>
      <c r="O50" s="215"/>
      <c r="P50" s="215"/>
      <c r="Q50" s="216"/>
      <c r="R50" s="216"/>
      <c r="S50" s="21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215"/>
      <c r="AK50" s="215"/>
      <c r="AL50" s="215"/>
      <c r="AM50" s="216"/>
      <c r="AN50" s="216"/>
      <c r="AO50" s="451"/>
      <c r="AP50" s="216"/>
      <c r="AQ50" s="216"/>
      <c r="AT50" s="215"/>
      <c r="AU50" s="215"/>
      <c r="AV50" s="215"/>
      <c r="AW50" s="215"/>
      <c r="AX50" s="452"/>
      <c r="AY50" s="215"/>
      <c r="AZ50" s="215"/>
      <c r="BA50" s="215"/>
      <c r="BC50" s="215"/>
    </row>
    <row r="51" spans="1:55" s="52" customFormat="1" ht="5.25" customHeight="1" x14ac:dyDescent="0.5">
      <c r="A51" s="213"/>
      <c r="B51" s="214"/>
      <c r="C51" s="215"/>
      <c r="D51" s="215"/>
      <c r="E51" s="215"/>
      <c r="F51" s="215"/>
      <c r="G51" s="215"/>
      <c r="H51" s="215"/>
      <c r="I51" s="215"/>
      <c r="J51" s="215"/>
      <c r="K51" s="216"/>
      <c r="L51" s="216"/>
      <c r="M51" s="215"/>
      <c r="N51" s="215"/>
      <c r="O51" s="215"/>
      <c r="P51" s="215"/>
      <c r="Q51" s="216"/>
      <c r="R51" s="216"/>
      <c r="S51" s="21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215"/>
      <c r="AK51" s="215"/>
      <c r="AL51" s="215"/>
      <c r="AM51" s="216"/>
      <c r="AN51" s="216"/>
      <c r="AO51" s="451"/>
      <c r="AP51" s="216"/>
      <c r="AQ51" s="216"/>
      <c r="AT51" s="215"/>
      <c r="AU51" s="215"/>
      <c r="AV51" s="215"/>
      <c r="AW51" s="215"/>
      <c r="AX51" s="452"/>
      <c r="AY51" s="215"/>
      <c r="AZ51" s="215"/>
      <c r="BA51" s="215"/>
      <c r="BC51" s="215"/>
    </row>
    <row r="52" spans="1:55" s="52" customFormat="1" ht="5.25" customHeight="1" x14ac:dyDescent="0.5">
      <c r="A52" s="213"/>
      <c r="B52" s="214"/>
      <c r="C52" s="215"/>
      <c r="D52" s="215"/>
      <c r="E52" s="215"/>
      <c r="F52" s="215"/>
      <c r="G52" s="215"/>
      <c r="H52" s="215"/>
      <c r="I52" s="215"/>
      <c r="J52" s="215"/>
      <c r="K52" s="216"/>
      <c r="L52" s="216"/>
      <c r="M52" s="215"/>
      <c r="N52" s="215"/>
      <c r="O52" s="215"/>
      <c r="P52" s="215"/>
      <c r="Q52" s="216"/>
      <c r="R52" s="216"/>
      <c r="S52" s="21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215"/>
      <c r="AK52" s="215"/>
      <c r="AL52" s="215"/>
      <c r="AM52" s="216"/>
      <c r="AN52" s="216"/>
      <c r="AO52" s="451"/>
      <c r="AP52" s="216"/>
      <c r="AQ52" s="216"/>
      <c r="AT52" s="215"/>
      <c r="AU52" s="215"/>
      <c r="AV52" s="215"/>
      <c r="AW52" s="215"/>
      <c r="AX52" s="452"/>
      <c r="AY52" s="215"/>
      <c r="AZ52" s="215"/>
      <c r="BA52" s="215"/>
      <c r="BC52" s="215"/>
    </row>
    <row r="53" spans="1:55" s="52" customFormat="1" ht="5.25" customHeight="1" x14ac:dyDescent="0.5">
      <c r="A53" s="213"/>
      <c r="B53" s="214"/>
      <c r="C53" s="215"/>
      <c r="D53" s="215"/>
      <c r="E53" s="215"/>
      <c r="F53" s="215"/>
      <c r="G53" s="215"/>
      <c r="H53" s="215"/>
      <c r="I53" s="215"/>
      <c r="J53" s="215"/>
      <c r="K53" s="216"/>
      <c r="L53" s="216"/>
      <c r="M53" s="215"/>
      <c r="N53" s="215"/>
      <c r="O53" s="215"/>
      <c r="P53" s="215"/>
      <c r="Q53" s="216"/>
      <c r="R53" s="216"/>
      <c r="S53" s="21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215"/>
      <c r="AK53" s="215"/>
      <c r="AL53" s="215"/>
      <c r="AM53" s="216"/>
      <c r="AN53" s="216"/>
      <c r="AO53" s="451"/>
      <c r="AP53" s="216"/>
      <c r="AQ53" s="216"/>
      <c r="AT53" s="215"/>
      <c r="AU53" s="215"/>
      <c r="AV53" s="215"/>
      <c r="AW53" s="215"/>
      <c r="AX53" s="452"/>
      <c r="AY53" s="215"/>
      <c r="AZ53" s="215"/>
      <c r="BA53" s="215"/>
      <c r="BC53" s="215"/>
    </row>
    <row r="54" spans="1:55" s="52" customFormat="1" ht="5.25" customHeight="1" x14ac:dyDescent="0.5">
      <c r="A54" s="213"/>
      <c r="B54" s="214"/>
      <c r="C54" s="215"/>
      <c r="D54" s="215"/>
      <c r="E54" s="215"/>
      <c r="F54" s="215"/>
      <c r="G54" s="215"/>
      <c r="H54" s="215"/>
      <c r="I54" s="215"/>
      <c r="J54" s="215"/>
      <c r="K54" s="216"/>
      <c r="L54" s="216"/>
      <c r="M54" s="215"/>
      <c r="N54" s="215"/>
      <c r="O54" s="215"/>
      <c r="P54" s="215"/>
      <c r="Q54" s="216"/>
      <c r="R54" s="216"/>
      <c r="S54" s="21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215"/>
      <c r="AK54" s="215"/>
      <c r="AL54" s="215"/>
      <c r="AM54" s="216"/>
      <c r="AN54" s="216"/>
      <c r="AO54" s="451"/>
      <c r="AP54" s="216"/>
      <c r="AQ54" s="216"/>
      <c r="AT54" s="215"/>
      <c r="AU54" s="215"/>
      <c r="AV54" s="215"/>
      <c r="AW54" s="215"/>
      <c r="AX54" s="452"/>
      <c r="AY54" s="215"/>
      <c r="AZ54" s="215"/>
      <c r="BA54" s="215"/>
      <c r="BC54" s="215"/>
    </row>
    <row r="55" spans="1:55" ht="30" customHeight="1" x14ac:dyDescent="0.55000000000000004">
      <c r="B55" s="73"/>
      <c r="C55" s="73"/>
      <c r="E55" s="73"/>
      <c r="F55" s="219" t="s">
        <v>32</v>
      </c>
      <c r="G55" s="262"/>
      <c r="H55" s="42">
        <v>0</v>
      </c>
      <c r="I55" s="219" t="s">
        <v>30</v>
      </c>
      <c r="J55" s="219"/>
      <c r="K55" s="193">
        <f>COUNTIF($AF$5:$AF$44,"0")</f>
        <v>6</v>
      </c>
      <c r="L55" s="42" t="s">
        <v>31</v>
      </c>
      <c r="M55" s="219" t="s">
        <v>32</v>
      </c>
      <c r="N55" s="219"/>
      <c r="O55" s="42">
        <v>0</v>
      </c>
      <c r="P55" s="219" t="s">
        <v>30</v>
      </c>
      <c r="Q55" s="219"/>
      <c r="R55" s="193">
        <f>COUNTIF($AH$5:$AH$44,"0")</f>
        <v>34</v>
      </c>
      <c r="S55" s="42" t="s">
        <v>31</v>
      </c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215"/>
      <c r="AK55" s="215"/>
      <c r="AL55" s="215"/>
      <c r="AM55" s="216"/>
      <c r="AN55" s="216"/>
      <c r="AO55" s="216"/>
      <c r="AP55" s="216"/>
      <c r="AQ55" s="216"/>
      <c r="AR55" s="52"/>
      <c r="AS55" s="52"/>
      <c r="AT55" s="215"/>
      <c r="AU55" s="215"/>
      <c r="AV55" s="215"/>
      <c r="AW55" s="215"/>
      <c r="AX55" s="452"/>
      <c r="AY55" s="215"/>
      <c r="AZ55" s="215"/>
      <c r="BA55" s="215"/>
      <c r="BB55" s="52"/>
      <c r="BC55" s="215"/>
    </row>
    <row r="56" spans="1:55" ht="30" customHeight="1" x14ac:dyDescent="0.55000000000000004">
      <c r="B56" s="73"/>
      <c r="C56" s="73"/>
      <c r="E56" s="73"/>
      <c r="F56" s="219" t="s">
        <v>32</v>
      </c>
      <c r="G56" s="262"/>
      <c r="H56" s="42">
        <v>1</v>
      </c>
      <c r="I56" s="219" t="s">
        <v>30</v>
      </c>
      <c r="J56" s="219"/>
      <c r="K56" s="193">
        <f>COUNTIF($AE$5:$AE$44,"1")</f>
        <v>8</v>
      </c>
      <c r="L56" s="42" t="s">
        <v>31</v>
      </c>
      <c r="M56" s="219" t="s">
        <v>32</v>
      </c>
      <c r="N56" s="219"/>
      <c r="O56" s="42">
        <v>1</v>
      </c>
      <c r="P56" s="219" t="s">
        <v>30</v>
      </c>
      <c r="Q56" s="219"/>
      <c r="R56" s="193">
        <f>COUNTIF($AH$5:$AH$44,"1")</f>
        <v>2</v>
      </c>
      <c r="S56" s="42" t="s">
        <v>31</v>
      </c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215"/>
      <c r="AK56" s="215"/>
      <c r="AL56" s="215"/>
      <c r="AM56" s="216"/>
      <c r="AN56" s="216"/>
      <c r="AO56" s="216"/>
      <c r="AP56" s="216"/>
      <c r="AQ56" s="216"/>
      <c r="AR56" s="52"/>
      <c r="AS56" s="52"/>
      <c r="AT56" s="215"/>
      <c r="AU56" s="215"/>
      <c r="AV56" s="215"/>
      <c r="AW56" s="215"/>
      <c r="AX56" s="452"/>
      <c r="AY56" s="215"/>
      <c r="AZ56" s="215"/>
      <c r="BA56" s="215"/>
      <c r="BB56" s="52"/>
      <c r="BC56" s="215"/>
    </row>
    <row r="57" spans="1:55" ht="30" customHeight="1" x14ac:dyDescent="0.55000000000000004">
      <c r="B57" s="73"/>
      <c r="C57" s="73"/>
      <c r="E57" s="73"/>
      <c r="F57" s="219" t="s">
        <v>32</v>
      </c>
      <c r="G57" s="262"/>
      <c r="H57" s="42">
        <v>2</v>
      </c>
      <c r="I57" s="219" t="s">
        <v>30</v>
      </c>
      <c r="J57" s="219"/>
      <c r="K57" s="193">
        <f>COUNTIF($AD$5:$AD$44,"2")</f>
        <v>17</v>
      </c>
      <c r="L57" s="42" t="s">
        <v>31</v>
      </c>
      <c r="M57" s="219" t="s">
        <v>32</v>
      </c>
      <c r="N57" s="219"/>
      <c r="O57" s="42">
        <v>2</v>
      </c>
      <c r="P57" s="219" t="s">
        <v>30</v>
      </c>
      <c r="Q57" s="219"/>
      <c r="R57" s="193">
        <f>COUNTIF($AH$5:$AH$44,"2")</f>
        <v>3</v>
      </c>
      <c r="S57" s="42" t="s">
        <v>31</v>
      </c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215"/>
      <c r="AK57" s="215"/>
      <c r="AL57" s="215"/>
      <c r="AM57" s="216"/>
      <c r="AN57" s="216"/>
      <c r="AO57" s="216"/>
      <c r="AP57" s="216"/>
      <c r="AQ57" s="216"/>
      <c r="AR57" s="52"/>
      <c r="AS57" s="52"/>
      <c r="AT57" s="215"/>
      <c r="AU57" s="215"/>
      <c r="AV57" s="215"/>
      <c r="AW57" s="215"/>
      <c r="AX57" s="452"/>
      <c r="AY57" s="215"/>
      <c r="AZ57" s="215"/>
      <c r="BA57" s="215"/>
      <c r="BB57" s="52"/>
      <c r="BC57" s="215"/>
    </row>
    <row r="58" spans="1:55" ht="30" customHeight="1" x14ac:dyDescent="0.55000000000000004">
      <c r="B58" s="73"/>
      <c r="C58" s="73"/>
      <c r="E58" s="73"/>
      <c r="F58" s="219" t="s">
        <v>32</v>
      </c>
      <c r="G58" s="262"/>
      <c r="H58" s="42">
        <v>3</v>
      </c>
      <c r="I58" s="219" t="s">
        <v>30</v>
      </c>
      <c r="J58" s="219"/>
      <c r="K58" s="193">
        <f>COUNTIF($AC$5:$AC$44,"3")</f>
        <v>9</v>
      </c>
      <c r="L58" s="42" t="s">
        <v>31</v>
      </c>
      <c r="M58" s="219" t="s">
        <v>32</v>
      </c>
      <c r="N58" s="219"/>
      <c r="O58" s="42">
        <v>3</v>
      </c>
      <c r="P58" s="219" t="s">
        <v>30</v>
      </c>
      <c r="Q58" s="219"/>
      <c r="R58" s="193">
        <f>COUNTIF($AH$5:$AH$44,"3")</f>
        <v>1</v>
      </c>
      <c r="S58" s="42" t="s">
        <v>31</v>
      </c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215"/>
      <c r="AK58" s="215"/>
      <c r="AL58" s="215"/>
      <c r="AM58" s="216"/>
      <c r="AN58" s="216"/>
      <c r="AO58" s="216"/>
      <c r="AP58" s="216"/>
      <c r="AQ58" s="216"/>
      <c r="AR58" s="52"/>
      <c r="AS58" s="52"/>
      <c r="AT58" s="215"/>
      <c r="AU58" s="215"/>
      <c r="AV58" s="215"/>
      <c r="AW58" s="215"/>
      <c r="AX58" s="452"/>
      <c r="AY58" s="215"/>
      <c r="AZ58" s="215"/>
      <c r="BA58" s="215"/>
      <c r="BB58" s="52"/>
      <c r="BC58" s="215"/>
    </row>
    <row r="59" spans="1:55" ht="17.100000000000001" customHeight="1" x14ac:dyDescent="0.55000000000000004">
      <c r="B59" s="73"/>
      <c r="C59" s="73"/>
      <c r="D59" s="73"/>
      <c r="E59" s="73"/>
      <c r="F59" s="73"/>
      <c r="G59" s="73"/>
      <c r="H59" s="73"/>
      <c r="I59" s="73"/>
      <c r="J59" s="73"/>
      <c r="K59" s="73">
        <f>SUM(K55:K58)</f>
        <v>40</v>
      </c>
      <c r="L59" s="73"/>
      <c r="M59" s="73"/>
      <c r="N59" s="73"/>
      <c r="O59" s="73"/>
      <c r="P59" s="73"/>
      <c r="Q59" s="73"/>
      <c r="R59" s="73">
        <f>SUM(R55:R58)</f>
        <v>40</v>
      </c>
      <c r="S59" s="73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215"/>
      <c r="AK59" s="215"/>
      <c r="AL59" s="215"/>
      <c r="AM59" s="216"/>
      <c r="AN59" s="216"/>
      <c r="AO59" s="451"/>
      <c r="AP59" s="216"/>
      <c r="AQ59" s="216"/>
      <c r="AR59" s="52"/>
      <c r="AS59" s="52"/>
      <c r="AT59" s="215"/>
      <c r="AU59" s="215"/>
      <c r="AV59" s="215"/>
      <c r="AW59" s="215"/>
      <c r="AX59" s="452"/>
      <c r="AY59" s="215"/>
      <c r="AZ59" s="215"/>
      <c r="BA59" s="215"/>
      <c r="BB59" s="52"/>
      <c r="BC59" s="215"/>
    </row>
    <row r="60" spans="1:55" ht="17.100000000000001" customHeight="1" x14ac:dyDescent="0.55000000000000004"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215"/>
      <c r="AK60" s="215"/>
      <c r="AL60" s="215"/>
      <c r="AM60" s="216"/>
      <c r="AN60" s="216"/>
      <c r="AO60" s="216"/>
      <c r="AP60" s="216"/>
      <c r="AQ60" s="216"/>
      <c r="AR60" s="52"/>
      <c r="AS60" s="52"/>
      <c r="AT60" s="215"/>
      <c r="AU60" s="215"/>
      <c r="AV60" s="215"/>
      <c r="AW60" s="215"/>
      <c r="AX60" s="452"/>
      <c r="AY60" s="215"/>
      <c r="AZ60" s="215"/>
      <c r="BA60" s="215"/>
      <c r="BB60" s="52"/>
      <c r="BC60" s="215"/>
    </row>
    <row r="61" spans="1:55" ht="17.100000000000001" customHeight="1" x14ac:dyDescent="0.55000000000000004"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215"/>
      <c r="AK61" s="215"/>
      <c r="AL61" s="216"/>
      <c r="AM61" s="216"/>
      <c r="AN61" s="216"/>
      <c r="AO61" s="216"/>
      <c r="AP61" s="216"/>
      <c r="AQ61" s="216"/>
      <c r="AR61" s="52"/>
      <c r="AS61" s="52"/>
      <c r="AT61" s="215"/>
      <c r="AU61" s="215"/>
      <c r="AV61" s="215"/>
      <c r="AW61" s="215"/>
      <c r="AX61" s="452"/>
      <c r="AY61" s="215"/>
      <c r="AZ61" s="215"/>
      <c r="BA61" s="215"/>
      <c r="BB61" s="52"/>
      <c r="BC61" s="215"/>
    </row>
    <row r="62" spans="1:55" ht="17.100000000000001" customHeight="1" x14ac:dyDescent="0.55000000000000004"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55" ht="17.100000000000001" customHeight="1" x14ac:dyDescent="0.55000000000000004"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55" ht="17.100000000000001" customHeight="1" x14ac:dyDescent="0.55000000000000004"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2:35" ht="17.100000000000001" customHeight="1" x14ac:dyDescent="0.55000000000000004"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2:35" ht="24" x14ac:dyDescent="0.55000000000000004"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2:35" ht="24" x14ac:dyDescent="0.55000000000000004"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2:35" ht="24" x14ac:dyDescent="0.55000000000000004"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2:35" ht="24" x14ac:dyDescent="0.55000000000000004"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2:35" ht="24" x14ac:dyDescent="0.55000000000000004"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 spans="2:35" ht="24" x14ac:dyDescent="0.55000000000000004"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 spans="2:35" ht="24" x14ac:dyDescent="0.55000000000000004"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  <row r="73" spans="2:35" ht="24" x14ac:dyDescent="0.55000000000000004"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</row>
    <row r="74" spans="2:35" ht="24" x14ac:dyDescent="0.55000000000000004"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</row>
    <row r="75" spans="2:35" ht="24" x14ac:dyDescent="0.55000000000000004"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</row>
    <row r="76" spans="2:35" ht="24" x14ac:dyDescent="0.55000000000000004"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2:35" ht="24" x14ac:dyDescent="0.55000000000000004"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2:35" ht="24" x14ac:dyDescent="0.55000000000000004"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2:35" ht="24" x14ac:dyDescent="0.55000000000000004"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2:35" ht="24" x14ac:dyDescent="0.55000000000000004"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2:19" ht="24" x14ac:dyDescent="0.55000000000000004"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2:19" ht="24" x14ac:dyDescent="0.55000000000000004"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2:19" ht="24" x14ac:dyDescent="0.55000000000000004"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2:19" ht="24" x14ac:dyDescent="0.55000000000000004"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2:19" ht="24" x14ac:dyDescent="0.55000000000000004"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</row>
    <row r="86" spans="2:19" ht="24" x14ac:dyDescent="0.55000000000000004"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</row>
    <row r="87" spans="2:19" ht="24" x14ac:dyDescent="0.55000000000000004"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</row>
    <row r="88" spans="2:19" ht="24" x14ac:dyDescent="0.55000000000000004"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</row>
    <row r="89" spans="2:19" ht="24" x14ac:dyDescent="0.55000000000000004"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</row>
    <row r="90" spans="2:19" ht="24" x14ac:dyDescent="0.55000000000000004"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</row>
    <row r="91" spans="2:19" ht="24" x14ac:dyDescent="0.55000000000000004"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</row>
    <row r="92" spans="2:19" ht="24" x14ac:dyDescent="0.55000000000000004"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</row>
    <row r="93" spans="2:19" ht="24" x14ac:dyDescent="0.55000000000000004"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</row>
    <row r="94" spans="2:19" ht="24" x14ac:dyDescent="0.55000000000000004"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</row>
    <row r="95" spans="2:19" ht="24" x14ac:dyDescent="0.55000000000000004"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</row>
    <row r="96" spans="2:19" ht="24" x14ac:dyDescent="0.55000000000000004"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</row>
    <row r="97" spans="2:19" ht="24" x14ac:dyDescent="0.55000000000000004"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</row>
    <row r="98" spans="2:19" ht="24" x14ac:dyDescent="0.55000000000000004"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</row>
    <row r="99" spans="2:19" ht="24" x14ac:dyDescent="0.55000000000000004"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</row>
    <row r="100" spans="2:19" ht="24" x14ac:dyDescent="0.55000000000000004"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</row>
    <row r="101" spans="2:19" ht="24" x14ac:dyDescent="0.55000000000000004"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</row>
    <row r="102" spans="2:19" ht="24" x14ac:dyDescent="0.55000000000000004"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</row>
    <row r="103" spans="2:19" ht="24" x14ac:dyDescent="0.55000000000000004"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</row>
    <row r="104" spans="2:19" ht="24" x14ac:dyDescent="0.55000000000000004"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</row>
    <row r="105" spans="2:19" ht="24" x14ac:dyDescent="0.55000000000000004"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</row>
    <row r="106" spans="2:19" ht="24" x14ac:dyDescent="0.55000000000000004"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</row>
  </sheetData>
  <mergeCells count="23">
    <mergeCell ref="D3:D4"/>
    <mergeCell ref="E3:E4"/>
    <mergeCell ref="K2:N2"/>
    <mergeCell ref="O2:R2"/>
    <mergeCell ref="I3:I4"/>
    <mergeCell ref="J3:J4"/>
    <mergeCell ref="C2:J2"/>
    <mergeCell ref="BC16:BC17"/>
    <mergeCell ref="A1:W1"/>
    <mergeCell ref="AR15:AR17"/>
    <mergeCell ref="AT15:BA15"/>
    <mergeCell ref="T3:T4"/>
    <mergeCell ref="U3:U4"/>
    <mergeCell ref="V3:V4"/>
    <mergeCell ref="F3:F4"/>
    <mergeCell ref="G3:G4"/>
    <mergeCell ref="H3:H4"/>
    <mergeCell ref="AH3:AH4"/>
    <mergeCell ref="W2:W4"/>
    <mergeCell ref="Y2:AF2"/>
    <mergeCell ref="S2:V2"/>
    <mergeCell ref="S3:S4"/>
    <mergeCell ref="C3:C4"/>
  </mergeCells>
  <printOptions horizontalCentered="1"/>
  <pageMargins left="0.35433070866141736" right="0.15748031496062992" top="0.59055118110236227" bottom="0.62992125984251968" header="0.51181102362204722" footer="0.51181102362204722"/>
  <pageSetup paperSize="9" scale="91" orientation="portrait" r:id="rId1"/>
  <headerFooter alignWithMargins="0"/>
  <rowBreaks count="1" manualBreakCount="1">
    <brk id="49" max="33" man="1"/>
  </rowBreaks>
  <colBreaks count="1" manualBreakCount="1">
    <brk id="23" max="5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S91"/>
  <sheetViews>
    <sheetView showGridLines="0" view="pageBreakPreview" topLeftCell="A25" zoomScaleNormal="93" zoomScaleSheetLayoutView="100" workbookViewId="0">
      <selection activeCell="D17" sqref="D17"/>
    </sheetView>
  </sheetViews>
  <sheetFormatPr defaultRowHeight="21.75" x14ac:dyDescent="0.5"/>
  <cols>
    <col min="1" max="1" width="5.7109375" style="2" customWidth="1"/>
    <col min="2" max="3" width="10.28515625" style="2" customWidth="1"/>
    <col min="4" max="8" width="5.7109375" style="2" customWidth="1"/>
    <col min="9" max="9" width="5.7109375" style="3" customWidth="1"/>
    <col min="10" max="15" width="5.7109375" style="2" customWidth="1"/>
    <col min="16" max="19" width="5.28515625" style="2" customWidth="1"/>
    <col min="20" max="16384" width="9.140625" style="2"/>
  </cols>
  <sheetData>
    <row r="1" spans="2:18" ht="24.95" customHeight="1" x14ac:dyDescent="0.55000000000000004">
      <c r="C1" s="2" t="s">
        <v>16</v>
      </c>
      <c r="I1" s="2"/>
      <c r="J1" s="3"/>
      <c r="Q1" s="33" t="s">
        <v>132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2:18" ht="26.45" customHeight="1" x14ac:dyDescent="0.6">
      <c r="B5" s="626" t="s">
        <v>17</v>
      </c>
      <c r="C5" s="626"/>
      <c r="D5" s="626"/>
      <c r="E5" s="626"/>
      <c r="F5" s="626"/>
      <c r="G5" s="626"/>
      <c r="H5" s="626"/>
      <c r="I5" s="626"/>
      <c r="J5" s="626"/>
      <c r="K5" s="626"/>
      <c r="L5" s="626"/>
      <c r="M5" s="626"/>
      <c r="N5" s="626"/>
      <c r="O5" s="626"/>
      <c r="P5" s="626"/>
      <c r="Q5" s="626"/>
      <c r="R5" s="626"/>
    </row>
    <row r="6" spans="2:18" ht="26.45" customHeight="1" x14ac:dyDescent="0.6">
      <c r="B6" s="627" t="s">
        <v>189</v>
      </c>
      <c r="C6" s="627"/>
      <c r="D6" s="627"/>
      <c r="E6" s="627"/>
      <c r="F6" s="627"/>
      <c r="G6" s="627"/>
      <c r="H6" s="627"/>
      <c r="I6" s="627"/>
      <c r="J6" s="627"/>
      <c r="K6" s="627"/>
      <c r="L6" s="627"/>
      <c r="M6" s="627"/>
      <c r="N6" s="627"/>
      <c r="O6" s="627"/>
      <c r="P6" s="627"/>
      <c r="Q6" s="627"/>
      <c r="R6" s="52"/>
    </row>
    <row r="7" spans="2:18" ht="26.45" customHeight="1" x14ac:dyDescent="0.6">
      <c r="B7" s="627" t="s">
        <v>190</v>
      </c>
      <c r="C7" s="627"/>
      <c r="D7" s="627"/>
      <c r="E7" s="627"/>
      <c r="F7" s="627"/>
      <c r="G7" s="52"/>
      <c r="H7" s="52"/>
      <c r="I7" s="63"/>
      <c r="J7" s="628" t="s">
        <v>40</v>
      </c>
      <c r="K7" s="628"/>
      <c r="L7" s="588" t="s">
        <v>39</v>
      </c>
      <c r="M7" s="588"/>
      <c r="N7" s="588"/>
      <c r="O7" s="588"/>
      <c r="P7" s="53"/>
      <c r="Q7" s="53"/>
      <c r="R7" s="52"/>
    </row>
    <row r="8" spans="2:18" ht="26.45" customHeight="1" x14ac:dyDescent="0.6">
      <c r="B8" s="53" t="s">
        <v>198</v>
      </c>
      <c r="C8" s="53"/>
      <c r="D8" s="53"/>
      <c r="E8" s="53"/>
      <c r="F8" s="53"/>
      <c r="G8" s="53"/>
      <c r="H8" s="53"/>
      <c r="I8" s="54"/>
      <c r="J8" s="53"/>
      <c r="K8" s="53"/>
      <c r="L8" s="53"/>
      <c r="M8" s="53"/>
      <c r="N8" s="53"/>
      <c r="O8" s="53"/>
      <c r="P8" s="52"/>
      <c r="Q8" s="52"/>
      <c r="R8" s="52"/>
    </row>
    <row r="9" spans="2:18" ht="26.45" customHeight="1" x14ac:dyDescent="0.6">
      <c r="B9" s="53" t="s">
        <v>119</v>
      </c>
      <c r="C9" s="53"/>
      <c r="D9" s="53"/>
      <c r="E9" s="53"/>
      <c r="F9" s="53"/>
      <c r="G9" s="53"/>
      <c r="H9" s="53"/>
      <c r="I9" s="54"/>
      <c r="J9" s="53"/>
      <c r="K9" s="53"/>
      <c r="L9" s="53"/>
      <c r="M9" s="53"/>
      <c r="N9" s="53"/>
      <c r="O9" s="53"/>
      <c r="P9" s="52"/>
      <c r="Q9" s="52"/>
      <c r="R9" s="52"/>
    </row>
    <row r="10" spans="2:18" ht="26.45" customHeight="1" x14ac:dyDescent="0.6">
      <c r="B10" s="588" t="s">
        <v>125</v>
      </c>
      <c r="C10" s="588"/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588"/>
      <c r="O10" s="588"/>
      <c r="P10" s="588"/>
      <c r="Q10" s="588"/>
      <c r="R10" s="588"/>
    </row>
    <row r="11" spans="2:18" ht="26.45" customHeight="1" x14ac:dyDescent="0.6">
      <c r="B11" s="53" t="s">
        <v>121</v>
      </c>
      <c r="C11" s="53"/>
      <c r="D11" s="53"/>
      <c r="E11" s="53"/>
      <c r="F11" s="53"/>
      <c r="G11" s="53"/>
      <c r="H11" s="53"/>
      <c r="I11" s="54"/>
      <c r="J11" s="53"/>
      <c r="K11" s="53"/>
      <c r="L11" s="53"/>
      <c r="M11" s="53"/>
      <c r="N11" s="53"/>
      <c r="O11" s="52"/>
      <c r="P11" s="52"/>
      <c r="Q11" s="52"/>
      <c r="R11" s="52"/>
    </row>
    <row r="12" spans="2:18" ht="26.45" customHeight="1" x14ac:dyDescent="0.6">
      <c r="B12" s="588" t="s">
        <v>120</v>
      </c>
      <c r="C12" s="588"/>
      <c r="D12" s="588"/>
      <c r="E12" s="588"/>
      <c r="F12" s="588"/>
      <c r="G12" s="588"/>
      <c r="H12" s="588"/>
      <c r="I12" s="588"/>
      <c r="J12" s="588"/>
      <c r="K12" s="588"/>
      <c r="L12" s="588"/>
      <c r="M12" s="588"/>
      <c r="N12" s="588"/>
      <c r="O12" s="588"/>
      <c r="P12" s="588"/>
      <c r="Q12" s="588"/>
      <c r="R12" s="588"/>
    </row>
    <row r="13" spans="2:18" ht="26.45" customHeight="1" x14ac:dyDescent="0.6">
      <c r="B13" s="588" t="s">
        <v>137</v>
      </c>
      <c r="C13" s="588"/>
      <c r="D13" s="588"/>
      <c r="E13" s="588"/>
      <c r="F13" s="588"/>
      <c r="G13" s="588"/>
      <c r="H13" s="588"/>
      <c r="I13" s="588"/>
      <c r="J13" s="588"/>
      <c r="K13" s="588"/>
      <c r="L13" s="588"/>
      <c r="M13" s="588"/>
      <c r="N13" s="588"/>
      <c r="O13" s="588"/>
      <c r="P13" s="588"/>
      <c r="Q13" s="588"/>
      <c r="R13" s="588"/>
    </row>
    <row r="14" spans="2:18" ht="26.45" customHeight="1" thickBot="1" x14ac:dyDescent="0.65">
      <c r="B14" s="462" t="s">
        <v>18</v>
      </c>
      <c r="C14" s="60"/>
      <c r="D14" s="60"/>
      <c r="E14" s="60"/>
      <c r="F14" s="60"/>
      <c r="G14" s="60"/>
      <c r="H14" s="60"/>
      <c r="I14" s="61"/>
      <c r="J14" s="60"/>
      <c r="K14" s="60"/>
      <c r="L14" s="60"/>
      <c r="M14" s="60"/>
      <c r="N14" s="60"/>
      <c r="O14" s="60"/>
      <c r="P14" s="60"/>
      <c r="Q14" s="60"/>
      <c r="R14" s="59"/>
    </row>
    <row r="15" spans="2:18" ht="26.45" customHeight="1" x14ac:dyDescent="0.6">
      <c r="B15" s="610" t="s">
        <v>19</v>
      </c>
      <c r="C15" s="611"/>
      <c r="D15" s="623" t="s">
        <v>109</v>
      </c>
      <c r="E15" s="624"/>
      <c r="F15" s="624"/>
      <c r="G15" s="624"/>
      <c r="H15" s="624"/>
      <c r="I15" s="624"/>
      <c r="J15" s="624"/>
      <c r="K15" s="625"/>
      <c r="L15" s="77" t="s">
        <v>110</v>
      </c>
      <c r="M15" s="226"/>
      <c r="N15" s="226"/>
      <c r="O15" s="228"/>
      <c r="P15" s="614" t="s">
        <v>111</v>
      </c>
      <c r="Q15" s="615"/>
      <c r="R15" s="616"/>
    </row>
    <row r="16" spans="2:18" ht="26.45" customHeight="1" x14ac:dyDescent="0.6">
      <c r="B16" s="612"/>
      <c r="C16" s="613"/>
      <c r="D16" s="220">
        <v>4</v>
      </c>
      <c r="E16" s="220">
        <v>3.5</v>
      </c>
      <c r="F16" s="220">
        <v>3</v>
      </c>
      <c r="G16" s="220">
        <v>2.5</v>
      </c>
      <c r="H16" s="220">
        <v>2</v>
      </c>
      <c r="I16" s="220">
        <v>1.5</v>
      </c>
      <c r="J16" s="263">
        <v>1</v>
      </c>
      <c r="K16" s="220">
        <v>0</v>
      </c>
      <c r="L16" s="220" t="s">
        <v>20</v>
      </c>
      <c r="M16" s="220" t="s">
        <v>21</v>
      </c>
      <c r="N16" s="220" t="s">
        <v>22</v>
      </c>
      <c r="O16" s="220" t="s">
        <v>23</v>
      </c>
      <c r="P16" s="598"/>
      <c r="Q16" s="599"/>
      <c r="R16" s="600"/>
    </row>
    <row r="17" spans="2:18" ht="26.45" customHeight="1" x14ac:dyDescent="0.6">
      <c r="B17" s="596">
        <f>SUM(D17:O17)</f>
        <v>30</v>
      </c>
      <c r="C17" s="597"/>
      <c r="D17" s="40">
        <f>รวมคะแนน201!AA55</f>
        <v>0</v>
      </c>
      <c r="E17" s="40">
        <f>รวมคะแนน201!AA54</f>
        <v>0</v>
      </c>
      <c r="F17" s="40">
        <f>รวมคะแนน201!AA53</f>
        <v>0</v>
      </c>
      <c r="G17" s="40">
        <f>รวมคะแนน201!AA52</f>
        <v>1</v>
      </c>
      <c r="H17" s="40">
        <f>รวมคะแนน201!AA51</f>
        <v>1</v>
      </c>
      <c r="I17" s="40">
        <f>รวมคะแนน201!AA50</f>
        <v>1</v>
      </c>
      <c r="J17" s="39">
        <f>รวมคะแนน201!AA49</f>
        <v>1</v>
      </c>
      <c r="K17" s="40">
        <f>รวมคะแนน201!AA48</f>
        <v>26</v>
      </c>
      <c r="L17" s="40">
        <f>รวมคะแนน201!AA56</f>
        <v>0</v>
      </c>
      <c r="M17" s="40">
        <f>รวมคะแนน201!AA57</f>
        <v>0</v>
      </c>
      <c r="N17" s="40">
        <f>รวมคะแนน201!AA58</f>
        <v>0</v>
      </c>
      <c r="O17" s="40">
        <f>รวมคะแนน201!AA59</f>
        <v>0</v>
      </c>
      <c r="P17" s="601"/>
      <c r="Q17" s="602"/>
      <c r="R17" s="603"/>
    </row>
    <row r="18" spans="2:18" ht="26.45" customHeight="1" x14ac:dyDescent="0.6">
      <c r="B18" s="607" t="s">
        <v>133</v>
      </c>
      <c r="C18" s="608"/>
      <c r="D18" s="221">
        <f>(100/$B17)*D17</f>
        <v>0</v>
      </c>
      <c r="E18" s="221">
        <f t="shared" ref="E18:O18" si="0">(100/$B17)*E17</f>
        <v>0</v>
      </c>
      <c r="F18" s="221">
        <f t="shared" si="0"/>
        <v>0</v>
      </c>
      <c r="G18" s="221">
        <f t="shared" si="0"/>
        <v>3.3333333333333335</v>
      </c>
      <c r="H18" s="221">
        <f t="shared" si="0"/>
        <v>3.3333333333333335</v>
      </c>
      <c r="I18" s="221">
        <f t="shared" si="0"/>
        <v>3.3333333333333335</v>
      </c>
      <c r="J18" s="221">
        <f t="shared" si="0"/>
        <v>3.3333333333333335</v>
      </c>
      <c r="K18" s="221">
        <f t="shared" si="0"/>
        <v>86.666666666666671</v>
      </c>
      <c r="L18" s="221">
        <f t="shared" si="0"/>
        <v>0</v>
      </c>
      <c r="M18" s="221">
        <f t="shared" si="0"/>
        <v>0</v>
      </c>
      <c r="N18" s="221">
        <f t="shared" si="0"/>
        <v>0</v>
      </c>
      <c r="O18" s="221">
        <f t="shared" si="0"/>
        <v>0</v>
      </c>
      <c r="P18" s="604"/>
      <c r="Q18" s="605"/>
      <c r="R18" s="606"/>
    </row>
    <row r="19" spans="2:18" ht="26.45" customHeight="1" x14ac:dyDescent="0.6">
      <c r="B19" s="589" t="s">
        <v>24</v>
      </c>
      <c r="C19" s="590"/>
      <c r="D19" s="590"/>
      <c r="E19" s="590"/>
      <c r="F19" s="590"/>
      <c r="G19" s="591"/>
      <c r="H19" s="622" t="s">
        <v>28</v>
      </c>
      <c r="I19" s="590"/>
      <c r="J19" s="590"/>
      <c r="K19" s="590"/>
      <c r="L19" s="590"/>
      <c r="M19" s="590"/>
      <c r="N19" s="590"/>
      <c r="O19" s="591"/>
      <c r="P19" s="604" t="s">
        <v>111</v>
      </c>
      <c r="Q19" s="605"/>
      <c r="R19" s="606"/>
    </row>
    <row r="20" spans="2:18" ht="26.45" customHeight="1" x14ac:dyDescent="0.5">
      <c r="B20" s="41" t="s">
        <v>136</v>
      </c>
      <c r="C20" s="42" t="s">
        <v>25</v>
      </c>
      <c r="D20" s="592" t="s">
        <v>26</v>
      </c>
      <c r="E20" s="593"/>
      <c r="F20" s="592" t="s">
        <v>27</v>
      </c>
      <c r="G20" s="593"/>
      <c r="H20" s="592" t="s">
        <v>136</v>
      </c>
      <c r="I20" s="593"/>
      <c r="J20" s="592" t="s">
        <v>25</v>
      </c>
      <c r="K20" s="593"/>
      <c r="L20" s="592" t="s">
        <v>26</v>
      </c>
      <c r="M20" s="593"/>
      <c r="N20" s="592" t="s">
        <v>27</v>
      </c>
      <c r="O20" s="593"/>
      <c r="P20" s="582"/>
      <c r="Q20" s="583"/>
      <c r="R20" s="584"/>
    </row>
    <row r="21" spans="2:18" ht="26.45" customHeight="1" thickBot="1" x14ac:dyDescent="0.65">
      <c r="B21" s="43">
        <f>คุณลักษณะ201!K54</f>
        <v>8</v>
      </c>
      <c r="C21" s="44">
        <f>คุณลักษณะ201!K53</f>
        <v>12</v>
      </c>
      <c r="D21" s="620">
        <f>คุณลักษณะ201!K52</f>
        <v>6</v>
      </c>
      <c r="E21" s="621"/>
      <c r="F21" s="620">
        <f>คุณลักษณะ201!K51</f>
        <v>4</v>
      </c>
      <c r="G21" s="621"/>
      <c r="H21" s="594">
        <f>คุณลักษณะ201!R54</f>
        <v>1</v>
      </c>
      <c r="I21" s="595"/>
      <c r="J21" s="594">
        <f>คุณลักษณะ201!R53</f>
        <v>3</v>
      </c>
      <c r="K21" s="595"/>
      <c r="L21" s="594">
        <f>คุณลักษณะ201!R52</f>
        <v>1</v>
      </c>
      <c r="M21" s="595"/>
      <c r="N21" s="594">
        <f>คุณลักษณะ201!R51</f>
        <v>25</v>
      </c>
      <c r="O21" s="595"/>
      <c r="P21" s="585"/>
      <c r="Q21" s="586"/>
      <c r="R21" s="587"/>
    </row>
    <row r="22" spans="2:18" ht="27.95" customHeight="1" x14ac:dyDescent="0.6">
      <c r="B22" s="47" t="s">
        <v>116</v>
      </c>
      <c r="C22" s="48"/>
      <c r="D22" s="48"/>
      <c r="E22" s="48"/>
      <c r="F22" s="48"/>
      <c r="G22" s="48"/>
      <c r="H22" s="48"/>
      <c r="I22" s="49"/>
      <c r="J22" s="48"/>
      <c r="K22" s="48"/>
      <c r="L22" s="48"/>
      <c r="M22" s="48"/>
      <c r="N22" s="48"/>
      <c r="O22" s="48"/>
      <c r="P22" s="48"/>
      <c r="Q22" s="48"/>
      <c r="R22" s="50"/>
    </row>
    <row r="23" spans="2:18" ht="26.45" customHeight="1" x14ac:dyDescent="0.6">
      <c r="B23" s="51"/>
      <c r="C23" s="52"/>
      <c r="D23" s="53" t="s">
        <v>114</v>
      </c>
      <c r="E23" s="53"/>
      <c r="F23" s="53"/>
      <c r="G23" s="53"/>
      <c r="H23" s="53"/>
      <c r="I23" s="54"/>
      <c r="J23" s="53"/>
      <c r="K23" s="53"/>
      <c r="L23" s="53"/>
      <c r="M23" s="53"/>
      <c r="N23" s="53"/>
      <c r="O23" s="53"/>
      <c r="P23" s="53"/>
      <c r="Q23" s="53"/>
      <c r="R23" s="55"/>
    </row>
    <row r="24" spans="2:18" ht="26.45" customHeight="1" x14ac:dyDescent="0.6">
      <c r="B24" s="51"/>
      <c r="C24" s="52"/>
      <c r="D24" s="53" t="s">
        <v>115</v>
      </c>
      <c r="E24" s="53"/>
      <c r="F24" s="53"/>
      <c r="G24" s="53"/>
      <c r="H24" s="53"/>
      <c r="I24" s="54"/>
      <c r="J24" s="53"/>
      <c r="K24" s="53"/>
      <c r="L24" s="53"/>
      <c r="M24" s="53"/>
      <c r="N24" s="53"/>
      <c r="O24" s="53"/>
      <c r="P24" s="53"/>
      <c r="Q24" s="53"/>
      <c r="R24" s="55"/>
    </row>
    <row r="25" spans="2:18" ht="26.45" customHeight="1" x14ac:dyDescent="0.6">
      <c r="B25" s="51"/>
      <c r="C25" s="52"/>
      <c r="D25" s="53" t="s">
        <v>113</v>
      </c>
      <c r="E25" s="53"/>
      <c r="F25" s="53"/>
      <c r="G25" s="53"/>
      <c r="H25" s="53"/>
      <c r="I25" s="54"/>
      <c r="J25" s="53"/>
      <c r="K25" s="53"/>
      <c r="L25" s="53"/>
      <c r="M25" s="53"/>
      <c r="N25" s="53"/>
      <c r="O25" s="53"/>
      <c r="P25" s="53"/>
      <c r="Q25" s="53"/>
      <c r="R25" s="55"/>
    </row>
    <row r="26" spans="2:18" ht="26.45" customHeight="1" x14ac:dyDescent="0.6">
      <c r="B26" s="51"/>
      <c r="C26" s="52"/>
      <c r="D26" s="53" t="s">
        <v>112</v>
      </c>
      <c r="E26" s="53"/>
      <c r="F26" s="53"/>
      <c r="G26" s="53"/>
      <c r="H26" s="53"/>
      <c r="I26" s="54"/>
      <c r="J26" s="53"/>
      <c r="K26" s="53"/>
      <c r="L26" s="53"/>
      <c r="M26" s="53"/>
      <c r="N26" s="53"/>
      <c r="O26" s="53"/>
      <c r="P26" s="53"/>
      <c r="Q26" s="53"/>
      <c r="R26" s="55"/>
    </row>
    <row r="27" spans="2:18" ht="26.45" customHeight="1" x14ac:dyDescent="0.6">
      <c r="B27" s="56" t="s">
        <v>117</v>
      </c>
      <c r="C27" s="57"/>
      <c r="D27" s="57"/>
      <c r="E27" s="53"/>
      <c r="F27" s="53"/>
      <c r="G27" s="53"/>
      <c r="H27" s="53"/>
      <c r="I27" s="54"/>
      <c r="J27" s="53"/>
      <c r="K27" s="53"/>
      <c r="L27" s="53"/>
      <c r="M27" s="53"/>
      <c r="N27" s="53"/>
      <c r="O27" s="53"/>
      <c r="P27" s="53"/>
      <c r="Q27" s="53"/>
      <c r="R27" s="55"/>
    </row>
    <row r="28" spans="2:18" ht="30" customHeight="1" thickBot="1" x14ac:dyDescent="0.65">
      <c r="B28" s="58"/>
      <c r="C28" s="59"/>
      <c r="D28" s="45" t="s">
        <v>118</v>
      </c>
      <c r="E28" s="59"/>
      <c r="F28" s="60"/>
      <c r="G28" s="60"/>
      <c r="H28" s="60"/>
      <c r="I28" s="61"/>
      <c r="J28" s="61"/>
      <c r="K28" s="61"/>
      <c r="L28" s="61"/>
      <c r="M28" s="60"/>
      <c r="N28" s="60"/>
      <c r="O28" s="60"/>
      <c r="P28" s="60"/>
      <c r="Q28" s="60"/>
      <c r="R28" s="62"/>
    </row>
    <row r="29" spans="2:18" ht="30" customHeight="1" x14ac:dyDescent="0.6">
      <c r="B29" s="579" t="s">
        <v>140</v>
      </c>
      <c r="C29" s="580"/>
      <c r="D29" s="580"/>
      <c r="E29" s="580"/>
      <c r="F29" s="580"/>
      <c r="G29" s="580"/>
      <c r="H29" s="580"/>
      <c r="I29" s="580"/>
      <c r="J29" s="580"/>
      <c r="K29" s="580"/>
      <c r="L29" s="580"/>
      <c r="M29" s="580"/>
      <c r="N29" s="580"/>
      <c r="O29" s="580"/>
      <c r="P29" s="580"/>
      <c r="Q29" s="580"/>
      <c r="R29" s="581"/>
    </row>
    <row r="30" spans="2:18" ht="9.9499999999999993" customHeight="1" x14ac:dyDescent="0.6">
      <c r="B30" s="51"/>
      <c r="C30" s="52"/>
      <c r="D30" s="52"/>
      <c r="E30" s="52"/>
      <c r="F30" s="52"/>
      <c r="G30" s="52"/>
      <c r="H30" s="52"/>
      <c r="I30" s="63"/>
      <c r="J30" s="52"/>
      <c r="K30" s="52"/>
      <c r="L30" s="52"/>
      <c r="M30" s="53"/>
      <c r="N30" s="53"/>
      <c r="O30" s="53"/>
      <c r="P30" s="53"/>
      <c r="Q30" s="53"/>
      <c r="R30" s="55"/>
    </row>
    <row r="31" spans="2:18" ht="30" customHeight="1" x14ac:dyDescent="0.6">
      <c r="B31" s="51"/>
      <c r="C31" s="52"/>
      <c r="D31" s="54" t="s">
        <v>122</v>
      </c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64"/>
      <c r="Q31" s="54"/>
      <c r="R31" s="55"/>
    </row>
    <row r="32" spans="2:18" ht="30" customHeight="1" x14ac:dyDescent="0.6">
      <c r="B32" s="66"/>
      <c r="C32" s="52"/>
      <c r="D32" s="52"/>
      <c r="E32" s="38" t="s">
        <v>123</v>
      </c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53"/>
      <c r="R32" s="55"/>
    </row>
    <row r="33" spans="1:19" ht="30" customHeight="1" thickBot="1" x14ac:dyDescent="0.55000000000000004">
      <c r="B33" s="67"/>
      <c r="C33" s="59"/>
      <c r="D33" s="45" t="s">
        <v>124</v>
      </c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6"/>
    </row>
    <row r="34" spans="1:19" ht="24.95" customHeight="1" x14ac:dyDescent="0.5">
      <c r="B34" s="618"/>
      <c r="C34" s="618"/>
      <c r="D34" s="618"/>
      <c r="E34" s="618"/>
      <c r="F34" s="618"/>
      <c r="G34" s="618"/>
      <c r="H34" s="618"/>
      <c r="I34" s="618"/>
      <c r="J34" s="618"/>
      <c r="K34" s="618"/>
      <c r="L34" s="618"/>
      <c r="M34" s="618"/>
      <c r="N34" s="618"/>
      <c r="O34" s="618"/>
      <c r="P34" s="618"/>
      <c r="Q34" s="618"/>
      <c r="R34" s="618"/>
    </row>
    <row r="35" spans="1:19" ht="24.95" customHeight="1" x14ac:dyDescent="0.7">
      <c r="B35" s="619"/>
      <c r="C35" s="619"/>
      <c r="D35" s="619"/>
      <c r="E35" s="619"/>
      <c r="F35" s="619"/>
      <c r="G35" s="619"/>
      <c r="H35" s="619"/>
      <c r="I35" s="619"/>
      <c r="J35" s="619"/>
      <c r="K35" s="619"/>
      <c r="L35" s="619"/>
      <c r="M35" s="619"/>
      <c r="N35" s="619"/>
      <c r="O35" s="619"/>
      <c r="P35" s="619"/>
      <c r="Q35" s="619"/>
      <c r="R35" s="619"/>
      <c r="S35" s="69"/>
    </row>
    <row r="36" spans="1:19" ht="24.95" customHeight="1" x14ac:dyDescent="0.7">
      <c r="B36" s="617"/>
      <c r="C36" s="617"/>
      <c r="D36" s="617"/>
      <c r="E36" s="617"/>
      <c r="F36" s="617"/>
      <c r="G36" s="617"/>
      <c r="H36" s="617"/>
      <c r="I36" s="617"/>
      <c r="J36" s="617"/>
      <c r="K36" s="617"/>
      <c r="L36" s="617"/>
      <c r="M36" s="617"/>
      <c r="N36" s="617"/>
      <c r="O36" s="617"/>
      <c r="P36" s="617"/>
      <c r="Q36" s="617"/>
      <c r="R36" s="617"/>
      <c r="S36" s="70"/>
    </row>
    <row r="37" spans="1:19" ht="17.100000000000001" customHeight="1" x14ac:dyDescent="0.7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1:19" ht="17.100000000000001" customHeight="1" x14ac:dyDescent="0.7">
      <c r="A38" s="71"/>
      <c r="B38" s="72"/>
      <c r="C38" s="72"/>
      <c r="D38" s="72"/>
      <c r="E38" s="72"/>
      <c r="F38" s="72"/>
      <c r="G38" s="72"/>
      <c r="H38" s="72"/>
      <c r="I38" s="75"/>
      <c r="J38" s="72"/>
      <c r="K38" s="72"/>
      <c r="L38" s="72"/>
      <c r="M38" s="72"/>
      <c r="N38" s="72"/>
      <c r="O38" s="72"/>
      <c r="P38" s="72"/>
      <c r="Q38" s="72"/>
      <c r="R38" s="72"/>
      <c r="S38" s="71"/>
    </row>
    <row r="39" spans="1:19" ht="17.100000000000001" customHeight="1" x14ac:dyDescent="0.7">
      <c r="A39" s="71"/>
      <c r="B39" s="72"/>
      <c r="C39" s="72"/>
      <c r="D39" s="72"/>
      <c r="E39" s="72"/>
      <c r="F39" s="72"/>
      <c r="G39" s="72"/>
      <c r="H39" s="72"/>
      <c r="I39" s="75"/>
      <c r="J39" s="72"/>
      <c r="K39" s="72"/>
      <c r="L39" s="72"/>
      <c r="M39" s="72"/>
      <c r="N39" s="72"/>
      <c r="O39" s="72"/>
      <c r="P39" s="72"/>
      <c r="Q39" s="72"/>
      <c r="R39" s="72"/>
      <c r="S39" s="71"/>
    </row>
    <row r="40" spans="1:19" ht="17.100000000000001" customHeight="1" x14ac:dyDescent="0.7">
      <c r="A40" s="71"/>
      <c r="B40" s="72"/>
      <c r="C40" s="72"/>
      <c r="D40" s="72"/>
      <c r="E40" s="72"/>
      <c r="F40" s="72"/>
      <c r="G40" s="72"/>
      <c r="H40" s="72"/>
      <c r="I40" s="75"/>
      <c r="J40" s="72"/>
      <c r="K40" s="72"/>
      <c r="L40" s="72"/>
      <c r="M40" s="72"/>
      <c r="N40" s="72"/>
      <c r="O40" s="72"/>
      <c r="P40" s="72"/>
      <c r="Q40" s="72"/>
      <c r="R40" s="72"/>
      <c r="S40" s="71"/>
    </row>
    <row r="41" spans="1:19" ht="17.100000000000001" customHeight="1" x14ac:dyDescent="0.7">
      <c r="A41" s="71"/>
      <c r="B41" s="72"/>
      <c r="C41" s="72"/>
      <c r="D41" s="72"/>
      <c r="E41" s="72"/>
      <c r="F41" s="72"/>
      <c r="G41" s="72"/>
      <c r="H41" s="72"/>
      <c r="I41" s="75"/>
      <c r="J41" s="72"/>
      <c r="K41" s="72"/>
      <c r="L41" s="72"/>
      <c r="M41" s="72"/>
      <c r="N41" s="72"/>
      <c r="O41" s="72"/>
      <c r="P41" s="72"/>
      <c r="Q41" s="72"/>
      <c r="R41" s="72"/>
      <c r="S41" s="71"/>
    </row>
    <row r="42" spans="1:19" ht="17.100000000000001" customHeight="1" x14ac:dyDescent="0.7">
      <c r="A42" s="71"/>
      <c r="B42" s="72"/>
      <c r="C42" s="72"/>
      <c r="D42" s="72"/>
      <c r="E42" s="72"/>
      <c r="F42" s="72"/>
      <c r="G42" s="72"/>
      <c r="H42" s="72"/>
      <c r="I42" s="75"/>
      <c r="J42" s="72"/>
      <c r="K42" s="72"/>
      <c r="L42" s="72"/>
      <c r="M42" s="72"/>
      <c r="N42" s="72"/>
      <c r="O42" s="72"/>
      <c r="P42" s="72"/>
      <c r="Q42" s="72"/>
      <c r="R42" s="72"/>
      <c r="S42" s="71"/>
    </row>
    <row r="43" spans="1:19" ht="17.100000000000001" customHeight="1" x14ac:dyDescent="0.7">
      <c r="A43" s="71"/>
      <c r="B43" s="72"/>
      <c r="C43" s="72"/>
      <c r="D43" s="72"/>
      <c r="E43" s="72"/>
      <c r="F43" s="72"/>
      <c r="G43" s="72"/>
      <c r="H43" s="72"/>
      <c r="I43" s="75"/>
      <c r="J43" s="72"/>
      <c r="K43" s="72"/>
      <c r="L43" s="72"/>
      <c r="M43" s="72"/>
      <c r="N43" s="72"/>
      <c r="O43" s="72"/>
      <c r="P43" s="72"/>
      <c r="Q43" s="72"/>
      <c r="R43" s="72"/>
      <c r="S43" s="71"/>
    </row>
    <row r="44" spans="1:19" s="71" customFormat="1" ht="17.100000000000001" customHeight="1" x14ac:dyDescent="0.7">
      <c r="B44" s="72"/>
      <c r="C44" s="72"/>
      <c r="D44" s="72"/>
      <c r="E44" s="72"/>
      <c r="F44" s="72"/>
      <c r="G44" s="72"/>
      <c r="H44" s="72"/>
      <c r="I44" s="75"/>
      <c r="J44" s="72"/>
      <c r="K44" s="72"/>
      <c r="L44" s="72"/>
      <c r="M44" s="72"/>
      <c r="N44" s="72"/>
      <c r="O44" s="72"/>
      <c r="P44" s="72"/>
      <c r="Q44" s="72"/>
      <c r="R44" s="72"/>
    </row>
    <row r="45" spans="1:19" s="71" customFormat="1" ht="17.100000000000001" customHeight="1" x14ac:dyDescent="0.7">
      <c r="B45" s="72"/>
      <c r="C45" s="72"/>
      <c r="D45" s="72"/>
      <c r="E45" s="72"/>
      <c r="F45" s="72"/>
      <c r="G45" s="72"/>
      <c r="H45" s="72"/>
      <c r="I45" s="75"/>
      <c r="J45" s="72"/>
      <c r="K45" s="72"/>
      <c r="L45" s="72"/>
      <c r="M45" s="72"/>
      <c r="N45" s="72"/>
      <c r="O45" s="72"/>
      <c r="P45" s="72"/>
      <c r="Q45" s="72"/>
      <c r="R45" s="72"/>
    </row>
    <row r="46" spans="1:19" s="71" customFormat="1" ht="17.100000000000001" customHeight="1" x14ac:dyDescent="0.7">
      <c r="B46" s="72"/>
      <c r="C46" s="72"/>
      <c r="D46" s="72"/>
      <c r="E46" s="72"/>
      <c r="F46" s="72"/>
      <c r="G46" s="72"/>
      <c r="H46" s="72"/>
      <c r="I46" s="75"/>
      <c r="J46" s="72"/>
      <c r="K46" s="72"/>
      <c r="L46" s="72"/>
      <c r="M46" s="72"/>
      <c r="N46" s="72"/>
      <c r="O46" s="72"/>
      <c r="P46" s="72"/>
      <c r="Q46" s="72"/>
      <c r="R46" s="72"/>
      <c r="S46" s="2"/>
    </row>
    <row r="47" spans="1:19" s="71" customFormat="1" ht="17.100000000000001" customHeight="1" x14ac:dyDescent="0.7">
      <c r="A47" s="2"/>
      <c r="B47" s="52"/>
      <c r="C47" s="52"/>
      <c r="D47" s="52"/>
      <c r="E47" s="52"/>
      <c r="F47" s="52"/>
      <c r="G47" s="52"/>
      <c r="H47" s="52"/>
      <c r="I47" s="63"/>
      <c r="J47" s="52"/>
      <c r="K47" s="52"/>
      <c r="L47" s="52"/>
      <c r="M47" s="52"/>
      <c r="N47" s="52"/>
      <c r="O47" s="52"/>
      <c r="P47" s="52"/>
      <c r="Q47" s="52"/>
      <c r="R47" s="52"/>
      <c r="S47" s="2"/>
    </row>
    <row r="48" spans="1:19" s="71" customFormat="1" ht="17.100000000000001" customHeight="1" x14ac:dyDescent="0.7">
      <c r="A48" s="2"/>
      <c r="B48" s="52"/>
      <c r="C48" s="52"/>
      <c r="D48" s="52"/>
      <c r="E48" s="52"/>
      <c r="F48" s="52"/>
      <c r="G48" s="52"/>
      <c r="H48" s="52"/>
      <c r="I48" s="63"/>
      <c r="J48" s="52"/>
      <c r="K48" s="52"/>
      <c r="L48" s="52"/>
      <c r="M48" s="52"/>
      <c r="N48" s="52"/>
      <c r="O48" s="52"/>
      <c r="P48" s="52"/>
      <c r="Q48" s="52"/>
      <c r="R48" s="52"/>
      <c r="S48" s="2"/>
    </row>
    <row r="49" spans="1:19" s="71" customFormat="1" ht="17.100000000000001" customHeight="1" x14ac:dyDescent="0.7">
      <c r="A49" s="2"/>
      <c r="B49" s="52"/>
      <c r="C49" s="52"/>
      <c r="D49" s="52"/>
      <c r="E49" s="52"/>
      <c r="F49" s="52"/>
      <c r="G49" s="52"/>
      <c r="H49" s="52"/>
      <c r="I49" s="63"/>
      <c r="J49" s="52"/>
      <c r="K49" s="52"/>
      <c r="L49" s="52"/>
      <c r="M49" s="52"/>
      <c r="N49" s="52"/>
      <c r="O49" s="52"/>
      <c r="P49" s="52"/>
      <c r="Q49" s="52"/>
      <c r="R49" s="52"/>
      <c r="S49" s="2"/>
    </row>
    <row r="50" spans="1:19" s="71" customFormat="1" ht="17.100000000000001" customHeight="1" x14ac:dyDescent="0.7">
      <c r="A50" s="2"/>
      <c r="B50" s="52"/>
      <c r="C50" s="52"/>
      <c r="D50" s="52"/>
      <c r="E50" s="52"/>
      <c r="F50" s="52"/>
      <c r="G50" s="52"/>
      <c r="H50" s="52"/>
      <c r="I50" s="63"/>
      <c r="J50" s="52"/>
      <c r="K50" s="52"/>
      <c r="L50" s="52"/>
      <c r="M50" s="52"/>
      <c r="N50" s="52"/>
      <c r="O50" s="52"/>
      <c r="P50" s="52"/>
      <c r="Q50" s="52"/>
      <c r="R50" s="52"/>
      <c r="S50" s="2"/>
    </row>
    <row r="51" spans="1:19" s="71" customFormat="1" ht="17.100000000000001" customHeight="1" x14ac:dyDescent="0.7">
      <c r="A51" s="2"/>
      <c r="B51" s="52"/>
      <c r="C51" s="52"/>
      <c r="D51" s="52"/>
      <c r="E51" s="52"/>
      <c r="F51" s="52"/>
      <c r="G51" s="52"/>
      <c r="H51" s="52"/>
      <c r="I51" s="63"/>
      <c r="J51" s="52"/>
      <c r="K51" s="52"/>
      <c r="L51" s="52"/>
      <c r="M51" s="52"/>
      <c r="N51" s="52"/>
      <c r="O51" s="52"/>
      <c r="P51" s="52"/>
      <c r="Q51" s="52"/>
      <c r="R51" s="52"/>
      <c r="S51" s="2"/>
    </row>
    <row r="52" spans="1:19" s="71" customFormat="1" ht="17.100000000000001" customHeight="1" x14ac:dyDescent="0.7">
      <c r="A52" s="2"/>
      <c r="B52" s="52"/>
      <c r="C52" s="52"/>
      <c r="D52" s="52"/>
      <c r="E52" s="52"/>
      <c r="F52" s="52"/>
      <c r="G52" s="52"/>
      <c r="H52" s="52"/>
      <c r="I52" s="63"/>
      <c r="J52" s="52"/>
      <c r="K52" s="52"/>
      <c r="L52" s="52"/>
      <c r="M52" s="52"/>
      <c r="N52" s="52"/>
      <c r="O52" s="52"/>
      <c r="P52" s="52"/>
      <c r="Q52" s="52"/>
      <c r="R52" s="52"/>
      <c r="S52" s="2"/>
    </row>
    <row r="53" spans="1:19" s="71" customFormat="1" ht="17.100000000000001" customHeight="1" x14ac:dyDescent="0.7">
      <c r="A53" s="2"/>
      <c r="B53" s="52"/>
      <c r="C53" s="52"/>
      <c r="D53" s="52"/>
      <c r="E53" s="52"/>
      <c r="F53" s="52"/>
      <c r="G53" s="52"/>
      <c r="H53" s="52"/>
      <c r="I53" s="63"/>
      <c r="J53" s="52"/>
      <c r="K53" s="52"/>
      <c r="L53" s="52"/>
      <c r="M53" s="52"/>
      <c r="N53" s="52"/>
      <c r="O53" s="52"/>
      <c r="P53" s="52"/>
      <c r="Q53" s="52"/>
      <c r="R53" s="52"/>
      <c r="S53" s="2"/>
    </row>
    <row r="54" spans="1:19" s="71" customFormat="1" ht="17.100000000000001" customHeight="1" x14ac:dyDescent="0.7">
      <c r="A54" s="2"/>
      <c r="B54" s="52"/>
      <c r="C54" s="52"/>
      <c r="D54" s="52"/>
      <c r="E54" s="52"/>
      <c r="F54" s="52"/>
      <c r="G54" s="52"/>
      <c r="H54" s="52"/>
      <c r="I54" s="63"/>
      <c r="J54" s="52"/>
      <c r="K54" s="52"/>
      <c r="L54" s="52"/>
      <c r="M54" s="52"/>
      <c r="N54" s="52"/>
      <c r="O54" s="52"/>
      <c r="P54" s="52"/>
      <c r="Q54" s="52"/>
      <c r="R54" s="52"/>
      <c r="S54" s="2"/>
    </row>
    <row r="55" spans="1:19" ht="17.100000000000001" customHeight="1" x14ac:dyDescent="0.5">
      <c r="B55" s="52"/>
      <c r="C55" s="52"/>
      <c r="D55" s="52"/>
      <c r="E55" s="52"/>
      <c r="F55" s="52"/>
      <c r="G55" s="52"/>
      <c r="H55" s="52"/>
      <c r="I55" s="63"/>
      <c r="J55" s="52"/>
      <c r="K55" s="52"/>
      <c r="L55" s="52"/>
      <c r="M55" s="52"/>
      <c r="N55" s="52"/>
      <c r="O55" s="52"/>
      <c r="P55" s="52"/>
      <c r="Q55" s="52"/>
      <c r="R55" s="52"/>
    </row>
    <row r="56" spans="1:19" ht="17.100000000000001" customHeight="1" x14ac:dyDescent="0.5">
      <c r="B56" s="52"/>
      <c r="C56" s="52"/>
      <c r="D56" s="52"/>
      <c r="E56" s="52"/>
      <c r="F56" s="52"/>
      <c r="G56" s="52"/>
      <c r="H56" s="52"/>
      <c r="I56" s="63"/>
      <c r="J56" s="52"/>
      <c r="K56" s="52"/>
      <c r="L56" s="52"/>
      <c r="M56" s="52"/>
      <c r="N56" s="52"/>
      <c r="O56" s="52"/>
      <c r="P56" s="52"/>
      <c r="Q56" s="52"/>
      <c r="R56" s="52"/>
    </row>
    <row r="57" spans="1:19" ht="17.100000000000001" customHeight="1" x14ac:dyDescent="0.5">
      <c r="B57" s="52"/>
      <c r="C57" s="52"/>
      <c r="D57" s="52"/>
      <c r="E57" s="52"/>
      <c r="F57" s="52"/>
      <c r="G57" s="52"/>
      <c r="H57" s="52"/>
      <c r="I57" s="63"/>
      <c r="J57" s="52"/>
      <c r="K57" s="52"/>
      <c r="L57" s="52"/>
      <c r="M57" s="52"/>
      <c r="N57" s="52"/>
      <c r="O57" s="52"/>
      <c r="P57" s="52"/>
      <c r="Q57" s="52"/>
      <c r="R57" s="52"/>
    </row>
    <row r="58" spans="1:19" ht="17.100000000000001" customHeight="1" x14ac:dyDescent="0.5">
      <c r="B58" s="52"/>
      <c r="C58" s="52"/>
      <c r="D58" s="52"/>
      <c r="E58" s="52"/>
      <c r="F58" s="52"/>
      <c r="G58" s="52"/>
      <c r="H58" s="52"/>
      <c r="I58" s="63"/>
      <c r="J58" s="52"/>
      <c r="K58" s="52"/>
      <c r="L58" s="52"/>
      <c r="M58" s="52"/>
      <c r="N58" s="52"/>
      <c r="O58" s="52"/>
      <c r="P58" s="52"/>
      <c r="Q58" s="52"/>
      <c r="R58" s="52"/>
    </row>
    <row r="59" spans="1:19" ht="17.100000000000001" customHeight="1" x14ac:dyDescent="0.5">
      <c r="B59" s="52"/>
      <c r="C59" s="52"/>
      <c r="D59" s="52"/>
      <c r="E59" s="52"/>
      <c r="F59" s="52"/>
      <c r="G59" s="52"/>
      <c r="H59" s="52"/>
      <c r="I59" s="63"/>
      <c r="J59" s="52"/>
      <c r="K59" s="52"/>
      <c r="L59" s="52"/>
      <c r="M59" s="52"/>
      <c r="N59" s="52"/>
      <c r="O59" s="52"/>
      <c r="P59" s="52"/>
      <c r="Q59" s="52"/>
      <c r="R59" s="52"/>
    </row>
    <row r="60" spans="1:19" ht="17.100000000000001" customHeight="1" x14ac:dyDescent="0.5">
      <c r="B60" s="52"/>
      <c r="C60" s="52"/>
      <c r="D60" s="52"/>
      <c r="E60" s="52"/>
      <c r="F60" s="52"/>
      <c r="G60" s="52"/>
      <c r="H60" s="52"/>
      <c r="I60" s="63"/>
      <c r="J60" s="52"/>
      <c r="K60" s="52"/>
      <c r="L60" s="52"/>
      <c r="M60" s="52"/>
      <c r="N60" s="52"/>
      <c r="O60" s="52"/>
      <c r="P60" s="52"/>
      <c r="Q60" s="52"/>
      <c r="R60" s="52"/>
    </row>
    <row r="61" spans="1:19" ht="17.100000000000001" customHeight="1" x14ac:dyDescent="0.5">
      <c r="B61" s="52"/>
      <c r="C61" s="52"/>
      <c r="D61" s="52"/>
      <c r="E61" s="52"/>
      <c r="F61" s="52"/>
      <c r="G61" s="52"/>
      <c r="H61" s="52"/>
      <c r="I61" s="63"/>
      <c r="J61" s="52"/>
      <c r="K61" s="52"/>
      <c r="L61" s="52"/>
      <c r="M61" s="52"/>
      <c r="N61" s="52"/>
      <c r="O61" s="52"/>
      <c r="P61" s="52"/>
      <c r="Q61" s="52"/>
      <c r="R61" s="52"/>
    </row>
    <row r="62" spans="1:19" ht="17.100000000000001" customHeight="1" x14ac:dyDescent="0.5">
      <c r="B62" s="52"/>
      <c r="C62" s="52"/>
      <c r="D62" s="52"/>
      <c r="E62" s="52"/>
      <c r="F62" s="52"/>
      <c r="G62" s="52"/>
      <c r="H62" s="52"/>
      <c r="I62" s="63"/>
      <c r="J62" s="52"/>
      <c r="K62" s="52"/>
      <c r="L62" s="52"/>
      <c r="M62" s="52"/>
      <c r="N62" s="52"/>
      <c r="O62" s="52"/>
      <c r="P62" s="52"/>
      <c r="Q62" s="52"/>
      <c r="R62" s="52"/>
    </row>
    <row r="63" spans="1:19" ht="17.100000000000001" customHeight="1" x14ac:dyDescent="0.5">
      <c r="B63" s="52"/>
      <c r="C63" s="52"/>
      <c r="D63" s="52"/>
      <c r="E63" s="52"/>
      <c r="F63" s="52"/>
      <c r="G63" s="52"/>
      <c r="H63" s="52"/>
      <c r="I63" s="63"/>
      <c r="J63" s="52"/>
      <c r="K63" s="52"/>
      <c r="L63" s="52"/>
      <c r="M63" s="52"/>
      <c r="N63" s="52"/>
      <c r="O63" s="52"/>
      <c r="P63" s="52"/>
      <c r="Q63" s="52"/>
      <c r="R63" s="52"/>
    </row>
    <row r="64" spans="1:19" ht="17.100000000000001" customHeight="1" x14ac:dyDescent="0.5">
      <c r="B64" s="52"/>
      <c r="C64" s="52"/>
      <c r="D64" s="52"/>
      <c r="E64" s="52"/>
      <c r="F64" s="52"/>
      <c r="G64" s="52"/>
      <c r="H64" s="52"/>
      <c r="I64" s="63"/>
      <c r="J64" s="52"/>
      <c r="K64" s="52"/>
      <c r="L64" s="52"/>
      <c r="M64" s="52"/>
      <c r="N64" s="52"/>
      <c r="O64" s="52"/>
      <c r="P64" s="52"/>
      <c r="Q64" s="52"/>
      <c r="R64" s="52"/>
    </row>
    <row r="65" spans="1:18" ht="17.100000000000001" customHeight="1" x14ac:dyDescent="0.5">
      <c r="B65" s="52"/>
      <c r="C65" s="52"/>
      <c r="D65" s="52"/>
      <c r="E65" s="52"/>
      <c r="F65" s="52"/>
      <c r="G65" s="52"/>
      <c r="H65" s="52"/>
      <c r="I65" s="63"/>
      <c r="J65" s="52"/>
      <c r="K65" s="52"/>
      <c r="L65" s="52"/>
      <c r="M65" s="52"/>
      <c r="N65" s="52"/>
      <c r="O65" s="52"/>
      <c r="P65" s="52"/>
      <c r="Q65" s="52"/>
      <c r="R65" s="52"/>
    </row>
    <row r="66" spans="1:18" ht="17.100000000000001" customHeight="1" x14ac:dyDescent="0.5">
      <c r="B66" s="52"/>
      <c r="C66" s="52"/>
      <c r="D66" s="52"/>
      <c r="E66" s="52"/>
      <c r="F66" s="52"/>
      <c r="G66" s="52"/>
      <c r="H66" s="52"/>
      <c r="I66" s="63"/>
      <c r="J66" s="52"/>
      <c r="K66" s="52"/>
      <c r="L66" s="52"/>
      <c r="M66" s="52"/>
      <c r="N66" s="52"/>
      <c r="O66" s="52"/>
      <c r="P66" s="52"/>
      <c r="Q66" s="52"/>
      <c r="R66" s="52"/>
    </row>
    <row r="67" spans="1:18" ht="17.100000000000001" customHeight="1" x14ac:dyDescent="0.5">
      <c r="B67" s="52"/>
      <c r="C67" s="52"/>
      <c r="D67" s="52"/>
      <c r="E67" s="52"/>
      <c r="F67" s="52"/>
      <c r="G67" s="52"/>
      <c r="H67" s="52"/>
      <c r="I67" s="63"/>
      <c r="J67" s="52"/>
      <c r="K67" s="52"/>
      <c r="L67" s="52"/>
      <c r="M67" s="52"/>
      <c r="N67" s="52"/>
      <c r="O67" s="52"/>
      <c r="P67" s="52"/>
      <c r="Q67" s="52"/>
      <c r="R67" s="52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</row>
    <row r="79" spans="1:18" ht="18.95" customHeight="1" x14ac:dyDescent="0.5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</row>
    <row r="80" spans="1:18" ht="18.95" customHeight="1" x14ac:dyDescent="0.5">
      <c r="A80" s="5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</row>
    <row r="81" spans="1:18" ht="18.95" customHeight="1" x14ac:dyDescent="0.5">
      <c r="A81" s="5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</row>
    <row r="82" spans="1:18" ht="18.95" customHeight="1" x14ac:dyDescent="0.5">
      <c r="A82" s="5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</row>
    <row r="83" spans="1:18" ht="18.95" customHeight="1" x14ac:dyDescent="0.5">
      <c r="A83" s="5"/>
      <c r="B83" s="76"/>
      <c r="C83" s="76"/>
      <c r="D83" s="76"/>
      <c r="E83" s="76"/>
      <c r="F83" s="76"/>
      <c r="G83" s="76"/>
      <c r="H83" s="76"/>
      <c r="I83" s="609"/>
      <c r="J83" s="609"/>
      <c r="K83" s="609"/>
      <c r="L83" s="609"/>
      <c r="M83" s="609"/>
      <c r="N83" s="609"/>
      <c r="O83" s="609"/>
      <c r="P83" s="609"/>
      <c r="Q83" s="609"/>
      <c r="R83" s="609"/>
    </row>
    <row r="84" spans="1:18" ht="17.100000000000001" customHeight="1" x14ac:dyDescent="0.5"/>
    <row r="88" spans="1:18" ht="24" x14ac:dyDescent="0.55000000000000004">
      <c r="B88" s="73"/>
      <c r="C88" s="73"/>
      <c r="D88" s="73"/>
      <c r="E88" s="73"/>
      <c r="F88" s="73"/>
      <c r="G88" s="73"/>
      <c r="H88" s="73"/>
      <c r="I88" s="74"/>
      <c r="J88" s="73"/>
      <c r="K88" s="73"/>
      <c r="L88" s="73"/>
      <c r="M88" s="73"/>
      <c r="N88" s="73"/>
      <c r="O88" s="73"/>
      <c r="P88" s="73"/>
      <c r="Q88" s="73"/>
    </row>
    <row r="89" spans="1:18" ht="24" x14ac:dyDescent="0.55000000000000004">
      <c r="B89" s="73"/>
      <c r="C89" s="73"/>
      <c r="D89" s="73"/>
      <c r="E89" s="73"/>
      <c r="F89" s="73"/>
      <c r="G89" s="73"/>
      <c r="H89" s="73"/>
      <c r="I89" s="74"/>
      <c r="J89" s="73"/>
      <c r="K89" s="73"/>
      <c r="L89" s="73"/>
      <c r="M89" s="73"/>
      <c r="N89" s="73"/>
      <c r="O89" s="73"/>
      <c r="P89" s="73"/>
      <c r="Q89" s="73"/>
    </row>
    <row r="90" spans="1:18" ht="24" x14ac:dyDescent="0.55000000000000004">
      <c r="B90" s="73"/>
      <c r="C90" s="73"/>
      <c r="D90" s="73"/>
      <c r="E90" s="73"/>
      <c r="F90" s="73"/>
      <c r="G90" s="73"/>
      <c r="H90" s="73"/>
      <c r="I90" s="74"/>
      <c r="J90" s="73"/>
      <c r="K90" s="73"/>
      <c r="L90" s="73"/>
      <c r="M90" s="73"/>
      <c r="N90" s="73"/>
      <c r="O90" s="73"/>
      <c r="P90" s="73"/>
      <c r="Q90" s="73"/>
    </row>
    <row r="91" spans="1:18" ht="24" x14ac:dyDescent="0.55000000000000004">
      <c r="B91" s="73"/>
      <c r="C91" s="73"/>
      <c r="D91" s="73"/>
      <c r="E91" s="73"/>
      <c r="F91" s="73"/>
      <c r="G91" s="73"/>
      <c r="H91" s="73"/>
      <c r="I91" s="74"/>
      <c r="J91" s="73"/>
      <c r="K91" s="73"/>
      <c r="L91" s="73"/>
      <c r="M91" s="73"/>
      <c r="N91" s="73"/>
      <c r="O91" s="73"/>
      <c r="P91" s="73"/>
      <c r="Q91" s="73"/>
    </row>
  </sheetData>
  <mergeCells count="34">
    <mergeCell ref="B5:R5"/>
    <mergeCell ref="B6:Q6"/>
    <mergeCell ref="B7:F7"/>
    <mergeCell ref="J7:K7"/>
    <mergeCell ref="L7:O7"/>
    <mergeCell ref="B10:R10"/>
    <mergeCell ref="B13:R13"/>
    <mergeCell ref="N20:O20"/>
    <mergeCell ref="I83:R83"/>
    <mergeCell ref="B15:C16"/>
    <mergeCell ref="P15:R15"/>
    <mergeCell ref="B36:R36"/>
    <mergeCell ref="B34:R35"/>
    <mergeCell ref="N21:O21"/>
    <mergeCell ref="D21:E21"/>
    <mergeCell ref="F21:G21"/>
    <mergeCell ref="P19:R19"/>
    <mergeCell ref="J21:K21"/>
    <mergeCell ref="L21:M21"/>
    <mergeCell ref="H19:O19"/>
    <mergeCell ref="D15:K15"/>
    <mergeCell ref="B29:R29"/>
    <mergeCell ref="P20:R21"/>
    <mergeCell ref="B12:R12"/>
    <mergeCell ref="B19:G19"/>
    <mergeCell ref="D20:E20"/>
    <mergeCell ref="H20:I20"/>
    <mergeCell ref="H21:I21"/>
    <mergeCell ref="F20:G20"/>
    <mergeCell ref="J20:K20"/>
    <mergeCell ref="L20:M20"/>
    <mergeCell ref="B17:C17"/>
    <mergeCell ref="P16:R18"/>
    <mergeCell ref="B18:C18"/>
  </mergeCells>
  <printOptions horizontalCentered="1"/>
  <pageMargins left="0.15748031496062992" right="0.15748031496062992" top="0.39370078740157483" bottom="0.39370078740157483" header="0.51181102362204722" footer="0.51181102362204722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70"/>
  <sheetViews>
    <sheetView view="pageBreakPreview" topLeftCell="A34" zoomScaleNormal="100" zoomScaleSheetLayoutView="100" workbookViewId="0">
      <selection activeCell="P44" sqref="P44"/>
    </sheetView>
  </sheetViews>
  <sheetFormatPr defaultRowHeight="21.75" x14ac:dyDescent="0.5"/>
  <cols>
    <col min="1" max="1" width="6.85546875" style="2" customWidth="1"/>
    <col min="2" max="12" width="9.140625" style="2"/>
    <col min="13" max="17" width="9.140625" style="52"/>
    <col min="18" max="16384" width="9.140625" style="2"/>
  </cols>
  <sheetData>
    <row r="1" spans="1:17" ht="27" customHeight="1" x14ac:dyDescent="0.5">
      <c r="A1" s="630" t="s">
        <v>139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  <c r="L1" s="630"/>
      <c r="M1" s="68"/>
      <c r="N1" s="68"/>
      <c r="O1" s="68"/>
      <c r="P1" s="68"/>
      <c r="Q1" s="68"/>
    </row>
    <row r="2" spans="1:17" s="35" customFormat="1" ht="27" customHeight="1" x14ac:dyDescent="0.6">
      <c r="A2" s="631" t="s">
        <v>146</v>
      </c>
      <c r="B2" s="631"/>
      <c r="C2" s="631"/>
      <c r="D2" s="631"/>
      <c r="E2" s="631"/>
      <c r="F2" s="631"/>
      <c r="G2" s="631"/>
      <c r="H2" s="631"/>
      <c r="I2" s="631"/>
      <c r="J2" s="631"/>
      <c r="K2" s="631"/>
      <c r="L2" s="631"/>
      <c r="M2" s="54"/>
      <c r="N2" s="54"/>
      <c r="O2" s="54"/>
      <c r="P2" s="54"/>
      <c r="Q2" s="54"/>
    </row>
    <row r="3" spans="1:17" ht="30.75" x14ac:dyDescent="0.7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2"/>
      <c r="N3" s="72"/>
      <c r="O3" s="72"/>
      <c r="P3" s="72"/>
      <c r="Q3" s="72"/>
    </row>
    <row r="4" spans="1:17" ht="30.75" x14ac:dyDescent="0.7">
      <c r="A4" s="72"/>
      <c r="B4" s="72"/>
      <c r="C4" s="72"/>
      <c r="D4" s="72"/>
      <c r="E4" s="72"/>
      <c r="F4" s="72"/>
      <c r="G4" s="72"/>
      <c r="H4" s="75"/>
      <c r="I4" s="72"/>
      <c r="J4" s="72"/>
      <c r="K4" s="72"/>
      <c r="L4" s="72"/>
      <c r="M4" s="72"/>
      <c r="N4" s="72"/>
      <c r="O4" s="72"/>
      <c r="P4" s="72"/>
      <c r="Q4" s="72"/>
    </row>
    <row r="5" spans="1:17" ht="30.75" x14ac:dyDescent="0.7">
      <c r="A5" s="72"/>
      <c r="B5" s="72"/>
      <c r="C5" s="72"/>
      <c r="D5" s="72"/>
      <c r="E5" s="72"/>
      <c r="F5" s="72"/>
      <c r="G5" s="72"/>
      <c r="H5" s="75"/>
      <c r="I5" s="72"/>
      <c r="J5" s="72"/>
      <c r="K5" s="72"/>
      <c r="L5" s="72"/>
      <c r="M5" s="72"/>
      <c r="N5" s="72"/>
      <c r="O5" s="72"/>
      <c r="P5" s="72"/>
      <c r="Q5" s="72"/>
    </row>
    <row r="6" spans="1:17" ht="30.75" x14ac:dyDescent="0.7">
      <c r="A6" s="72"/>
      <c r="B6" s="72"/>
      <c r="C6" s="72"/>
      <c r="D6" s="72"/>
      <c r="E6" s="72"/>
      <c r="F6" s="72"/>
      <c r="G6" s="72"/>
      <c r="H6" s="75"/>
      <c r="I6" s="72"/>
      <c r="J6" s="72"/>
      <c r="K6" s="72"/>
      <c r="L6" s="72"/>
      <c r="M6" s="72"/>
      <c r="N6" s="72"/>
      <c r="O6" s="72"/>
      <c r="P6" s="72"/>
      <c r="Q6" s="72"/>
    </row>
    <row r="7" spans="1:17" ht="30.75" x14ac:dyDescent="0.7">
      <c r="A7" s="72"/>
      <c r="B7" s="72"/>
      <c r="C7" s="72"/>
      <c r="D7" s="72"/>
      <c r="E7" s="72"/>
      <c r="F7" s="72"/>
      <c r="G7" s="72"/>
      <c r="H7" s="75"/>
      <c r="I7" s="72"/>
      <c r="J7" s="72"/>
      <c r="K7" s="72"/>
      <c r="L7" s="72"/>
      <c r="M7" s="72"/>
      <c r="N7" s="72"/>
      <c r="O7" s="72"/>
      <c r="P7" s="72"/>
      <c r="Q7" s="72"/>
    </row>
    <row r="8" spans="1:17" ht="30.75" x14ac:dyDescent="0.7">
      <c r="A8" s="72"/>
      <c r="B8" s="72"/>
      <c r="C8" s="72"/>
      <c r="D8" s="72"/>
      <c r="E8" s="72"/>
      <c r="F8" s="72"/>
      <c r="G8" s="72"/>
      <c r="H8" s="75"/>
      <c r="I8" s="72"/>
      <c r="J8" s="72"/>
      <c r="K8" s="72"/>
      <c r="L8" s="72"/>
      <c r="M8" s="72"/>
      <c r="N8" s="72"/>
      <c r="O8" s="72"/>
      <c r="P8" s="72"/>
      <c r="Q8" s="72"/>
    </row>
    <row r="9" spans="1:17" ht="30.75" x14ac:dyDescent="0.7">
      <c r="A9" s="72"/>
      <c r="B9" s="72"/>
      <c r="C9" s="72"/>
      <c r="D9" s="72"/>
      <c r="E9" s="72"/>
      <c r="F9" s="72"/>
      <c r="G9" s="72"/>
      <c r="H9" s="75"/>
      <c r="I9" s="72"/>
      <c r="J9" s="72"/>
      <c r="K9" s="72"/>
      <c r="L9" s="72"/>
      <c r="M9" s="72"/>
      <c r="N9" s="72"/>
      <c r="O9" s="72"/>
      <c r="P9" s="72"/>
      <c r="Q9" s="72"/>
    </row>
    <row r="10" spans="1:17" ht="30.75" x14ac:dyDescent="0.7">
      <c r="A10" s="72"/>
      <c r="B10" s="72"/>
      <c r="C10" s="72"/>
      <c r="D10" s="72"/>
      <c r="E10" s="72"/>
      <c r="F10" s="72"/>
      <c r="G10" s="72"/>
      <c r="H10" s="75"/>
      <c r="I10" s="72"/>
      <c r="J10" s="72"/>
      <c r="K10" s="72"/>
      <c r="L10" s="72"/>
      <c r="M10" s="72"/>
      <c r="N10" s="72"/>
      <c r="O10" s="72"/>
      <c r="P10" s="72"/>
      <c r="Q10" s="72"/>
    </row>
    <row r="11" spans="1:17" ht="30.75" x14ac:dyDescent="0.7">
      <c r="A11" s="72"/>
      <c r="B11" s="72"/>
      <c r="C11" s="72"/>
      <c r="D11" s="72"/>
      <c r="E11" s="72"/>
      <c r="F11" s="72"/>
      <c r="G11" s="72"/>
      <c r="H11" s="75"/>
      <c r="I11" s="72"/>
      <c r="J11" s="72"/>
      <c r="K11" s="72"/>
      <c r="L11" s="72"/>
      <c r="M11" s="72"/>
      <c r="N11" s="72"/>
      <c r="O11" s="72"/>
      <c r="P11" s="72"/>
      <c r="Q11" s="72"/>
    </row>
    <row r="12" spans="1:17" ht="30.75" x14ac:dyDescent="0.7">
      <c r="A12" s="72"/>
      <c r="B12" s="72"/>
      <c r="C12" s="72"/>
      <c r="D12" s="72"/>
      <c r="E12" s="72"/>
      <c r="F12" s="72"/>
      <c r="G12" s="72"/>
      <c r="H12" s="75"/>
      <c r="I12" s="72"/>
      <c r="J12" s="72"/>
      <c r="K12" s="72"/>
      <c r="L12" s="72"/>
      <c r="M12" s="72"/>
      <c r="N12" s="72"/>
      <c r="O12" s="72"/>
      <c r="P12" s="72"/>
      <c r="Q12" s="72"/>
    </row>
    <row r="13" spans="1:17" x14ac:dyDescent="0.5">
      <c r="A13" s="52"/>
      <c r="B13" s="52"/>
      <c r="C13" s="52"/>
      <c r="D13" s="52"/>
      <c r="E13" s="52"/>
      <c r="F13" s="52"/>
      <c r="G13" s="52"/>
      <c r="H13" s="63"/>
      <c r="I13" s="52"/>
      <c r="J13" s="52"/>
      <c r="K13" s="52"/>
      <c r="L13" s="52"/>
    </row>
    <row r="14" spans="1:17" x14ac:dyDescent="0.5">
      <c r="A14" s="52"/>
      <c r="B14" s="52"/>
      <c r="C14" s="52"/>
      <c r="D14" s="52"/>
      <c r="E14" s="52"/>
      <c r="F14" s="52"/>
      <c r="G14" s="52"/>
      <c r="H14" s="63"/>
      <c r="I14" s="52"/>
      <c r="J14" s="52"/>
      <c r="K14" s="52"/>
      <c r="L14" s="52"/>
    </row>
    <row r="15" spans="1:17" x14ac:dyDescent="0.5">
      <c r="A15" s="52"/>
      <c r="B15" s="52"/>
      <c r="C15" s="52"/>
      <c r="D15" s="52"/>
      <c r="E15" s="52"/>
      <c r="F15" s="52"/>
      <c r="G15" s="52"/>
      <c r="H15" s="63"/>
      <c r="I15" s="52"/>
      <c r="J15" s="52"/>
      <c r="K15" s="52"/>
      <c r="L15" s="52"/>
    </row>
    <row r="16" spans="1:17" x14ac:dyDescent="0.5">
      <c r="A16" s="52"/>
      <c r="B16" s="52"/>
      <c r="C16" s="52"/>
      <c r="D16" s="52"/>
      <c r="E16" s="52"/>
      <c r="F16" s="52"/>
      <c r="G16" s="52"/>
      <c r="H16" s="63"/>
      <c r="I16" s="52"/>
      <c r="J16" s="52"/>
      <c r="K16" s="52"/>
      <c r="L16" s="52"/>
    </row>
    <row r="17" spans="1:12" x14ac:dyDescent="0.5">
      <c r="A17" s="52"/>
      <c r="B17" s="52"/>
      <c r="C17" s="52"/>
      <c r="D17" s="52"/>
      <c r="E17" s="52"/>
      <c r="F17" s="52"/>
      <c r="G17" s="52"/>
      <c r="H17" s="63"/>
      <c r="I17" s="52"/>
      <c r="J17" s="52"/>
      <c r="K17" s="52"/>
      <c r="L17" s="52"/>
    </row>
    <row r="18" spans="1:12" x14ac:dyDescent="0.5">
      <c r="A18" s="52"/>
      <c r="B18" s="52"/>
      <c r="C18" s="52"/>
      <c r="D18" s="52"/>
      <c r="E18" s="52"/>
      <c r="F18" s="52"/>
      <c r="G18" s="52"/>
      <c r="H18" s="63"/>
      <c r="I18" s="52"/>
      <c r="J18" s="52"/>
      <c r="K18" s="52"/>
      <c r="L18" s="52"/>
    </row>
    <row r="19" spans="1:12" x14ac:dyDescent="0.5">
      <c r="A19" s="52"/>
      <c r="B19" s="52"/>
      <c r="C19" s="52"/>
      <c r="D19" s="52"/>
      <c r="E19" s="52"/>
      <c r="F19" s="52"/>
      <c r="G19" s="52"/>
      <c r="H19" s="63"/>
      <c r="I19" s="52"/>
      <c r="J19" s="52"/>
      <c r="K19" s="52"/>
      <c r="L19" s="52"/>
    </row>
    <row r="20" spans="1:12" x14ac:dyDescent="0.5">
      <c r="A20" s="52"/>
      <c r="B20" s="52"/>
      <c r="C20" s="52"/>
      <c r="D20" s="52"/>
      <c r="E20" s="52"/>
      <c r="F20" s="52"/>
      <c r="G20" s="52"/>
      <c r="H20" s="63"/>
      <c r="I20" s="52"/>
      <c r="J20" s="52"/>
      <c r="K20" s="52"/>
      <c r="L20" s="52"/>
    </row>
    <row r="21" spans="1:12" x14ac:dyDescent="0.5">
      <c r="A21" s="52"/>
      <c r="B21" s="52"/>
      <c r="C21" s="52"/>
      <c r="D21" s="52"/>
      <c r="E21" s="52"/>
      <c r="F21" s="52"/>
      <c r="G21" s="52"/>
      <c r="H21" s="63"/>
      <c r="I21" s="52"/>
      <c r="J21" s="52"/>
      <c r="K21" s="52"/>
      <c r="L21" s="52"/>
    </row>
    <row r="22" spans="1:12" x14ac:dyDescent="0.5">
      <c r="A22" s="52"/>
      <c r="B22" s="52"/>
      <c r="C22" s="52"/>
      <c r="D22" s="52"/>
      <c r="E22" s="52"/>
      <c r="F22" s="52"/>
      <c r="G22" s="52"/>
      <c r="H22" s="63"/>
      <c r="I22" s="52"/>
      <c r="J22" s="52"/>
      <c r="K22" s="52"/>
      <c r="L22" s="52"/>
    </row>
    <row r="23" spans="1:12" x14ac:dyDescent="0.5">
      <c r="A23" s="52"/>
      <c r="B23" s="52"/>
      <c r="C23" s="52"/>
      <c r="D23" s="52"/>
      <c r="E23" s="52"/>
      <c r="F23" s="52"/>
      <c r="G23" s="52"/>
      <c r="H23" s="63"/>
      <c r="I23" s="52"/>
      <c r="J23" s="52"/>
      <c r="K23" s="52"/>
      <c r="L23" s="52"/>
    </row>
    <row r="24" spans="1:12" x14ac:dyDescent="0.5">
      <c r="A24" s="52"/>
      <c r="B24" s="52"/>
      <c r="C24" s="52"/>
      <c r="D24" s="52"/>
      <c r="E24" s="52"/>
      <c r="F24" s="52"/>
      <c r="G24" s="52"/>
      <c r="H24" s="63"/>
      <c r="I24" s="52"/>
      <c r="J24" s="52"/>
      <c r="K24" s="52"/>
      <c r="L24" s="52"/>
    </row>
    <row r="25" spans="1:12" x14ac:dyDescent="0.5">
      <c r="A25" s="52"/>
      <c r="B25" s="52"/>
      <c r="C25" s="52"/>
      <c r="D25" s="52"/>
      <c r="E25" s="52"/>
      <c r="F25" s="52"/>
      <c r="G25" s="52"/>
      <c r="H25" s="63"/>
      <c r="I25" s="52"/>
      <c r="J25" s="52"/>
      <c r="K25" s="52"/>
      <c r="L25" s="52"/>
    </row>
    <row r="26" spans="1:12" x14ac:dyDescent="0.5">
      <c r="A26" s="52"/>
      <c r="B26" s="52"/>
      <c r="C26" s="52"/>
      <c r="D26" s="52"/>
      <c r="E26" s="52"/>
      <c r="F26" s="52"/>
      <c r="G26" s="52"/>
      <c r="H26" s="63"/>
      <c r="I26" s="52"/>
      <c r="J26" s="52"/>
      <c r="K26" s="52"/>
      <c r="L26" s="52"/>
    </row>
    <row r="27" spans="1:12" x14ac:dyDescent="0.5">
      <c r="A27" s="52"/>
      <c r="B27" s="52"/>
      <c r="C27" s="52"/>
      <c r="D27" s="52"/>
      <c r="E27" s="52"/>
      <c r="F27" s="52"/>
      <c r="G27" s="52"/>
      <c r="H27" s="63"/>
      <c r="I27" s="52"/>
      <c r="J27" s="52"/>
      <c r="K27" s="52"/>
      <c r="L27" s="52"/>
    </row>
    <row r="28" spans="1:12" x14ac:dyDescent="0.5">
      <c r="A28" s="52"/>
      <c r="B28" s="52"/>
      <c r="C28" s="52"/>
      <c r="D28" s="52"/>
      <c r="E28" s="52"/>
      <c r="F28" s="52"/>
      <c r="G28" s="52"/>
      <c r="H28" s="63"/>
      <c r="I28" s="52"/>
      <c r="J28" s="52"/>
      <c r="K28" s="52"/>
      <c r="L28" s="52"/>
    </row>
    <row r="29" spans="1:12" x14ac:dyDescent="0.5">
      <c r="A29" s="52"/>
      <c r="B29" s="52"/>
      <c r="C29" s="52"/>
      <c r="D29" s="52"/>
      <c r="E29" s="52"/>
      <c r="F29" s="52"/>
      <c r="G29" s="52"/>
      <c r="H29" s="63"/>
      <c r="I29" s="52"/>
      <c r="J29" s="52"/>
      <c r="K29" s="52"/>
      <c r="L29" s="52"/>
    </row>
    <row r="33" spans="1:17" x14ac:dyDescent="0.5">
      <c r="A33" s="52"/>
      <c r="B33" s="52"/>
      <c r="C33" s="52"/>
      <c r="D33" s="52"/>
      <c r="E33" s="52"/>
      <c r="F33" s="52"/>
      <c r="G33" s="52"/>
      <c r="H33" s="629" t="s">
        <v>194</v>
      </c>
      <c r="I33" s="629"/>
      <c r="J33" s="629"/>
      <c r="K33" s="629"/>
      <c r="L33" s="52"/>
    </row>
    <row r="34" spans="1:17" x14ac:dyDescent="0.5">
      <c r="H34" s="629" t="s">
        <v>195</v>
      </c>
      <c r="I34" s="629"/>
      <c r="J34" s="629"/>
      <c r="K34" s="629"/>
    </row>
    <row r="35" spans="1:17" ht="27" x14ac:dyDescent="0.5">
      <c r="A35" s="632" t="s">
        <v>144</v>
      </c>
      <c r="B35" s="632"/>
      <c r="C35" s="632"/>
      <c r="D35" s="632"/>
      <c r="E35" s="632"/>
      <c r="F35" s="632"/>
      <c r="G35" s="632"/>
      <c r="H35" s="632"/>
      <c r="I35" s="632"/>
      <c r="J35" s="632"/>
      <c r="K35" s="632"/>
      <c r="L35" s="632"/>
    </row>
    <row r="36" spans="1:17" ht="27" x14ac:dyDescent="0.6">
      <c r="A36" s="633" t="s">
        <v>145</v>
      </c>
      <c r="B36" s="633"/>
      <c r="C36" s="633"/>
      <c r="D36" s="633"/>
      <c r="E36" s="633"/>
      <c r="F36" s="633"/>
      <c r="G36" s="633"/>
      <c r="H36" s="633"/>
      <c r="I36" s="633"/>
      <c r="J36" s="633"/>
      <c r="K36" s="633"/>
      <c r="L36" s="633"/>
    </row>
    <row r="37" spans="1:17" ht="30.75" x14ac:dyDescent="0.7">
      <c r="A37" s="617"/>
      <c r="B37" s="617"/>
      <c r="C37" s="617"/>
      <c r="D37" s="617"/>
      <c r="E37" s="617"/>
      <c r="F37" s="617"/>
      <c r="G37" s="617"/>
      <c r="H37" s="617"/>
      <c r="I37" s="617"/>
      <c r="J37" s="617"/>
      <c r="K37" s="617"/>
      <c r="L37" s="617"/>
    </row>
    <row r="38" spans="1:17" x14ac:dyDescent="0.5">
      <c r="H38" s="3"/>
    </row>
    <row r="39" spans="1:17" x14ac:dyDescent="0.5">
      <c r="H39" s="3"/>
    </row>
    <row r="40" spans="1:17" x14ac:dyDescent="0.5">
      <c r="H40" s="3"/>
    </row>
    <row r="41" spans="1:17" x14ac:dyDescent="0.5">
      <c r="H41" s="3"/>
    </row>
    <row r="42" spans="1:17" ht="24" x14ac:dyDescent="0.5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225"/>
      <c r="N42" s="225"/>
      <c r="O42" s="225"/>
      <c r="P42" s="225"/>
      <c r="Q42" s="225"/>
    </row>
    <row r="43" spans="1:17" ht="24" x14ac:dyDescent="0.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225"/>
      <c r="N43" s="225"/>
      <c r="O43" s="225"/>
      <c r="P43" s="225"/>
      <c r="Q43" s="225"/>
    </row>
    <row r="44" spans="1:17" ht="24" x14ac:dyDescent="0.5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225"/>
      <c r="N44" s="225"/>
      <c r="O44" s="225"/>
      <c r="P44" s="225"/>
      <c r="Q44" s="225"/>
    </row>
    <row r="45" spans="1:17" ht="24" x14ac:dyDescent="0.5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225"/>
      <c r="N45" s="225"/>
      <c r="O45" s="225"/>
      <c r="P45" s="225"/>
      <c r="Q45" s="225"/>
    </row>
    <row r="46" spans="1:17" ht="24" x14ac:dyDescent="0.5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225"/>
      <c r="N46" s="225"/>
      <c r="O46" s="225"/>
      <c r="P46" s="225"/>
      <c r="Q46" s="225"/>
    </row>
    <row r="47" spans="1:17" ht="24" x14ac:dyDescent="0.5">
      <c r="A47" s="76"/>
      <c r="B47" s="76"/>
      <c r="C47" s="76"/>
      <c r="D47" s="76"/>
      <c r="E47" s="76"/>
      <c r="F47" s="76"/>
      <c r="G47" s="76"/>
      <c r="H47" s="609"/>
      <c r="I47" s="609"/>
      <c r="J47" s="609"/>
      <c r="K47" s="609"/>
      <c r="L47" s="609"/>
      <c r="M47" s="609"/>
      <c r="N47" s="609"/>
      <c r="O47" s="609"/>
      <c r="P47" s="609"/>
      <c r="Q47" s="609"/>
    </row>
    <row r="69" spans="8:11" x14ac:dyDescent="0.5">
      <c r="H69" s="629" t="s">
        <v>194</v>
      </c>
      <c r="I69" s="629"/>
      <c r="J69" s="629"/>
      <c r="K69" s="629"/>
    </row>
    <row r="70" spans="8:11" x14ac:dyDescent="0.5">
      <c r="H70" s="629" t="s">
        <v>195</v>
      </c>
      <c r="I70" s="629"/>
      <c r="J70" s="629"/>
      <c r="K70" s="629"/>
    </row>
  </sheetData>
  <mergeCells count="10">
    <mergeCell ref="A37:L37"/>
    <mergeCell ref="H47:Q47"/>
    <mergeCell ref="H69:K69"/>
    <mergeCell ref="H70:K70"/>
    <mergeCell ref="A1:L1"/>
    <mergeCell ref="A2:L2"/>
    <mergeCell ref="H33:K33"/>
    <mergeCell ref="H34:K34"/>
    <mergeCell ref="A35:L35"/>
    <mergeCell ref="A36:L36"/>
  </mergeCells>
  <pageMargins left="0.15748031496062992" right="0.15748031496062992" top="0.39370078740157483" bottom="0.39370078740157483" header="0.51181102362204722" footer="0.51181102362204722"/>
  <pageSetup paperSize="9" scale="95" orientation="portrait" r:id="rId1"/>
  <rowBreaks count="1" manualBreakCount="1">
    <brk id="34" max="16383" man="1"/>
  </rowBreaks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CW44"/>
  <sheetViews>
    <sheetView showGridLines="0" view="pageBreakPreview" zoomScaleNormal="100" zoomScaleSheetLayoutView="100" workbookViewId="0">
      <pane xSplit="5" ySplit="4" topLeftCell="Q5" activePane="bottomRight" state="frozen"/>
      <selection pane="topRight" activeCell="F1" sqref="F1"/>
      <selection pane="bottomLeft" activeCell="A5" sqref="A5"/>
      <selection pane="bottomRight" activeCell="B2" sqref="B2:D4"/>
    </sheetView>
  </sheetViews>
  <sheetFormatPr defaultRowHeight="21.75" x14ac:dyDescent="0.5"/>
  <cols>
    <col min="1" max="1" width="2.140625" style="490" customWidth="1"/>
    <col min="2" max="2" width="3.7109375" style="490" customWidth="1"/>
    <col min="3" max="3" width="8" style="490" customWidth="1"/>
    <col min="4" max="4" width="23.7109375" style="490" customWidth="1"/>
    <col min="5" max="5" width="3.7109375" style="490" customWidth="1"/>
    <col min="6" max="39" width="2.28515625" style="490" customWidth="1"/>
    <col min="40" max="40" width="4" style="490" customWidth="1"/>
    <col min="41" max="86" width="2.28515625" style="490" customWidth="1"/>
    <col min="87" max="88" width="4.7109375" style="490" customWidth="1"/>
    <col min="89" max="89" width="5.85546875" style="490" customWidth="1"/>
    <col min="90" max="90" width="8.7109375" style="490" customWidth="1"/>
    <col min="91" max="91" width="4.85546875" style="490" customWidth="1"/>
    <col min="92" max="16384" width="9.140625" style="490"/>
  </cols>
  <sheetData>
    <row r="1" spans="2:101" ht="35.1" customHeight="1" thickBot="1" x14ac:dyDescent="0.6">
      <c r="B1" s="636" t="s">
        <v>197</v>
      </c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636"/>
      <c r="P1" s="636"/>
      <c r="Q1" s="636"/>
      <c r="R1" s="636"/>
      <c r="S1" s="636"/>
      <c r="T1" s="636"/>
      <c r="U1" s="636"/>
      <c r="V1" s="636"/>
      <c r="W1" s="636"/>
      <c r="X1" s="636"/>
      <c r="Y1" s="636"/>
      <c r="Z1" s="636"/>
      <c r="AA1" s="636"/>
      <c r="AB1" s="636"/>
      <c r="AC1" s="636"/>
      <c r="AD1" s="636"/>
      <c r="AE1" s="636"/>
      <c r="AF1" s="636"/>
      <c r="AG1" s="636"/>
      <c r="AH1" s="636"/>
      <c r="AI1" s="636"/>
      <c r="AJ1" s="636"/>
      <c r="AK1" s="636"/>
      <c r="AL1" s="636"/>
      <c r="AM1" s="636"/>
      <c r="AN1" s="488"/>
      <c r="AO1" s="636" t="s">
        <v>196</v>
      </c>
      <c r="AP1" s="636"/>
      <c r="AQ1" s="636"/>
      <c r="AR1" s="636"/>
      <c r="AS1" s="636"/>
      <c r="AT1" s="636"/>
      <c r="AU1" s="636"/>
      <c r="AV1" s="636"/>
      <c r="AW1" s="636"/>
      <c r="AX1" s="636"/>
      <c r="AY1" s="636"/>
      <c r="AZ1" s="636"/>
      <c r="BA1" s="636"/>
      <c r="BB1" s="636"/>
      <c r="BC1" s="636"/>
      <c r="BD1" s="636"/>
      <c r="BE1" s="636"/>
      <c r="BF1" s="636"/>
      <c r="BG1" s="636"/>
      <c r="BH1" s="636"/>
      <c r="BI1" s="636"/>
      <c r="BJ1" s="636"/>
      <c r="BK1" s="636"/>
      <c r="BL1" s="636"/>
      <c r="BM1" s="636"/>
      <c r="BN1" s="636"/>
      <c r="BO1" s="636"/>
      <c r="BP1" s="636"/>
      <c r="BQ1" s="636"/>
      <c r="BR1" s="636"/>
      <c r="BS1" s="636"/>
      <c r="BT1" s="636"/>
      <c r="BU1" s="636"/>
      <c r="BV1" s="636"/>
      <c r="BW1" s="636"/>
      <c r="BX1" s="636"/>
      <c r="BY1" s="636"/>
      <c r="BZ1" s="636"/>
      <c r="CA1" s="636"/>
      <c r="CB1" s="636"/>
      <c r="CC1" s="636"/>
      <c r="CD1" s="636"/>
      <c r="CE1" s="636"/>
      <c r="CF1" s="636"/>
      <c r="CG1" s="636"/>
      <c r="CH1" s="636"/>
      <c r="CI1" s="636"/>
      <c r="CJ1" s="636"/>
      <c r="CK1" s="489"/>
    </row>
    <row r="2" spans="2:101" ht="20.100000000000001" customHeight="1" thickBot="1" x14ac:dyDescent="0.65">
      <c r="B2" s="637" t="s">
        <v>37</v>
      </c>
      <c r="C2" s="637" t="s">
        <v>38</v>
      </c>
      <c r="D2" s="640" t="s">
        <v>3</v>
      </c>
      <c r="E2" s="491" t="s">
        <v>35</v>
      </c>
      <c r="F2" s="643" t="s">
        <v>201</v>
      </c>
      <c r="G2" s="644"/>
      <c r="H2" s="644"/>
      <c r="I2" s="644"/>
      <c r="J2" s="644"/>
      <c r="K2" s="645"/>
      <c r="L2" s="649" t="s">
        <v>202</v>
      </c>
      <c r="M2" s="644"/>
      <c r="N2" s="644"/>
      <c r="O2" s="644"/>
      <c r="P2" s="644"/>
      <c r="Q2" s="644"/>
      <c r="R2" s="644"/>
      <c r="S2" s="644"/>
      <c r="T2" s="644"/>
      <c r="U2" s="644"/>
      <c r="V2" s="644"/>
      <c r="W2" s="645"/>
      <c r="X2" s="649" t="s">
        <v>203</v>
      </c>
      <c r="Y2" s="644"/>
      <c r="Z2" s="644"/>
      <c r="AA2" s="644"/>
      <c r="AB2" s="644"/>
      <c r="AC2" s="644"/>
      <c r="AD2" s="644"/>
      <c r="AE2" s="644"/>
      <c r="AF2" s="644"/>
      <c r="AG2" s="644"/>
      <c r="AH2" s="644"/>
      <c r="AI2" s="644"/>
      <c r="AJ2" s="645"/>
      <c r="AK2" s="649" t="s">
        <v>204</v>
      </c>
      <c r="AL2" s="644"/>
      <c r="AM2" s="650"/>
      <c r="AN2" s="492"/>
      <c r="AO2" s="643" t="s">
        <v>204</v>
      </c>
      <c r="AP2" s="644"/>
      <c r="AQ2" s="644"/>
      <c r="AR2" s="644"/>
      <c r="AS2" s="644"/>
      <c r="AT2" s="644"/>
      <c r="AU2" s="644"/>
      <c r="AV2" s="644"/>
      <c r="AW2" s="644"/>
      <c r="AX2" s="645"/>
      <c r="AY2" s="646" t="s">
        <v>205</v>
      </c>
      <c r="AZ2" s="647"/>
      <c r="BA2" s="647"/>
      <c r="BB2" s="647"/>
      <c r="BC2" s="647"/>
      <c r="BD2" s="647"/>
      <c r="BE2" s="647"/>
      <c r="BF2" s="647"/>
      <c r="BG2" s="647"/>
      <c r="BH2" s="647"/>
      <c r="BI2" s="647"/>
      <c r="BJ2" s="647"/>
      <c r="BK2" s="648"/>
      <c r="BL2" s="646" t="s">
        <v>206</v>
      </c>
      <c r="BM2" s="647"/>
      <c r="BN2" s="648"/>
      <c r="BO2" s="493"/>
      <c r="BP2" s="493"/>
      <c r="BQ2" s="493"/>
      <c r="BR2" s="493"/>
      <c r="BS2" s="493"/>
      <c r="BT2" s="493"/>
      <c r="BU2" s="493"/>
      <c r="BV2" s="493"/>
      <c r="BW2" s="493"/>
      <c r="BX2" s="493"/>
      <c r="BY2" s="493"/>
      <c r="BZ2" s="493"/>
      <c r="CA2" s="493"/>
      <c r="CB2" s="493"/>
      <c r="CC2" s="493"/>
      <c r="CD2" s="493"/>
      <c r="CE2" s="493"/>
      <c r="CF2" s="493"/>
      <c r="CG2" s="493"/>
      <c r="CH2" s="494"/>
      <c r="CI2" s="495" t="s">
        <v>1</v>
      </c>
      <c r="CJ2" s="637" t="s">
        <v>37</v>
      </c>
      <c r="CK2" s="496"/>
      <c r="CL2" s="497"/>
      <c r="CM2" s="497"/>
      <c r="CN2" s="498" t="s">
        <v>191</v>
      </c>
      <c r="CO2" s="499"/>
      <c r="CP2" s="499"/>
      <c r="CQ2" s="499"/>
      <c r="CR2" s="499"/>
      <c r="CS2" s="499"/>
      <c r="CT2" s="500"/>
      <c r="CU2" s="500"/>
      <c r="CV2" s="501"/>
      <c r="CW2" s="496"/>
    </row>
    <row r="3" spans="2:101" s="505" customFormat="1" ht="20.100000000000001" customHeight="1" x14ac:dyDescent="0.6">
      <c r="B3" s="638"/>
      <c r="C3" s="638"/>
      <c r="D3" s="641"/>
      <c r="E3" s="502" t="s">
        <v>36</v>
      </c>
      <c r="F3" s="503">
        <v>17</v>
      </c>
      <c r="G3" s="504">
        <v>21</v>
      </c>
      <c r="H3" s="504">
        <v>24</v>
      </c>
      <c r="I3" s="504">
        <v>27</v>
      </c>
      <c r="J3" s="504">
        <v>28</v>
      </c>
      <c r="K3" s="504">
        <v>31</v>
      </c>
      <c r="L3" s="504">
        <v>4</v>
      </c>
      <c r="M3" s="505">
        <v>5</v>
      </c>
      <c r="N3" s="504">
        <v>7</v>
      </c>
      <c r="O3" s="504">
        <v>10</v>
      </c>
      <c r="P3" s="504">
        <v>11</v>
      </c>
      <c r="Q3" s="504">
        <v>14</v>
      </c>
      <c r="R3" s="504">
        <v>17</v>
      </c>
      <c r="S3" s="504">
        <v>18</v>
      </c>
      <c r="T3" s="504">
        <v>21</v>
      </c>
      <c r="U3" s="504">
        <v>24</v>
      </c>
      <c r="V3" s="504">
        <v>25</v>
      </c>
      <c r="W3" s="504">
        <v>28</v>
      </c>
      <c r="X3" s="504">
        <v>1</v>
      </c>
      <c r="Y3" s="504">
        <v>2</v>
      </c>
      <c r="Z3" s="504">
        <v>5</v>
      </c>
      <c r="AA3" s="504">
        <v>8</v>
      </c>
      <c r="AB3" s="504">
        <v>9</v>
      </c>
      <c r="AC3" s="504">
        <v>12</v>
      </c>
      <c r="AD3" s="504">
        <v>15</v>
      </c>
      <c r="AE3" s="504">
        <v>19</v>
      </c>
      <c r="AF3" s="504">
        <v>22</v>
      </c>
      <c r="AG3" s="504">
        <v>23</v>
      </c>
      <c r="AH3" s="504">
        <v>26</v>
      </c>
      <c r="AI3" s="504">
        <v>30</v>
      </c>
      <c r="AJ3" s="505">
        <v>31</v>
      </c>
      <c r="AK3" s="504">
        <v>2</v>
      </c>
      <c r="AL3" s="504">
        <v>5</v>
      </c>
      <c r="AM3" s="504">
        <v>6</v>
      </c>
      <c r="AN3" s="506"/>
      <c r="AO3" s="504">
        <v>9</v>
      </c>
      <c r="AP3" s="504">
        <v>13</v>
      </c>
      <c r="AQ3" s="507">
        <v>14</v>
      </c>
      <c r="AR3" s="503">
        <v>16</v>
      </c>
      <c r="AS3" s="504">
        <v>19</v>
      </c>
      <c r="AT3" s="504">
        <v>20</v>
      </c>
      <c r="AU3" s="504">
        <v>23</v>
      </c>
      <c r="AV3" s="504">
        <v>26</v>
      </c>
      <c r="AW3" s="504">
        <v>27</v>
      </c>
      <c r="AX3" s="504">
        <v>30</v>
      </c>
      <c r="AY3" s="504">
        <v>2</v>
      </c>
      <c r="AZ3" s="504">
        <v>3</v>
      </c>
      <c r="BA3" s="504">
        <v>6</v>
      </c>
      <c r="BB3" s="504">
        <v>9</v>
      </c>
      <c r="BC3" s="504">
        <v>10</v>
      </c>
      <c r="BD3" s="504">
        <v>13</v>
      </c>
      <c r="BE3" s="504">
        <v>16</v>
      </c>
      <c r="BF3" s="504">
        <v>17</v>
      </c>
      <c r="BG3" s="504">
        <v>20</v>
      </c>
      <c r="BH3" s="504">
        <v>23</v>
      </c>
      <c r="BI3" s="504">
        <v>24</v>
      </c>
      <c r="BJ3" s="504">
        <v>27</v>
      </c>
      <c r="BK3" s="504">
        <v>30</v>
      </c>
      <c r="BL3" s="504">
        <v>1</v>
      </c>
      <c r="BM3" s="504">
        <v>3</v>
      </c>
      <c r="BN3" s="504">
        <v>4</v>
      </c>
      <c r="BO3" s="504"/>
      <c r="BP3" s="504"/>
      <c r="BQ3" s="504"/>
      <c r="BR3" s="504"/>
      <c r="BS3" s="504"/>
      <c r="BT3" s="504"/>
      <c r="BU3" s="504"/>
      <c r="BV3" s="504"/>
      <c r="BW3" s="504"/>
      <c r="BX3" s="504"/>
      <c r="BY3" s="504"/>
      <c r="BZ3" s="504"/>
      <c r="CA3" s="504"/>
      <c r="CB3" s="504"/>
      <c r="CC3" s="504"/>
      <c r="CD3" s="504"/>
      <c r="CE3" s="504"/>
      <c r="CF3" s="504"/>
      <c r="CG3" s="504"/>
      <c r="CH3" s="508"/>
      <c r="CI3" s="509">
        <v>80</v>
      </c>
      <c r="CJ3" s="638"/>
      <c r="CK3" s="496"/>
      <c r="CL3" s="496"/>
      <c r="CM3" s="490"/>
      <c r="CN3" s="510" t="s">
        <v>142</v>
      </c>
      <c r="CO3" s="511"/>
      <c r="CP3" s="511"/>
      <c r="CQ3" s="511"/>
      <c r="CR3" s="511"/>
      <c r="CS3" s="511"/>
      <c r="CT3" s="511"/>
      <c r="CU3" s="511"/>
      <c r="CV3" s="512"/>
      <c r="CW3" s="496"/>
    </row>
    <row r="4" spans="2:101" ht="20.100000000000001" customHeight="1" thickBot="1" x14ac:dyDescent="0.6">
      <c r="B4" s="639"/>
      <c r="C4" s="639"/>
      <c r="D4" s="642"/>
      <c r="E4" s="513" t="s">
        <v>41</v>
      </c>
      <c r="F4" s="514">
        <v>1</v>
      </c>
      <c r="G4" s="515">
        <v>2</v>
      </c>
      <c r="H4" s="515">
        <v>3</v>
      </c>
      <c r="I4" s="515">
        <v>4</v>
      </c>
      <c r="J4" s="515">
        <v>5</v>
      </c>
      <c r="K4" s="515">
        <v>6</v>
      </c>
      <c r="L4" s="515">
        <v>7</v>
      </c>
      <c r="M4" s="515">
        <v>8</v>
      </c>
      <c r="N4" s="515">
        <v>9</v>
      </c>
      <c r="O4" s="515">
        <v>10</v>
      </c>
      <c r="P4" s="515">
        <v>11</v>
      </c>
      <c r="Q4" s="515">
        <v>12</v>
      </c>
      <c r="R4" s="515">
        <v>13</v>
      </c>
      <c r="S4" s="515">
        <v>14</v>
      </c>
      <c r="T4" s="515">
        <v>15</v>
      </c>
      <c r="U4" s="515">
        <v>16</v>
      </c>
      <c r="V4" s="515">
        <v>17</v>
      </c>
      <c r="W4" s="515">
        <v>18</v>
      </c>
      <c r="X4" s="515">
        <v>19</v>
      </c>
      <c r="Y4" s="515">
        <v>20</v>
      </c>
      <c r="Z4" s="515">
        <v>21</v>
      </c>
      <c r="AA4" s="515">
        <v>22</v>
      </c>
      <c r="AB4" s="515">
        <v>23</v>
      </c>
      <c r="AC4" s="515">
        <v>24</v>
      </c>
      <c r="AD4" s="515">
        <v>25</v>
      </c>
      <c r="AE4" s="515">
        <v>26</v>
      </c>
      <c r="AF4" s="515">
        <v>27</v>
      </c>
      <c r="AG4" s="515">
        <v>28</v>
      </c>
      <c r="AH4" s="515">
        <v>29</v>
      </c>
      <c r="AI4" s="515">
        <v>30</v>
      </c>
      <c r="AJ4" s="515">
        <v>31</v>
      </c>
      <c r="AK4" s="515">
        <v>32</v>
      </c>
      <c r="AL4" s="515">
        <v>33</v>
      </c>
      <c r="AM4" s="516">
        <v>34</v>
      </c>
      <c r="AN4" s="506"/>
      <c r="AO4" s="514">
        <v>35</v>
      </c>
      <c r="AP4" s="515">
        <v>36</v>
      </c>
      <c r="AQ4" s="515">
        <v>37</v>
      </c>
      <c r="AR4" s="515">
        <v>38</v>
      </c>
      <c r="AS4" s="515">
        <v>39</v>
      </c>
      <c r="AT4" s="515">
        <v>40</v>
      </c>
      <c r="AU4" s="515">
        <v>41</v>
      </c>
      <c r="AV4" s="515">
        <v>42</v>
      </c>
      <c r="AW4" s="515">
        <v>43</v>
      </c>
      <c r="AX4" s="515">
        <v>44</v>
      </c>
      <c r="AY4" s="515">
        <v>45</v>
      </c>
      <c r="AZ4" s="515">
        <v>46</v>
      </c>
      <c r="BA4" s="515">
        <v>47</v>
      </c>
      <c r="BB4" s="515">
        <v>48</v>
      </c>
      <c r="BC4" s="515">
        <v>49</v>
      </c>
      <c r="BD4" s="515">
        <v>50</v>
      </c>
      <c r="BE4" s="515">
        <v>51</v>
      </c>
      <c r="BF4" s="515">
        <v>52</v>
      </c>
      <c r="BG4" s="515">
        <v>53</v>
      </c>
      <c r="BH4" s="515">
        <v>54</v>
      </c>
      <c r="BI4" s="515">
        <v>55</v>
      </c>
      <c r="BJ4" s="515">
        <v>56</v>
      </c>
      <c r="BK4" s="515">
        <v>57</v>
      </c>
      <c r="BL4" s="515">
        <v>58</v>
      </c>
      <c r="BM4" s="515">
        <v>59</v>
      </c>
      <c r="BN4" s="515">
        <v>60</v>
      </c>
      <c r="BO4" s="515">
        <v>61</v>
      </c>
      <c r="BP4" s="515">
        <v>62</v>
      </c>
      <c r="BQ4" s="515">
        <v>63</v>
      </c>
      <c r="BR4" s="515">
        <v>64</v>
      </c>
      <c r="BS4" s="515">
        <v>65</v>
      </c>
      <c r="BT4" s="515">
        <v>66</v>
      </c>
      <c r="BU4" s="515">
        <v>67</v>
      </c>
      <c r="BV4" s="515">
        <v>68</v>
      </c>
      <c r="BW4" s="515">
        <v>69</v>
      </c>
      <c r="BX4" s="515">
        <v>70</v>
      </c>
      <c r="BY4" s="515">
        <v>71</v>
      </c>
      <c r="BZ4" s="515">
        <v>72</v>
      </c>
      <c r="CA4" s="515">
        <v>73</v>
      </c>
      <c r="CB4" s="515">
        <v>74</v>
      </c>
      <c r="CC4" s="515">
        <v>75</v>
      </c>
      <c r="CD4" s="515">
        <v>76</v>
      </c>
      <c r="CE4" s="515">
        <v>77</v>
      </c>
      <c r="CF4" s="515">
        <v>78</v>
      </c>
      <c r="CG4" s="515">
        <v>79</v>
      </c>
      <c r="CH4" s="517">
        <v>80</v>
      </c>
      <c r="CI4" s="518">
        <f>(CI3*80)/100</f>
        <v>64</v>
      </c>
      <c r="CJ4" s="639"/>
      <c r="CK4" s="496"/>
      <c r="CL4" s="496"/>
      <c r="CM4" s="519"/>
      <c r="CN4" s="520" t="s">
        <v>192</v>
      </c>
      <c r="CO4" s="521"/>
      <c r="CP4" s="521"/>
      <c r="CQ4" s="521"/>
      <c r="CR4" s="521"/>
      <c r="CS4" s="521"/>
      <c r="CT4" s="521"/>
      <c r="CU4" s="521"/>
      <c r="CV4" s="522"/>
      <c r="CW4" s="523"/>
    </row>
    <row r="5" spans="2:101" s="537" customFormat="1" ht="17.100000000000001" customHeight="1" x14ac:dyDescent="0.6">
      <c r="B5" s="524">
        <v>1</v>
      </c>
      <c r="C5" s="525">
        <v>11778</v>
      </c>
      <c r="D5" s="526" t="s">
        <v>147</v>
      </c>
      <c r="E5" s="527"/>
      <c r="F5" s="528"/>
      <c r="G5" s="529"/>
      <c r="H5" s="529"/>
      <c r="I5" s="529">
        <v>1</v>
      </c>
      <c r="J5" s="529"/>
      <c r="K5" s="529">
        <v>1</v>
      </c>
      <c r="L5" s="529">
        <v>1</v>
      </c>
      <c r="M5" s="529"/>
      <c r="N5" s="529"/>
      <c r="O5" s="529"/>
      <c r="P5" s="529"/>
      <c r="Q5" s="529"/>
      <c r="R5" s="529">
        <v>1</v>
      </c>
      <c r="S5" s="529">
        <v>1</v>
      </c>
      <c r="T5" s="529">
        <v>1</v>
      </c>
      <c r="U5" s="530">
        <v>1</v>
      </c>
      <c r="V5" s="530"/>
      <c r="W5" s="530"/>
      <c r="X5" s="530">
        <v>1</v>
      </c>
      <c r="Y5" s="531"/>
      <c r="Z5" s="530"/>
      <c r="AA5" s="530"/>
      <c r="AB5" s="530">
        <v>1</v>
      </c>
      <c r="AC5" s="530"/>
      <c r="AD5" s="530"/>
      <c r="AE5" s="529"/>
      <c r="AF5" s="529"/>
      <c r="AG5" s="529"/>
      <c r="AH5" s="529">
        <v>1</v>
      </c>
      <c r="AI5" s="529">
        <v>1</v>
      </c>
      <c r="AJ5" s="529"/>
      <c r="AK5" s="529"/>
      <c r="AL5" s="529">
        <v>1</v>
      </c>
      <c r="AM5" s="532">
        <v>1</v>
      </c>
      <c r="AN5" s="533"/>
      <c r="AO5" s="528"/>
      <c r="AP5" s="529">
        <v>1</v>
      </c>
      <c r="AQ5" s="529"/>
      <c r="AR5" s="529"/>
      <c r="AS5" s="529">
        <v>1</v>
      </c>
      <c r="AT5" s="530">
        <v>1</v>
      </c>
      <c r="AU5" s="530">
        <v>1</v>
      </c>
      <c r="AV5" s="530">
        <v>1</v>
      </c>
      <c r="AW5" s="530">
        <v>1</v>
      </c>
      <c r="AX5" s="531">
        <v>1</v>
      </c>
      <c r="AY5" s="530">
        <v>1</v>
      </c>
      <c r="AZ5" s="530">
        <v>1</v>
      </c>
      <c r="BA5" s="530">
        <v>1</v>
      </c>
      <c r="BB5" s="530">
        <v>1</v>
      </c>
      <c r="BC5" s="530">
        <v>1</v>
      </c>
      <c r="BD5" s="529"/>
      <c r="BE5" s="529"/>
      <c r="BF5" s="529"/>
      <c r="BG5" s="529"/>
      <c r="BH5" s="529"/>
      <c r="BI5" s="529"/>
      <c r="BJ5" s="529"/>
      <c r="BK5" s="529"/>
      <c r="BL5" s="529"/>
      <c r="BM5" s="529"/>
      <c r="BN5" s="529"/>
      <c r="BO5" s="529"/>
      <c r="BP5" s="529"/>
      <c r="BQ5" s="529"/>
      <c r="BR5" s="529"/>
      <c r="BS5" s="529"/>
      <c r="BT5" s="530"/>
      <c r="BU5" s="530"/>
      <c r="BV5" s="530"/>
      <c r="BW5" s="530"/>
      <c r="BX5" s="530"/>
      <c r="BY5" s="530"/>
      <c r="BZ5" s="530"/>
      <c r="CA5" s="530"/>
      <c r="CB5" s="530"/>
      <c r="CC5" s="531"/>
      <c r="CD5" s="530"/>
      <c r="CE5" s="530"/>
      <c r="CF5" s="530"/>
      <c r="CG5" s="530"/>
      <c r="CH5" s="534"/>
      <c r="CI5" s="535">
        <f>($CI$3-CL5)</f>
        <v>55</v>
      </c>
      <c r="CJ5" s="524">
        <v>1</v>
      </c>
      <c r="CK5" s="536"/>
      <c r="CL5" s="536">
        <f>SUM(F5:CH5)</f>
        <v>25</v>
      </c>
      <c r="CN5" s="538"/>
      <c r="CO5" s="538"/>
      <c r="CP5" s="538"/>
      <c r="CQ5" s="538"/>
      <c r="CR5" s="538"/>
      <c r="CS5" s="538"/>
      <c r="CT5" s="538"/>
      <c r="CU5" s="538"/>
      <c r="CV5" s="538"/>
      <c r="CW5" s="496"/>
    </row>
    <row r="6" spans="2:101" s="537" customFormat="1" ht="17.100000000000001" customHeight="1" x14ac:dyDescent="0.6">
      <c r="B6" s="539">
        <v>2</v>
      </c>
      <c r="C6" s="540">
        <v>12217</v>
      </c>
      <c r="D6" s="541" t="s">
        <v>148</v>
      </c>
      <c r="E6" s="542"/>
      <c r="F6" s="543"/>
      <c r="G6" s="544"/>
      <c r="H6" s="544"/>
      <c r="I6" s="544"/>
      <c r="J6" s="544"/>
      <c r="K6" s="544"/>
      <c r="L6" s="544">
        <v>1</v>
      </c>
      <c r="M6" s="544"/>
      <c r="N6" s="544"/>
      <c r="O6" s="544"/>
      <c r="P6" s="544"/>
      <c r="Q6" s="544"/>
      <c r="R6" s="544"/>
      <c r="S6" s="544"/>
      <c r="T6" s="544"/>
      <c r="U6" s="21"/>
      <c r="V6" s="21"/>
      <c r="W6" s="21"/>
      <c r="X6" s="21"/>
      <c r="Y6" s="545"/>
      <c r="Z6" s="21"/>
      <c r="AA6" s="21"/>
      <c r="AB6" s="21"/>
      <c r="AC6" s="21"/>
      <c r="AD6" s="21"/>
      <c r="AE6" s="544"/>
      <c r="AF6" s="544"/>
      <c r="AG6" s="544"/>
      <c r="AH6" s="544"/>
      <c r="AI6" s="544"/>
      <c r="AJ6" s="544"/>
      <c r="AK6" s="544"/>
      <c r="AL6" s="544"/>
      <c r="AM6" s="546"/>
      <c r="AN6" s="533"/>
      <c r="AO6" s="543"/>
      <c r="AP6" s="544"/>
      <c r="AQ6" s="544"/>
      <c r="AR6" s="544"/>
      <c r="AS6" s="544"/>
      <c r="AT6" s="21"/>
      <c r="AU6" s="21"/>
      <c r="AV6" s="21"/>
      <c r="AW6" s="21"/>
      <c r="AX6" s="545"/>
      <c r="AY6" s="21"/>
      <c r="AZ6" s="21"/>
      <c r="BA6" s="21"/>
      <c r="BB6" s="21"/>
      <c r="BC6" s="21"/>
      <c r="BD6" s="544"/>
      <c r="BE6" s="544"/>
      <c r="BF6" s="544"/>
      <c r="BG6" s="544"/>
      <c r="BH6" s="544"/>
      <c r="BI6" s="544"/>
      <c r="BJ6" s="544"/>
      <c r="BK6" s="544"/>
      <c r="BL6" s="544"/>
      <c r="BM6" s="544"/>
      <c r="BN6" s="544"/>
      <c r="BO6" s="544"/>
      <c r="BP6" s="544"/>
      <c r="BQ6" s="544"/>
      <c r="BR6" s="544"/>
      <c r="BS6" s="544"/>
      <c r="BT6" s="21"/>
      <c r="BU6" s="21"/>
      <c r="BV6" s="21"/>
      <c r="BW6" s="21"/>
      <c r="BX6" s="21"/>
      <c r="BY6" s="21"/>
      <c r="BZ6" s="21"/>
      <c r="CA6" s="21"/>
      <c r="CB6" s="21"/>
      <c r="CC6" s="545"/>
      <c r="CD6" s="21"/>
      <c r="CE6" s="21"/>
      <c r="CF6" s="21"/>
      <c r="CG6" s="21"/>
      <c r="CH6" s="93"/>
      <c r="CI6" s="547">
        <f t="shared" ref="CI6:CI34" si="0">($CI$3-CL6)</f>
        <v>79</v>
      </c>
      <c r="CJ6" s="539">
        <v>2</v>
      </c>
      <c r="CK6" s="536"/>
      <c r="CL6" s="536">
        <f t="shared" ref="CL6:CL34" si="1">SUM(F6:CH6)</f>
        <v>1</v>
      </c>
      <c r="CN6" s="538"/>
      <c r="CO6" s="538"/>
      <c r="CP6" s="538"/>
      <c r="CQ6" s="538"/>
      <c r="CR6" s="538"/>
      <c r="CS6" s="538"/>
      <c r="CT6" s="538"/>
      <c r="CU6" s="538"/>
      <c r="CV6" s="496"/>
      <c r="CW6" s="496"/>
    </row>
    <row r="7" spans="2:101" s="537" customFormat="1" ht="17.100000000000001" customHeight="1" x14ac:dyDescent="0.5">
      <c r="B7" s="539">
        <v>3</v>
      </c>
      <c r="C7" s="540">
        <v>12221</v>
      </c>
      <c r="D7" s="541" t="s">
        <v>149</v>
      </c>
      <c r="E7" s="542"/>
      <c r="F7" s="543"/>
      <c r="G7" s="544"/>
      <c r="H7" s="544"/>
      <c r="I7" s="544"/>
      <c r="J7" s="544"/>
      <c r="K7" s="544"/>
      <c r="L7" s="544"/>
      <c r="M7" s="548"/>
      <c r="N7" s="548"/>
      <c r="O7" s="548">
        <v>1</v>
      </c>
      <c r="P7" s="548"/>
      <c r="Q7" s="548"/>
      <c r="R7" s="548"/>
      <c r="S7" s="548"/>
      <c r="T7" s="548"/>
      <c r="U7" s="548"/>
      <c r="V7" s="548">
        <v>1</v>
      </c>
      <c r="W7" s="548"/>
      <c r="X7" s="548">
        <v>1</v>
      </c>
      <c r="Y7" s="548"/>
      <c r="Z7" s="548"/>
      <c r="AA7" s="548"/>
      <c r="AB7" s="548"/>
      <c r="AC7" s="548"/>
      <c r="AD7" s="548">
        <v>1</v>
      </c>
      <c r="AE7" s="548"/>
      <c r="AF7" s="548"/>
      <c r="AG7" s="548">
        <v>1</v>
      </c>
      <c r="AH7" s="548"/>
      <c r="AI7" s="548">
        <v>1</v>
      </c>
      <c r="AJ7" s="548"/>
      <c r="AK7" s="548"/>
      <c r="AL7" s="548"/>
      <c r="AM7" s="549">
        <v>1</v>
      </c>
      <c r="AN7" s="550"/>
      <c r="AO7" s="551"/>
      <c r="AP7" s="548"/>
      <c r="AQ7" s="548"/>
      <c r="AR7" s="548"/>
      <c r="AS7" s="548"/>
      <c r="AT7" s="548">
        <v>1</v>
      </c>
      <c r="AU7" s="548"/>
      <c r="AV7" s="548">
        <v>1</v>
      </c>
      <c r="AW7" s="548"/>
      <c r="AX7" s="548"/>
      <c r="AY7" s="548"/>
      <c r="AZ7" s="548"/>
      <c r="BA7" s="548">
        <v>1</v>
      </c>
      <c r="BB7" s="548"/>
      <c r="BC7" s="548"/>
      <c r="BD7" s="548"/>
      <c r="BE7" s="548"/>
      <c r="BF7" s="548"/>
      <c r="BG7" s="548"/>
      <c r="BH7" s="548"/>
      <c r="BI7" s="544"/>
      <c r="BJ7" s="544"/>
      <c r="BK7" s="544"/>
      <c r="BL7" s="552"/>
      <c r="BM7" s="552"/>
      <c r="BN7" s="552"/>
      <c r="BO7" s="544"/>
      <c r="BP7" s="544"/>
      <c r="BQ7" s="544"/>
      <c r="BR7" s="544"/>
      <c r="BS7" s="544"/>
      <c r="BT7" s="21"/>
      <c r="BU7" s="21"/>
      <c r="BV7" s="21"/>
      <c r="BW7" s="21"/>
      <c r="BX7" s="21"/>
      <c r="BY7" s="21"/>
      <c r="BZ7" s="21"/>
      <c r="CA7" s="21"/>
      <c r="CB7" s="21"/>
      <c r="CC7" s="545"/>
      <c r="CD7" s="21"/>
      <c r="CE7" s="21"/>
      <c r="CF7" s="21"/>
      <c r="CG7" s="21"/>
      <c r="CH7" s="93"/>
      <c r="CI7" s="547">
        <f t="shared" si="0"/>
        <v>70</v>
      </c>
      <c r="CJ7" s="539">
        <v>3</v>
      </c>
      <c r="CK7" s="536"/>
      <c r="CL7" s="536">
        <f t="shared" si="1"/>
        <v>10</v>
      </c>
      <c r="CN7" s="496"/>
      <c r="CO7" s="496"/>
      <c r="CP7" s="496"/>
      <c r="CQ7" s="496"/>
      <c r="CR7" s="496"/>
      <c r="CS7" s="496"/>
      <c r="CT7" s="496"/>
      <c r="CU7" s="496"/>
      <c r="CV7" s="496"/>
      <c r="CW7" s="496"/>
    </row>
    <row r="8" spans="2:101" s="537" customFormat="1" ht="17.100000000000001" customHeight="1" x14ac:dyDescent="0.5">
      <c r="B8" s="539">
        <v>4</v>
      </c>
      <c r="C8" s="540">
        <v>12226</v>
      </c>
      <c r="D8" s="541" t="s">
        <v>150</v>
      </c>
      <c r="E8" s="542"/>
      <c r="F8" s="543">
        <v>1</v>
      </c>
      <c r="G8" s="544"/>
      <c r="H8" s="544">
        <v>1</v>
      </c>
      <c r="I8" s="544"/>
      <c r="J8" s="544"/>
      <c r="K8" s="544">
        <v>1</v>
      </c>
      <c r="L8" s="544"/>
      <c r="M8" s="544"/>
      <c r="N8" s="544"/>
      <c r="O8" s="544">
        <v>1</v>
      </c>
      <c r="P8" s="544"/>
      <c r="Q8" s="544"/>
      <c r="R8" s="544">
        <v>1</v>
      </c>
      <c r="S8" s="544"/>
      <c r="T8" s="544"/>
      <c r="U8" s="21">
        <v>1</v>
      </c>
      <c r="V8" s="21">
        <v>1</v>
      </c>
      <c r="W8" s="21">
        <v>1</v>
      </c>
      <c r="X8" s="21">
        <v>1</v>
      </c>
      <c r="Y8" s="545">
        <v>1</v>
      </c>
      <c r="Z8" s="21"/>
      <c r="AA8" s="21">
        <v>1</v>
      </c>
      <c r="AB8" s="21">
        <v>1</v>
      </c>
      <c r="AC8" s="21">
        <v>1</v>
      </c>
      <c r="AD8" s="21">
        <v>1</v>
      </c>
      <c r="AE8" s="544">
        <v>1</v>
      </c>
      <c r="AF8" s="544">
        <v>1</v>
      </c>
      <c r="AG8" s="544">
        <v>1</v>
      </c>
      <c r="AH8" s="544">
        <v>1</v>
      </c>
      <c r="AI8" s="544">
        <v>1</v>
      </c>
      <c r="AJ8" s="544"/>
      <c r="AK8" s="553"/>
      <c r="AL8" s="553"/>
      <c r="AM8" s="554">
        <v>1</v>
      </c>
      <c r="AN8" s="550"/>
      <c r="AO8" s="543">
        <v>1</v>
      </c>
      <c r="AP8" s="544">
        <v>1</v>
      </c>
      <c r="AQ8" s="544"/>
      <c r="AR8" s="544"/>
      <c r="AS8" s="544"/>
      <c r="AT8" s="21">
        <v>1</v>
      </c>
      <c r="AU8" s="21">
        <v>1</v>
      </c>
      <c r="AV8" s="21"/>
      <c r="AW8" s="21">
        <v>1</v>
      </c>
      <c r="AX8" s="545">
        <v>1</v>
      </c>
      <c r="AY8" s="21"/>
      <c r="AZ8" s="21"/>
      <c r="BA8" s="21">
        <v>1</v>
      </c>
      <c r="BB8" s="21"/>
      <c r="BC8" s="21"/>
      <c r="BD8" s="544"/>
      <c r="BE8" s="544"/>
      <c r="BF8" s="544"/>
      <c r="BG8" s="544"/>
      <c r="BH8" s="544"/>
      <c r="BI8" s="544"/>
      <c r="BJ8" s="544"/>
      <c r="BK8" s="544"/>
      <c r="BL8" s="552"/>
      <c r="BM8" s="552"/>
      <c r="BN8" s="552"/>
      <c r="BO8" s="544"/>
      <c r="BP8" s="544"/>
      <c r="BQ8" s="544"/>
      <c r="BR8" s="544"/>
      <c r="BS8" s="544"/>
      <c r="BT8" s="21"/>
      <c r="BU8" s="21"/>
      <c r="BV8" s="21"/>
      <c r="BW8" s="21"/>
      <c r="BX8" s="21"/>
      <c r="BY8" s="21"/>
      <c r="BZ8" s="21"/>
      <c r="CA8" s="21"/>
      <c r="CB8" s="21"/>
      <c r="CC8" s="545"/>
      <c r="CD8" s="21"/>
      <c r="CE8" s="21"/>
      <c r="CF8" s="21"/>
      <c r="CG8" s="21"/>
      <c r="CH8" s="93"/>
      <c r="CI8" s="555">
        <f t="shared" si="0"/>
        <v>53</v>
      </c>
      <c r="CJ8" s="539">
        <v>4</v>
      </c>
      <c r="CK8" s="536"/>
      <c r="CL8" s="536">
        <f t="shared" si="1"/>
        <v>27</v>
      </c>
      <c r="CN8" s="496"/>
      <c r="CO8" s="496"/>
      <c r="CP8" s="496"/>
      <c r="CQ8" s="496"/>
      <c r="CR8" s="496"/>
      <c r="CS8" s="496"/>
      <c r="CT8" s="496"/>
      <c r="CU8" s="496"/>
      <c r="CV8" s="496"/>
      <c r="CW8" s="496"/>
    </row>
    <row r="9" spans="2:101" s="537" customFormat="1" ht="17.100000000000001" customHeight="1" x14ac:dyDescent="0.5">
      <c r="B9" s="539">
        <v>5</v>
      </c>
      <c r="C9" s="540">
        <v>12228</v>
      </c>
      <c r="D9" s="541" t="s">
        <v>151</v>
      </c>
      <c r="E9" s="542"/>
      <c r="F9" s="543"/>
      <c r="G9" s="544"/>
      <c r="H9" s="544"/>
      <c r="I9" s="544"/>
      <c r="J9" s="544"/>
      <c r="K9" s="544"/>
      <c r="L9" s="544"/>
      <c r="M9" s="544"/>
      <c r="N9" s="544"/>
      <c r="O9" s="544"/>
      <c r="P9" s="544"/>
      <c r="Q9" s="544"/>
      <c r="R9" s="544"/>
      <c r="S9" s="544"/>
      <c r="T9" s="544"/>
      <c r="U9" s="21"/>
      <c r="V9" s="21"/>
      <c r="W9" s="21"/>
      <c r="X9" s="21"/>
      <c r="Y9" s="545"/>
      <c r="Z9" s="21"/>
      <c r="AA9" s="21"/>
      <c r="AB9" s="21"/>
      <c r="AC9" s="21"/>
      <c r="AD9" s="21"/>
      <c r="AE9" s="544"/>
      <c r="AF9" s="544"/>
      <c r="AG9" s="544"/>
      <c r="AH9" s="544"/>
      <c r="AI9" s="544"/>
      <c r="AJ9" s="544"/>
      <c r="AK9" s="556"/>
      <c r="AL9" s="556"/>
      <c r="AM9" s="557"/>
      <c r="AN9" s="558"/>
      <c r="AO9" s="543"/>
      <c r="AP9" s="544"/>
      <c r="AQ9" s="544"/>
      <c r="AR9" s="544"/>
      <c r="AS9" s="544"/>
      <c r="AT9" s="21"/>
      <c r="AU9" s="21"/>
      <c r="AV9" s="21"/>
      <c r="AW9" s="21"/>
      <c r="AX9" s="545"/>
      <c r="AY9" s="21"/>
      <c r="AZ9" s="21"/>
      <c r="BA9" s="21">
        <v>1</v>
      </c>
      <c r="BB9" s="21"/>
      <c r="BC9" s="21"/>
      <c r="BD9" s="544"/>
      <c r="BE9" s="544"/>
      <c r="BF9" s="544"/>
      <c r="BG9" s="544"/>
      <c r="BH9" s="544"/>
      <c r="BI9" s="544"/>
      <c r="BJ9" s="544"/>
      <c r="BK9" s="544"/>
      <c r="BL9" s="559"/>
      <c r="BM9" s="560"/>
      <c r="BN9" s="560"/>
      <c r="BO9" s="544"/>
      <c r="BP9" s="544"/>
      <c r="BQ9" s="544"/>
      <c r="BR9" s="544"/>
      <c r="BS9" s="544"/>
      <c r="BT9" s="21"/>
      <c r="BU9" s="21"/>
      <c r="BV9" s="21"/>
      <c r="BW9" s="21"/>
      <c r="BX9" s="21"/>
      <c r="BY9" s="21"/>
      <c r="BZ9" s="21"/>
      <c r="CA9" s="21"/>
      <c r="CB9" s="21"/>
      <c r="CC9" s="545"/>
      <c r="CD9" s="21"/>
      <c r="CE9" s="21"/>
      <c r="CF9" s="21"/>
      <c r="CG9" s="21"/>
      <c r="CH9" s="93"/>
      <c r="CI9" s="547">
        <f t="shared" si="0"/>
        <v>79</v>
      </c>
      <c r="CJ9" s="539">
        <v>5</v>
      </c>
      <c r="CK9" s="536"/>
      <c r="CL9" s="536">
        <f t="shared" si="1"/>
        <v>1</v>
      </c>
      <c r="CN9" s="496"/>
      <c r="CO9" s="496"/>
      <c r="CP9" s="496"/>
      <c r="CQ9" s="496"/>
      <c r="CR9" s="496"/>
      <c r="CS9" s="496"/>
      <c r="CT9" s="496"/>
      <c r="CU9" s="496"/>
      <c r="CV9" s="496"/>
      <c r="CW9" s="496"/>
    </row>
    <row r="10" spans="2:101" s="537" customFormat="1" ht="17.100000000000001" customHeight="1" x14ac:dyDescent="0.5">
      <c r="B10" s="539">
        <v>6</v>
      </c>
      <c r="C10" s="540">
        <v>12235</v>
      </c>
      <c r="D10" s="541" t="s">
        <v>152</v>
      </c>
      <c r="E10" s="542"/>
      <c r="F10" s="543"/>
      <c r="G10" s="544"/>
      <c r="H10" s="544">
        <v>1</v>
      </c>
      <c r="I10" s="544"/>
      <c r="J10" s="544"/>
      <c r="K10" s="544"/>
      <c r="L10" s="544"/>
      <c r="M10" s="544"/>
      <c r="N10" s="544"/>
      <c r="O10" s="544"/>
      <c r="P10" s="544"/>
      <c r="Q10" s="544"/>
      <c r="R10" s="544"/>
      <c r="S10" s="544"/>
      <c r="T10" s="544"/>
      <c r="U10" s="21"/>
      <c r="V10" s="21">
        <v>1</v>
      </c>
      <c r="W10" s="21"/>
      <c r="X10" s="21"/>
      <c r="Y10" s="545"/>
      <c r="Z10" s="21"/>
      <c r="AA10" s="21"/>
      <c r="AB10" s="21"/>
      <c r="AC10" s="21"/>
      <c r="AD10" s="21">
        <v>1</v>
      </c>
      <c r="AE10" s="544"/>
      <c r="AF10" s="544"/>
      <c r="AG10" s="544"/>
      <c r="AH10" s="544"/>
      <c r="AI10" s="544"/>
      <c r="AJ10" s="544"/>
      <c r="AK10" s="553"/>
      <c r="AL10" s="553">
        <v>1</v>
      </c>
      <c r="AM10" s="554"/>
      <c r="AN10" s="550"/>
      <c r="AO10" s="543"/>
      <c r="AP10" s="544"/>
      <c r="AQ10" s="544"/>
      <c r="AR10" s="544"/>
      <c r="AS10" s="544"/>
      <c r="AT10" s="21"/>
      <c r="AU10" s="21"/>
      <c r="AV10" s="21"/>
      <c r="AW10" s="21"/>
      <c r="AX10" s="545"/>
      <c r="AY10" s="21"/>
      <c r="AZ10" s="21"/>
      <c r="BA10" s="21"/>
      <c r="BB10" s="21"/>
      <c r="BC10" s="21"/>
      <c r="BD10" s="544"/>
      <c r="BE10" s="544"/>
      <c r="BF10" s="544"/>
      <c r="BG10" s="544"/>
      <c r="BH10" s="544"/>
      <c r="BI10" s="544"/>
      <c r="BJ10" s="544"/>
      <c r="BK10" s="544"/>
      <c r="BL10" s="548"/>
      <c r="BM10" s="552"/>
      <c r="BN10" s="552"/>
      <c r="BO10" s="544"/>
      <c r="BP10" s="544"/>
      <c r="BQ10" s="544"/>
      <c r="BR10" s="544"/>
      <c r="BS10" s="544"/>
      <c r="BT10" s="21"/>
      <c r="BU10" s="21"/>
      <c r="BV10" s="21"/>
      <c r="BW10" s="21"/>
      <c r="BX10" s="21"/>
      <c r="BY10" s="21"/>
      <c r="BZ10" s="21"/>
      <c r="CA10" s="21"/>
      <c r="CB10" s="21"/>
      <c r="CC10" s="545"/>
      <c r="CD10" s="21"/>
      <c r="CE10" s="21"/>
      <c r="CF10" s="21"/>
      <c r="CG10" s="21"/>
      <c r="CH10" s="93"/>
      <c r="CI10" s="547">
        <f t="shared" si="0"/>
        <v>76</v>
      </c>
      <c r="CJ10" s="539">
        <v>6</v>
      </c>
      <c r="CK10" s="536"/>
      <c r="CL10" s="536">
        <f t="shared" si="1"/>
        <v>4</v>
      </c>
      <c r="CN10" s="496"/>
      <c r="CO10" s="496"/>
      <c r="CP10" s="496"/>
      <c r="CQ10" s="496"/>
      <c r="CR10" s="496"/>
      <c r="CS10" s="496"/>
      <c r="CT10" s="496"/>
      <c r="CU10" s="496"/>
      <c r="CV10" s="496"/>
      <c r="CW10" s="496"/>
    </row>
    <row r="11" spans="2:101" s="537" customFormat="1" ht="17.100000000000001" customHeight="1" x14ac:dyDescent="0.5">
      <c r="B11" s="539">
        <v>7</v>
      </c>
      <c r="C11" s="540">
        <v>12250</v>
      </c>
      <c r="D11" s="541" t="s">
        <v>153</v>
      </c>
      <c r="E11" s="542"/>
      <c r="F11" s="543"/>
      <c r="G11" s="544"/>
      <c r="H11" s="544"/>
      <c r="I11" s="544"/>
      <c r="J11" s="544"/>
      <c r="K11" s="544"/>
      <c r="L11" s="544"/>
      <c r="M11" s="544"/>
      <c r="N11" s="544"/>
      <c r="O11" s="544"/>
      <c r="P11" s="544"/>
      <c r="Q11" s="544"/>
      <c r="R11" s="544"/>
      <c r="S11" s="544"/>
      <c r="T11" s="544"/>
      <c r="U11" s="21"/>
      <c r="V11" s="21"/>
      <c r="W11" s="21"/>
      <c r="X11" s="21"/>
      <c r="Y11" s="545"/>
      <c r="Z11" s="21"/>
      <c r="AA11" s="21"/>
      <c r="AB11" s="21"/>
      <c r="AC11" s="21"/>
      <c r="AD11" s="21"/>
      <c r="AE11" s="544"/>
      <c r="AF11" s="544"/>
      <c r="AG11" s="544"/>
      <c r="AH11" s="544"/>
      <c r="AI11" s="544"/>
      <c r="AJ11" s="544"/>
      <c r="AK11" s="544"/>
      <c r="AL11" s="544"/>
      <c r="AM11" s="546"/>
      <c r="AN11" s="533"/>
      <c r="AO11" s="543">
        <v>1</v>
      </c>
      <c r="AP11" s="544"/>
      <c r="AQ11" s="544"/>
      <c r="AR11" s="544"/>
      <c r="AS11" s="544"/>
      <c r="AT11" s="21"/>
      <c r="AU11" s="21"/>
      <c r="AV11" s="21"/>
      <c r="AW11" s="21"/>
      <c r="AX11" s="545"/>
      <c r="AY11" s="21"/>
      <c r="AZ11" s="21"/>
      <c r="BA11" s="21"/>
      <c r="BB11" s="21"/>
      <c r="BC11" s="21"/>
      <c r="BD11" s="544"/>
      <c r="BE11" s="544"/>
      <c r="BF11" s="544"/>
      <c r="BG11" s="544"/>
      <c r="BH11" s="544"/>
      <c r="BI11" s="544"/>
      <c r="BJ11" s="544"/>
      <c r="BK11" s="544"/>
      <c r="BL11" s="544"/>
      <c r="BM11" s="544"/>
      <c r="BN11" s="544"/>
      <c r="BO11" s="544"/>
      <c r="BP11" s="544"/>
      <c r="BQ11" s="544"/>
      <c r="BR11" s="544"/>
      <c r="BS11" s="544"/>
      <c r="BT11" s="21"/>
      <c r="BU11" s="21"/>
      <c r="BV11" s="21"/>
      <c r="BW11" s="21"/>
      <c r="BX11" s="21"/>
      <c r="BY11" s="21"/>
      <c r="BZ11" s="21"/>
      <c r="CA11" s="21"/>
      <c r="CB11" s="21"/>
      <c r="CC11" s="545"/>
      <c r="CD11" s="21"/>
      <c r="CE11" s="21"/>
      <c r="CF11" s="21"/>
      <c r="CG11" s="21"/>
      <c r="CH11" s="93"/>
      <c r="CI11" s="547">
        <f t="shared" si="0"/>
        <v>79</v>
      </c>
      <c r="CJ11" s="539">
        <v>7</v>
      </c>
      <c r="CK11" s="536"/>
      <c r="CL11" s="536">
        <f t="shared" si="1"/>
        <v>1</v>
      </c>
      <c r="CN11" s="634"/>
      <c r="CO11" s="634"/>
      <c r="CP11" s="634"/>
      <c r="CQ11" s="634"/>
      <c r="CR11" s="634"/>
      <c r="CS11" s="634"/>
      <c r="CT11" s="634"/>
      <c r="CU11" s="634"/>
      <c r="CV11" s="634"/>
      <c r="CW11" s="634"/>
    </row>
    <row r="12" spans="2:101" s="537" customFormat="1" ht="17.100000000000001" customHeight="1" x14ac:dyDescent="0.5">
      <c r="B12" s="539">
        <v>8</v>
      </c>
      <c r="C12" s="540">
        <v>12251</v>
      </c>
      <c r="D12" s="541" t="s">
        <v>154</v>
      </c>
      <c r="E12" s="542"/>
      <c r="F12" s="543"/>
      <c r="G12" s="544"/>
      <c r="H12" s="544"/>
      <c r="I12" s="544"/>
      <c r="J12" s="544"/>
      <c r="K12" s="544">
        <v>1</v>
      </c>
      <c r="L12" s="544"/>
      <c r="M12" s="544"/>
      <c r="N12" s="544"/>
      <c r="O12" s="544"/>
      <c r="P12" s="544"/>
      <c r="Q12" s="544"/>
      <c r="R12" s="544">
        <v>1</v>
      </c>
      <c r="S12" s="544"/>
      <c r="T12" s="544"/>
      <c r="U12" s="21"/>
      <c r="V12" s="21"/>
      <c r="W12" s="21">
        <v>1</v>
      </c>
      <c r="X12" s="21"/>
      <c r="Y12" s="545"/>
      <c r="Z12" s="21"/>
      <c r="AA12" s="21"/>
      <c r="AB12" s="21"/>
      <c r="AC12" s="21"/>
      <c r="AD12" s="21">
        <v>1</v>
      </c>
      <c r="AE12" s="544"/>
      <c r="AF12" s="544"/>
      <c r="AG12" s="544"/>
      <c r="AH12" s="544"/>
      <c r="AI12" s="544"/>
      <c r="AJ12" s="544"/>
      <c r="AK12" s="544"/>
      <c r="AL12" s="544"/>
      <c r="AM12" s="546"/>
      <c r="AN12" s="533"/>
      <c r="AO12" s="543"/>
      <c r="AP12" s="544"/>
      <c r="AQ12" s="544"/>
      <c r="AR12" s="544">
        <v>1</v>
      </c>
      <c r="AS12" s="544"/>
      <c r="AT12" s="21"/>
      <c r="AU12" s="21">
        <v>1</v>
      </c>
      <c r="AV12" s="21"/>
      <c r="AW12" s="21"/>
      <c r="AX12" s="545">
        <v>1</v>
      </c>
      <c r="AY12" s="21"/>
      <c r="AZ12" s="21"/>
      <c r="BA12" s="21"/>
      <c r="BB12" s="21"/>
      <c r="BC12" s="21"/>
      <c r="BD12" s="544"/>
      <c r="BE12" s="544"/>
      <c r="BF12" s="544"/>
      <c r="BG12" s="544"/>
      <c r="BH12" s="544"/>
      <c r="BI12" s="544"/>
      <c r="BJ12" s="544"/>
      <c r="BK12" s="544"/>
      <c r="BL12" s="544"/>
      <c r="BM12" s="544"/>
      <c r="BN12" s="544"/>
      <c r="BO12" s="544"/>
      <c r="BP12" s="544"/>
      <c r="BQ12" s="544"/>
      <c r="BR12" s="544"/>
      <c r="BS12" s="544"/>
      <c r="BT12" s="21"/>
      <c r="BU12" s="21"/>
      <c r="BV12" s="21"/>
      <c r="BW12" s="21"/>
      <c r="BX12" s="21"/>
      <c r="BY12" s="21"/>
      <c r="BZ12" s="21"/>
      <c r="CA12" s="21"/>
      <c r="CB12" s="21"/>
      <c r="CC12" s="545"/>
      <c r="CD12" s="21"/>
      <c r="CE12" s="21"/>
      <c r="CF12" s="21"/>
      <c r="CG12" s="21"/>
      <c r="CH12" s="93"/>
      <c r="CI12" s="547">
        <f t="shared" si="0"/>
        <v>73</v>
      </c>
      <c r="CJ12" s="539">
        <v>8</v>
      </c>
      <c r="CK12" s="536"/>
      <c r="CL12" s="536">
        <f t="shared" si="1"/>
        <v>7</v>
      </c>
      <c r="CN12" s="634"/>
      <c r="CO12" s="634"/>
      <c r="CP12" s="634"/>
      <c r="CQ12" s="634"/>
      <c r="CR12" s="634"/>
      <c r="CS12" s="634"/>
      <c r="CT12" s="634"/>
      <c r="CU12" s="634"/>
      <c r="CV12" s="634"/>
      <c r="CW12" s="634"/>
    </row>
    <row r="13" spans="2:101" s="537" customFormat="1" ht="17.100000000000001" customHeight="1" x14ac:dyDescent="0.5">
      <c r="B13" s="539">
        <v>9</v>
      </c>
      <c r="C13" s="540">
        <v>12260</v>
      </c>
      <c r="D13" s="541" t="s">
        <v>155</v>
      </c>
      <c r="E13" s="542"/>
      <c r="F13" s="543"/>
      <c r="G13" s="544"/>
      <c r="H13" s="544"/>
      <c r="I13" s="544"/>
      <c r="J13" s="544"/>
      <c r="K13" s="544"/>
      <c r="L13" s="544"/>
      <c r="M13" s="544"/>
      <c r="N13" s="544"/>
      <c r="O13" s="544"/>
      <c r="P13" s="544"/>
      <c r="Q13" s="544"/>
      <c r="R13" s="544"/>
      <c r="S13" s="544"/>
      <c r="T13" s="544"/>
      <c r="U13" s="21"/>
      <c r="V13" s="21"/>
      <c r="W13" s="21"/>
      <c r="X13" s="21"/>
      <c r="Y13" s="545"/>
      <c r="Z13" s="21"/>
      <c r="AA13" s="21"/>
      <c r="AB13" s="21"/>
      <c r="AC13" s="21"/>
      <c r="AD13" s="21"/>
      <c r="AE13" s="544"/>
      <c r="AF13" s="544"/>
      <c r="AG13" s="544"/>
      <c r="AH13" s="544"/>
      <c r="AI13" s="544"/>
      <c r="AJ13" s="544"/>
      <c r="AK13" s="544"/>
      <c r="AL13" s="544"/>
      <c r="AM13" s="549"/>
      <c r="AN13" s="561"/>
      <c r="AO13" s="562"/>
      <c r="AP13" s="548"/>
      <c r="AQ13" s="548"/>
      <c r="AR13" s="548"/>
      <c r="AS13" s="548"/>
      <c r="AT13" s="548"/>
      <c r="AU13" s="548"/>
      <c r="AV13" s="548"/>
      <c r="AW13" s="548"/>
      <c r="AX13" s="548"/>
      <c r="AY13" s="548"/>
      <c r="AZ13" s="548"/>
      <c r="BA13" s="548"/>
      <c r="BB13" s="548"/>
      <c r="BC13" s="548"/>
      <c r="BD13" s="548"/>
      <c r="BE13" s="548"/>
      <c r="BF13" s="548"/>
      <c r="BG13" s="548"/>
      <c r="BH13" s="548"/>
      <c r="BI13" s="548"/>
      <c r="BJ13" s="548"/>
      <c r="BK13" s="548"/>
      <c r="BL13" s="548"/>
      <c r="BM13" s="548"/>
      <c r="BN13" s="548"/>
      <c r="BO13" s="548"/>
      <c r="BP13" s="548"/>
      <c r="BQ13" s="548"/>
      <c r="BR13" s="548"/>
      <c r="BS13" s="548"/>
      <c r="BT13" s="548"/>
      <c r="BU13" s="548"/>
      <c r="BV13" s="548"/>
      <c r="BW13" s="548"/>
      <c r="BX13" s="548"/>
      <c r="BY13" s="548"/>
      <c r="BZ13" s="548"/>
      <c r="CA13" s="548"/>
      <c r="CB13" s="548"/>
      <c r="CC13" s="548"/>
      <c r="CD13" s="548"/>
      <c r="CE13" s="548"/>
      <c r="CF13" s="548"/>
      <c r="CG13" s="548"/>
      <c r="CH13" s="563"/>
      <c r="CI13" s="547">
        <f t="shared" si="0"/>
        <v>80</v>
      </c>
      <c r="CJ13" s="539">
        <v>9</v>
      </c>
      <c r="CK13" s="536"/>
      <c r="CL13" s="536">
        <f t="shared" si="1"/>
        <v>0</v>
      </c>
      <c r="CN13" s="634"/>
      <c r="CO13" s="634"/>
      <c r="CP13" s="634"/>
      <c r="CQ13" s="634"/>
      <c r="CR13" s="634"/>
      <c r="CS13" s="634"/>
      <c r="CT13" s="634"/>
      <c r="CU13" s="634"/>
      <c r="CV13" s="634"/>
      <c r="CW13" s="634"/>
    </row>
    <row r="14" spans="2:101" s="537" customFormat="1" ht="17.100000000000001" customHeight="1" x14ac:dyDescent="0.5">
      <c r="B14" s="539">
        <v>10</v>
      </c>
      <c r="C14" s="540">
        <v>12267</v>
      </c>
      <c r="D14" s="541" t="s">
        <v>156</v>
      </c>
      <c r="E14" s="542"/>
      <c r="F14" s="543"/>
      <c r="G14" s="544"/>
      <c r="H14" s="544"/>
      <c r="I14" s="544"/>
      <c r="J14" s="544"/>
      <c r="K14" s="544"/>
      <c r="L14" s="544"/>
      <c r="M14" s="544"/>
      <c r="N14" s="544"/>
      <c r="O14" s="544"/>
      <c r="P14" s="544"/>
      <c r="Q14" s="544"/>
      <c r="R14" s="544"/>
      <c r="S14" s="544"/>
      <c r="T14" s="544">
        <v>1</v>
      </c>
      <c r="U14" s="21">
        <v>1</v>
      </c>
      <c r="V14" s="21">
        <v>1</v>
      </c>
      <c r="W14" s="21">
        <v>1</v>
      </c>
      <c r="X14" s="21"/>
      <c r="Y14" s="545"/>
      <c r="Z14" s="21">
        <v>1</v>
      </c>
      <c r="AA14" s="21"/>
      <c r="AB14" s="21"/>
      <c r="AC14" s="21"/>
      <c r="AD14" s="21"/>
      <c r="AE14" s="544"/>
      <c r="AF14" s="544"/>
      <c r="AG14" s="544"/>
      <c r="AH14" s="544">
        <v>1</v>
      </c>
      <c r="AI14" s="544"/>
      <c r="AJ14" s="544"/>
      <c r="AK14" s="544"/>
      <c r="AL14" s="544"/>
      <c r="AM14" s="549"/>
      <c r="AN14" s="561"/>
      <c r="AO14" s="562">
        <v>1</v>
      </c>
      <c r="AP14" s="548"/>
      <c r="AQ14" s="548"/>
      <c r="AR14" s="548"/>
      <c r="AS14" s="548"/>
      <c r="AT14" s="548"/>
      <c r="AU14" s="548"/>
      <c r="AV14" s="548"/>
      <c r="AW14" s="548"/>
      <c r="AX14" s="548">
        <v>1</v>
      </c>
      <c r="AY14" s="548"/>
      <c r="AZ14" s="548"/>
      <c r="BA14" s="548"/>
      <c r="BB14" s="548"/>
      <c r="BC14" s="548"/>
      <c r="BD14" s="548"/>
      <c r="BE14" s="548"/>
      <c r="BF14" s="548"/>
      <c r="BG14" s="548"/>
      <c r="BH14" s="548"/>
      <c r="BI14" s="548"/>
      <c r="BJ14" s="548"/>
      <c r="BK14" s="548"/>
      <c r="BL14" s="548"/>
      <c r="BM14" s="548"/>
      <c r="BN14" s="548"/>
      <c r="BO14" s="548"/>
      <c r="BP14" s="548"/>
      <c r="BQ14" s="548"/>
      <c r="BR14" s="548"/>
      <c r="BS14" s="548"/>
      <c r="BT14" s="548"/>
      <c r="BU14" s="548"/>
      <c r="BV14" s="548"/>
      <c r="BW14" s="548"/>
      <c r="BX14" s="548"/>
      <c r="BY14" s="548"/>
      <c r="BZ14" s="548"/>
      <c r="CA14" s="548"/>
      <c r="CB14" s="548"/>
      <c r="CC14" s="548"/>
      <c r="CD14" s="548"/>
      <c r="CE14" s="548"/>
      <c r="CF14" s="548"/>
      <c r="CG14" s="548"/>
      <c r="CH14" s="563"/>
      <c r="CI14" s="547">
        <f t="shared" si="0"/>
        <v>72</v>
      </c>
      <c r="CJ14" s="539">
        <v>10</v>
      </c>
      <c r="CK14" s="536"/>
      <c r="CL14" s="536">
        <f t="shared" si="1"/>
        <v>8</v>
      </c>
      <c r="CN14" s="634"/>
      <c r="CO14" s="634"/>
      <c r="CP14" s="634"/>
      <c r="CQ14" s="634"/>
      <c r="CR14" s="634"/>
      <c r="CS14" s="634"/>
      <c r="CT14" s="634"/>
      <c r="CU14" s="634"/>
      <c r="CV14" s="634"/>
      <c r="CW14" s="634"/>
    </row>
    <row r="15" spans="2:101" s="537" customFormat="1" ht="17.100000000000001" customHeight="1" x14ac:dyDescent="0.6">
      <c r="B15" s="539">
        <v>11</v>
      </c>
      <c r="C15" s="540">
        <v>12271</v>
      </c>
      <c r="D15" s="541" t="s">
        <v>157</v>
      </c>
      <c r="E15" s="542"/>
      <c r="F15" s="543"/>
      <c r="G15" s="544"/>
      <c r="H15" s="544"/>
      <c r="I15" s="544"/>
      <c r="J15" s="544"/>
      <c r="K15" s="544"/>
      <c r="L15" s="544"/>
      <c r="M15" s="544"/>
      <c r="N15" s="544"/>
      <c r="O15" s="544"/>
      <c r="P15" s="544"/>
      <c r="Q15" s="544"/>
      <c r="R15" s="544"/>
      <c r="S15" s="544"/>
      <c r="T15" s="544"/>
      <c r="U15" s="21"/>
      <c r="V15" s="21"/>
      <c r="W15" s="21"/>
      <c r="X15" s="21"/>
      <c r="Y15" s="545"/>
      <c r="Z15" s="21"/>
      <c r="AA15" s="21"/>
      <c r="AB15" s="21"/>
      <c r="AC15" s="21"/>
      <c r="AD15" s="21"/>
      <c r="AE15" s="544"/>
      <c r="AF15" s="544"/>
      <c r="AG15" s="544"/>
      <c r="AH15" s="544"/>
      <c r="AI15" s="544"/>
      <c r="AJ15" s="544"/>
      <c r="AK15" s="544"/>
      <c r="AL15" s="544"/>
      <c r="AM15" s="549"/>
      <c r="AN15" s="561"/>
      <c r="AO15" s="562"/>
      <c r="AP15" s="548"/>
      <c r="AQ15" s="548"/>
      <c r="AR15" s="548"/>
      <c r="AS15" s="548"/>
      <c r="AT15" s="548"/>
      <c r="AU15" s="548"/>
      <c r="AV15" s="548"/>
      <c r="AW15" s="548"/>
      <c r="AX15" s="548"/>
      <c r="AY15" s="548"/>
      <c r="AZ15" s="548"/>
      <c r="BA15" s="548"/>
      <c r="BB15" s="548"/>
      <c r="BC15" s="548"/>
      <c r="BD15" s="548"/>
      <c r="BE15" s="548"/>
      <c r="BF15" s="548"/>
      <c r="BG15" s="548"/>
      <c r="BH15" s="548"/>
      <c r="BI15" s="548"/>
      <c r="BJ15" s="548"/>
      <c r="BK15" s="548"/>
      <c r="BL15" s="548"/>
      <c r="BM15" s="548"/>
      <c r="BN15" s="548"/>
      <c r="BO15" s="548"/>
      <c r="BP15" s="548"/>
      <c r="BQ15" s="548"/>
      <c r="BR15" s="548"/>
      <c r="BS15" s="548"/>
      <c r="BT15" s="548"/>
      <c r="BU15" s="548"/>
      <c r="BV15" s="548"/>
      <c r="BW15" s="548"/>
      <c r="BX15" s="548"/>
      <c r="BY15" s="548"/>
      <c r="BZ15" s="548"/>
      <c r="CA15" s="548"/>
      <c r="CB15" s="548"/>
      <c r="CC15" s="548"/>
      <c r="CD15" s="548"/>
      <c r="CE15" s="548"/>
      <c r="CF15" s="548"/>
      <c r="CG15" s="548"/>
      <c r="CH15" s="563"/>
      <c r="CI15" s="547">
        <f t="shared" si="0"/>
        <v>80</v>
      </c>
      <c r="CJ15" s="539">
        <v>11</v>
      </c>
      <c r="CK15" s="536"/>
      <c r="CL15" s="536">
        <f t="shared" si="1"/>
        <v>0</v>
      </c>
      <c r="CN15" s="635"/>
      <c r="CO15" s="635"/>
      <c r="CP15" s="635"/>
      <c r="CQ15" s="635"/>
      <c r="CR15" s="635"/>
      <c r="CS15" s="564"/>
      <c r="CT15" s="564"/>
      <c r="CU15" s="564"/>
      <c r="CV15" s="564"/>
      <c r="CW15" s="564"/>
    </row>
    <row r="16" spans="2:101" s="537" customFormat="1" ht="17.100000000000001" customHeight="1" x14ac:dyDescent="0.6">
      <c r="B16" s="539">
        <v>12</v>
      </c>
      <c r="C16" s="540">
        <v>12274</v>
      </c>
      <c r="D16" s="541" t="s">
        <v>158</v>
      </c>
      <c r="E16" s="565"/>
      <c r="F16" s="566"/>
      <c r="G16" s="567"/>
      <c r="H16" s="567"/>
      <c r="I16" s="567"/>
      <c r="J16" s="567"/>
      <c r="K16" s="567"/>
      <c r="L16" s="567">
        <v>1</v>
      </c>
      <c r="M16" s="567"/>
      <c r="N16" s="567"/>
      <c r="O16" s="567"/>
      <c r="P16" s="567"/>
      <c r="Q16" s="567"/>
      <c r="R16" s="567"/>
      <c r="S16" s="567"/>
      <c r="T16" s="567"/>
      <c r="U16" s="21"/>
      <c r="V16" s="21"/>
      <c r="W16" s="21"/>
      <c r="X16" s="21"/>
      <c r="Y16" s="545"/>
      <c r="Z16" s="21"/>
      <c r="AA16" s="21"/>
      <c r="AB16" s="21"/>
      <c r="AC16" s="21"/>
      <c r="AD16" s="21"/>
      <c r="AE16" s="567"/>
      <c r="AF16" s="567"/>
      <c r="AG16" s="567"/>
      <c r="AH16" s="567"/>
      <c r="AI16" s="567"/>
      <c r="AJ16" s="567"/>
      <c r="AK16" s="567"/>
      <c r="AL16" s="567"/>
      <c r="AM16" s="549"/>
      <c r="AN16" s="561"/>
      <c r="AO16" s="562"/>
      <c r="AP16" s="548"/>
      <c r="AQ16" s="548"/>
      <c r="AR16" s="548"/>
      <c r="AS16" s="548"/>
      <c r="AT16" s="548"/>
      <c r="AU16" s="548"/>
      <c r="AV16" s="548"/>
      <c r="AW16" s="548"/>
      <c r="AX16" s="548"/>
      <c r="AY16" s="548"/>
      <c r="AZ16" s="548"/>
      <c r="BA16" s="548"/>
      <c r="BB16" s="548"/>
      <c r="BC16" s="548"/>
      <c r="BD16" s="548"/>
      <c r="BE16" s="548"/>
      <c r="BF16" s="548"/>
      <c r="BG16" s="548"/>
      <c r="BH16" s="548"/>
      <c r="BI16" s="548"/>
      <c r="BJ16" s="548"/>
      <c r="BK16" s="548"/>
      <c r="BL16" s="548"/>
      <c r="BM16" s="548"/>
      <c r="BN16" s="548"/>
      <c r="BO16" s="548"/>
      <c r="BP16" s="548"/>
      <c r="BQ16" s="548"/>
      <c r="BR16" s="548"/>
      <c r="BS16" s="548"/>
      <c r="BT16" s="548"/>
      <c r="BU16" s="548"/>
      <c r="BV16" s="548"/>
      <c r="BW16" s="548"/>
      <c r="BX16" s="548"/>
      <c r="BY16" s="548"/>
      <c r="BZ16" s="548"/>
      <c r="CA16" s="548"/>
      <c r="CB16" s="548"/>
      <c r="CC16" s="548"/>
      <c r="CD16" s="548"/>
      <c r="CE16" s="548"/>
      <c r="CF16" s="548"/>
      <c r="CG16" s="548"/>
      <c r="CH16" s="563"/>
      <c r="CI16" s="547">
        <f t="shared" si="0"/>
        <v>79</v>
      </c>
      <c r="CJ16" s="539">
        <v>12</v>
      </c>
      <c r="CK16" s="536"/>
      <c r="CL16" s="536">
        <f t="shared" si="1"/>
        <v>1</v>
      </c>
      <c r="CN16" s="635"/>
      <c r="CO16" s="635"/>
      <c r="CP16" s="635"/>
      <c r="CQ16" s="635"/>
      <c r="CR16" s="635"/>
      <c r="CS16" s="564"/>
      <c r="CT16" s="564"/>
      <c r="CU16" s="564"/>
      <c r="CV16" s="564"/>
      <c r="CW16" s="564"/>
    </row>
    <row r="17" spans="2:90" s="537" customFormat="1" ht="17.100000000000001" customHeight="1" x14ac:dyDescent="0.5">
      <c r="B17" s="539">
        <v>13</v>
      </c>
      <c r="C17" s="540">
        <v>12281</v>
      </c>
      <c r="D17" s="541" t="s">
        <v>159</v>
      </c>
      <c r="E17" s="20"/>
      <c r="F17" s="408"/>
      <c r="G17" s="409"/>
      <c r="H17" s="409"/>
      <c r="I17" s="409"/>
      <c r="J17" s="409"/>
      <c r="K17" s="409"/>
      <c r="L17" s="409"/>
      <c r="M17" s="409"/>
      <c r="N17" s="409"/>
      <c r="O17" s="409">
        <v>1</v>
      </c>
      <c r="P17" s="409"/>
      <c r="Q17" s="409"/>
      <c r="R17" s="409"/>
      <c r="S17" s="409"/>
      <c r="T17" s="409"/>
      <c r="U17" s="21"/>
      <c r="V17" s="21"/>
      <c r="W17" s="21"/>
      <c r="X17" s="21"/>
      <c r="Y17" s="545"/>
      <c r="Z17" s="21"/>
      <c r="AA17" s="21"/>
      <c r="AB17" s="21"/>
      <c r="AC17" s="21"/>
      <c r="AD17" s="21"/>
      <c r="AE17" s="409"/>
      <c r="AF17" s="409"/>
      <c r="AG17" s="409"/>
      <c r="AH17" s="409"/>
      <c r="AI17" s="409"/>
      <c r="AJ17" s="409"/>
      <c r="AK17" s="409"/>
      <c r="AL17" s="409"/>
      <c r="AM17" s="549"/>
      <c r="AN17" s="561"/>
      <c r="AO17" s="562"/>
      <c r="AP17" s="548">
        <v>1</v>
      </c>
      <c r="AQ17" s="548"/>
      <c r="AR17" s="548">
        <v>1</v>
      </c>
      <c r="AS17" s="548"/>
      <c r="AT17" s="548"/>
      <c r="AU17" s="548"/>
      <c r="AV17" s="548"/>
      <c r="AW17" s="548"/>
      <c r="AX17" s="548">
        <v>1</v>
      </c>
      <c r="AY17" s="548"/>
      <c r="AZ17" s="548"/>
      <c r="BA17" s="548"/>
      <c r="BB17" s="548"/>
      <c r="BC17" s="548"/>
      <c r="BD17" s="548"/>
      <c r="BE17" s="548"/>
      <c r="BF17" s="548"/>
      <c r="BG17" s="548"/>
      <c r="BH17" s="548"/>
      <c r="BI17" s="548"/>
      <c r="BJ17" s="548"/>
      <c r="BK17" s="548"/>
      <c r="BL17" s="548"/>
      <c r="BM17" s="548"/>
      <c r="BN17" s="548"/>
      <c r="BO17" s="548"/>
      <c r="BP17" s="548"/>
      <c r="BQ17" s="548"/>
      <c r="BR17" s="548"/>
      <c r="BS17" s="548"/>
      <c r="BT17" s="548"/>
      <c r="BU17" s="548"/>
      <c r="BV17" s="548"/>
      <c r="BW17" s="548"/>
      <c r="BX17" s="548"/>
      <c r="BY17" s="548"/>
      <c r="BZ17" s="548"/>
      <c r="CA17" s="548"/>
      <c r="CB17" s="548"/>
      <c r="CC17" s="548"/>
      <c r="CD17" s="548"/>
      <c r="CE17" s="548"/>
      <c r="CF17" s="548"/>
      <c r="CG17" s="548"/>
      <c r="CH17" s="563"/>
      <c r="CI17" s="547">
        <f t="shared" si="0"/>
        <v>76</v>
      </c>
      <c r="CJ17" s="539">
        <v>13</v>
      </c>
      <c r="CK17" s="536"/>
      <c r="CL17" s="536">
        <f t="shared" si="1"/>
        <v>4</v>
      </c>
    </row>
    <row r="18" spans="2:90" s="537" customFormat="1" ht="17.100000000000001" customHeight="1" x14ac:dyDescent="0.5">
      <c r="B18" s="539">
        <v>14</v>
      </c>
      <c r="C18" s="540">
        <v>12294</v>
      </c>
      <c r="D18" s="541" t="s">
        <v>160</v>
      </c>
      <c r="E18" s="542"/>
      <c r="F18" s="543"/>
      <c r="G18" s="544"/>
      <c r="H18" s="544"/>
      <c r="I18" s="544"/>
      <c r="J18" s="544"/>
      <c r="K18" s="544"/>
      <c r="L18" s="544"/>
      <c r="M18" s="544"/>
      <c r="N18" s="544"/>
      <c r="O18" s="544"/>
      <c r="P18" s="544"/>
      <c r="Q18" s="544"/>
      <c r="R18" s="544">
        <v>1</v>
      </c>
      <c r="S18" s="544"/>
      <c r="T18" s="544"/>
      <c r="U18" s="21"/>
      <c r="V18" s="21"/>
      <c r="W18" s="21"/>
      <c r="X18" s="21"/>
      <c r="Y18" s="545"/>
      <c r="Z18" s="21"/>
      <c r="AA18" s="21"/>
      <c r="AB18" s="21"/>
      <c r="AC18" s="21"/>
      <c r="AD18" s="21"/>
      <c r="AE18" s="544"/>
      <c r="AF18" s="544"/>
      <c r="AG18" s="544"/>
      <c r="AH18" s="544"/>
      <c r="AI18" s="544"/>
      <c r="AJ18" s="544"/>
      <c r="AK18" s="544"/>
      <c r="AL18" s="544"/>
      <c r="AM18" s="549"/>
      <c r="AN18" s="561"/>
      <c r="AO18" s="562"/>
      <c r="AP18" s="548"/>
      <c r="AQ18" s="548"/>
      <c r="AR18" s="548"/>
      <c r="AS18" s="548"/>
      <c r="AT18" s="548"/>
      <c r="AU18" s="548"/>
      <c r="AV18" s="548"/>
      <c r="AW18" s="548"/>
      <c r="AX18" s="548"/>
      <c r="AY18" s="548"/>
      <c r="AZ18" s="548"/>
      <c r="BA18" s="548"/>
      <c r="BB18" s="548"/>
      <c r="BC18" s="548"/>
      <c r="BD18" s="548"/>
      <c r="BE18" s="548"/>
      <c r="BF18" s="548"/>
      <c r="BG18" s="548"/>
      <c r="BH18" s="548"/>
      <c r="BI18" s="548"/>
      <c r="BJ18" s="548"/>
      <c r="BK18" s="548"/>
      <c r="BL18" s="548"/>
      <c r="BM18" s="548"/>
      <c r="BN18" s="548"/>
      <c r="BO18" s="548"/>
      <c r="BP18" s="548"/>
      <c r="BQ18" s="548"/>
      <c r="BR18" s="548"/>
      <c r="BS18" s="548"/>
      <c r="BT18" s="548"/>
      <c r="BU18" s="548"/>
      <c r="BV18" s="548"/>
      <c r="BW18" s="548"/>
      <c r="BX18" s="548"/>
      <c r="BY18" s="548"/>
      <c r="BZ18" s="548"/>
      <c r="CA18" s="548"/>
      <c r="CB18" s="548"/>
      <c r="CC18" s="548"/>
      <c r="CD18" s="548"/>
      <c r="CE18" s="548"/>
      <c r="CF18" s="548"/>
      <c r="CG18" s="548"/>
      <c r="CH18" s="563"/>
      <c r="CI18" s="547">
        <f t="shared" si="0"/>
        <v>79</v>
      </c>
      <c r="CJ18" s="539">
        <v>14</v>
      </c>
      <c r="CK18" s="536"/>
      <c r="CL18" s="536">
        <f t="shared" si="1"/>
        <v>1</v>
      </c>
    </row>
    <row r="19" spans="2:90" s="537" customFormat="1" ht="17.100000000000001" customHeight="1" x14ac:dyDescent="0.5">
      <c r="B19" s="539">
        <v>15</v>
      </c>
      <c r="C19" s="540">
        <v>12296</v>
      </c>
      <c r="D19" s="541" t="s">
        <v>161</v>
      </c>
      <c r="E19" s="565"/>
      <c r="F19" s="566"/>
      <c r="G19" s="567"/>
      <c r="H19" s="567"/>
      <c r="I19" s="567"/>
      <c r="J19" s="567"/>
      <c r="K19" s="567"/>
      <c r="L19" s="567"/>
      <c r="M19" s="567"/>
      <c r="N19" s="567"/>
      <c r="O19" s="567"/>
      <c r="P19" s="567"/>
      <c r="Q19" s="567"/>
      <c r="R19" s="567"/>
      <c r="S19" s="567"/>
      <c r="T19" s="567"/>
      <c r="U19" s="21"/>
      <c r="V19" s="21"/>
      <c r="W19" s="21"/>
      <c r="X19" s="21"/>
      <c r="Y19" s="545"/>
      <c r="Z19" s="21"/>
      <c r="AA19" s="21"/>
      <c r="AB19" s="21"/>
      <c r="AC19" s="21"/>
      <c r="AD19" s="21"/>
      <c r="AE19" s="567"/>
      <c r="AF19" s="567"/>
      <c r="AG19" s="567"/>
      <c r="AH19" s="567"/>
      <c r="AI19" s="567"/>
      <c r="AJ19" s="567"/>
      <c r="AK19" s="567"/>
      <c r="AL19" s="567"/>
      <c r="AM19" s="549"/>
      <c r="AN19" s="561"/>
      <c r="AO19" s="562"/>
      <c r="AP19" s="548"/>
      <c r="AQ19" s="548"/>
      <c r="AR19" s="548"/>
      <c r="AS19" s="548"/>
      <c r="AT19" s="548"/>
      <c r="AU19" s="548"/>
      <c r="AV19" s="548"/>
      <c r="AW19" s="548"/>
      <c r="AX19" s="548"/>
      <c r="AY19" s="548"/>
      <c r="AZ19" s="548"/>
      <c r="BA19" s="548"/>
      <c r="BB19" s="548"/>
      <c r="BC19" s="548"/>
      <c r="BD19" s="548"/>
      <c r="BE19" s="548"/>
      <c r="BF19" s="548"/>
      <c r="BG19" s="548"/>
      <c r="BH19" s="548"/>
      <c r="BI19" s="548"/>
      <c r="BJ19" s="548"/>
      <c r="BK19" s="548"/>
      <c r="BL19" s="548"/>
      <c r="BM19" s="548"/>
      <c r="BN19" s="548"/>
      <c r="BO19" s="548"/>
      <c r="BP19" s="548"/>
      <c r="BQ19" s="548"/>
      <c r="BR19" s="548"/>
      <c r="BS19" s="548"/>
      <c r="BT19" s="548"/>
      <c r="BU19" s="548"/>
      <c r="BV19" s="548"/>
      <c r="BW19" s="548"/>
      <c r="BX19" s="548"/>
      <c r="BY19" s="548"/>
      <c r="BZ19" s="548"/>
      <c r="CA19" s="548"/>
      <c r="CB19" s="548"/>
      <c r="CC19" s="548"/>
      <c r="CD19" s="548"/>
      <c r="CE19" s="548"/>
      <c r="CF19" s="548"/>
      <c r="CG19" s="548"/>
      <c r="CH19" s="563"/>
      <c r="CI19" s="547">
        <f t="shared" si="0"/>
        <v>80</v>
      </c>
      <c r="CJ19" s="539">
        <v>15</v>
      </c>
      <c r="CK19" s="536"/>
      <c r="CL19" s="536">
        <f t="shared" si="1"/>
        <v>0</v>
      </c>
    </row>
    <row r="20" spans="2:90" s="537" customFormat="1" ht="17.100000000000001" customHeight="1" x14ac:dyDescent="0.5">
      <c r="B20" s="539">
        <v>16</v>
      </c>
      <c r="C20" s="540">
        <v>12340</v>
      </c>
      <c r="D20" s="541" t="s">
        <v>162</v>
      </c>
      <c r="E20" s="542"/>
      <c r="F20" s="543"/>
      <c r="G20" s="544"/>
      <c r="H20" s="544"/>
      <c r="I20" s="544"/>
      <c r="J20" s="544"/>
      <c r="K20" s="544"/>
      <c r="L20" s="544"/>
      <c r="M20" s="544"/>
      <c r="N20" s="544"/>
      <c r="O20" s="544"/>
      <c r="P20" s="544"/>
      <c r="Q20" s="544"/>
      <c r="R20" s="544">
        <v>1</v>
      </c>
      <c r="S20" s="544"/>
      <c r="T20" s="544"/>
      <c r="U20" s="21"/>
      <c r="V20" s="21"/>
      <c r="W20" s="21"/>
      <c r="X20" s="21"/>
      <c r="Y20" s="545"/>
      <c r="Z20" s="21"/>
      <c r="AA20" s="21"/>
      <c r="AB20" s="21"/>
      <c r="AC20" s="21"/>
      <c r="AD20" s="21"/>
      <c r="AE20" s="544"/>
      <c r="AF20" s="544"/>
      <c r="AG20" s="544"/>
      <c r="AH20" s="544"/>
      <c r="AI20" s="544"/>
      <c r="AJ20" s="544"/>
      <c r="AK20" s="544"/>
      <c r="AL20" s="544"/>
      <c r="AM20" s="549"/>
      <c r="AN20" s="561"/>
      <c r="AO20" s="562"/>
      <c r="AP20" s="548"/>
      <c r="AQ20" s="548"/>
      <c r="AR20" s="548"/>
      <c r="AS20" s="548"/>
      <c r="AT20" s="548"/>
      <c r="AU20" s="548"/>
      <c r="AV20" s="548"/>
      <c r="AW20" s="548"/>
      <c r="AX20" s="548"/>
      <c r="AY20" s="548"/>
      <c r="AZ20" s="548"/>
      <c r="BA20" s="548"/>
      <c r="BB20" s="548"/>
      <c r="BC20" s="548"/>
      <c r="BD20" s="548"/>
      <c r="BE20" s="548"/>
      <c r="BF20" s="548"/>
      <c r="BG20" s="548"/>
      <c r="BH20" s="548"/>
      <c r="BI20" s="548"/>
      <c r="BJ20" s="548"/>
      <c r="BK20" s="548"/>
      <c r="BL20" s="548"/>
      <c r="BM20" s="548"/>
      <c r="BN20" s="548"/>
      <c r="BO20" s="548"/>
      <c r="BP20" s="548"/>
      <c r="BQ20" s="548"/>
      <c r="BR20" s="548"/>
      <c r="BS20" s="548"/>
      <c r="BT20" s="548"/>
      <c r="BU20" s="548"/>
      <c r="BV20" s="548"/>
      <c r="BW20" s="548"/>
      <c r="BX20" s="548"/>
      <c r="BY20" s="548"/>
      <c r="BZ20" s="548"/>
      <c r="CA20" s="548"/>
      <c r="CB20" s="548"/>
      <c r="CC20" s="548"/>
      <c r="CD20" s="548"/>
      <c r="CE20" s="548"/>
      <c r="CF20" s="548"/>
      <c r="CG20" s="548"/>
      <c r="CH20" s="563"/>
      <c r="CI20" s="547">
        <f t="shared" si="0"/>
        <v>79</v>
      </c>
      <c r="CJ20" s="539">
        <v>16</v>
      </c>
      <c r="CK20" s="536"/>
      <c r="CL20" s="536">
        <f t="shared" si="1"/>
        <v>1</v>
      </c>
    </row>
    <row r="21" spans="2:90" s="537" customFormat="1" ht="17.100000000000001" customHeight="1" x14ac:dyDescent="0.5">
      <c r="B21" s="539">
        <v>17</v>
      </c>
      <c r="C21" s="540">
        <v>12601</v>
      </c>
      <c r="D21" s="541" t="s">
        <v>163</v>
      </c>
      <c r="E21" s="565"/>
      <c r="F21" s="566">
        <v>1</v>
      </c>
      <c r="G21" s="567"/>
      <c r="H21" s="567"/>
      <c r="I21" s="567"/>
      <c r="J21" s="567"/>
      <c r="K21" s="567"/>
      <c r="L21" s="567"/>
      <c r="M21" s="567"/>
      <c r="N21" s="567"/>
      <c r="O21" s="567"/>
      <c r="P21" s="567">
        <v>1</v>
      </c>
      <c r="Q21" s="567"/>
      <c r="R21" s="567"/>
      <c r="S21" s="567"/>
      <c r="T21" s="567"/>
      <c r="U21" s="21"/>
      <c r="V21" s="21"/>
      <c r="W21" s="21"/>
      <c r="X21" s="21"/>
      <c r="Y21" s="545"/>
      <c r="Z21" s="21"/>
      <c r="AA21" s="21"/>
      <c r="AB21" s="21"/>
      <c r="AC21" s="21"/>
      <c r="AD21" s="21"/>
      <c r="AE21" s="567"/>
      <c r="AF21" s="567"/>
      <c r="AG21" s="567"/>
      <c r="AH21" s="567">
        <v>1</v>
      </c>
      <c r="AI21" s="567"/>
      <c r="AJ21" s="567"/>
      <c r="AK21" s="567"/>
      <c r="AL21" s="567"/>
      <c r="AM21" s="549"/>
      <c r="AN21" s="561"/>
      <c r="AO21" s="562"/>
      <c r="AP21" s="548"/>
      <c r="AQ21" s="548"/>
      <c r="AR21" s="548"/>
      <c r="AS21" s="548"/>
      <c r="AT21" s="548"/>
      <c r="AU21" s="548"/>
      <c r="AV21" s="548">
        <v>1</v>
      </c>
      <c r="AW21" s="548"/>
      <c r="AX21" s="548">
        <v>1</v>
      </c>
      <c r="AY21" s="548"/>
      <c r="AZ21" s="548"/>
      <c r="BA21" s="548"/>
      <c r="BB21" s="548"/>
      <c r="BC21" s="548"/>
      <c r="BD21" s="548"/>
      <c r="BE21" s="548"/>
      <c r="BF21" s="548"/>
      <c r="BG21" s="548"/>
      <c r="BH21" s="548"/>
      <c r="BI21" s="548"/>
      <c r="BJ21" s="548"/>
      <c r="BK21" s="548"/>
      <c r="BL21" s="548"/>
      <c r="BM21" s="548"/>
      <c r="BN21" s="548"/>
      <c r="BO21" s="548"/>
      <c r="BP21" s="548"/>
      <c r="BQ21" s="548"/>
      <c r="BR21" s="548"/>
      <c r="BS21" s="548"/>
      <c r="BT21" s="548"/>
      <c r="BU21" s="548"/>
      <c r="BV21" s="548"/>
      <c r="BW21" s="548"/>
      <c r="BX21" s="548"/>
      <c r="BY21" s="548"/>
      <c r="BZ21" s="548"/>
      <c r="CA21" s="548"/>
      <c r="CB21" s="548"/>
      <c r="CC21" s="548"/>
      <c r="CD21" s="548"/>
      <c r="CE21" s="548"/>
      <c r="CF21" s="548"/>
      <c r="CG21" s="548"/>
      <c r="CH21" s="563"/>
      <c r="CI21" s="547">
        <f t="shared" si="0"/>
        <v>75</v>
      </c>
      <c r="CJ21" s="539">
        <v>17</v>
      </c>
      <c r="CK21" s="536"/>
      <c r="CL21" s="536">
        <f t="shared" si="1"/>
        <v>5</v>
      </c>
    </row>
    <row r="22" spans="2:90" s="537" customFormat="1" ht="17.100000000000001" customHeight="1" x14ac:dyDescent="0.5">
      <c r="B22" s="539">
        <v>18</v>
      </c>
      <c r="C22" s="540">
        <v>12662</v>
      </c>
      <c r="D22" s="541" t="s">
        <v>164</v>
      </c>
      <c r="E22" s="565"/>
      <c r="F22" s="566"/>
      <c r="G22" s="567"/>
      <c r="H22" s="567"/>
      <c r="I22" s="567"/>
      <c r="J22" s="567"/>
      <c r="K22" s="567"/>
      <c r="L22" s="567"/>
      <c r="M22" s="567"/>
      <c r="N22" s="567"/>
      <c r="O22" s="567"/>
      <c r="P22" s="567"/>
      <c r="Q22" s="567"/>
      <c r="R22" s="567"/>
      <c r="S22" s="567"/>
      <c r="T22" s="567"/>
      <c r="U22" s="21"/>
      <c r="V22" s="21"/>
      <c r="W22" s="21"/>
      <c r="X22" s="21"/>
      <c r="Y22" s="545"/>
      <c r="Z22" s="21"/>
      <c r="AA22" s="21"/>
      <c r="AB22" s="21"/>
      <c r="AC22" s="21"/>
      <c r="AD22" s="21"/>
      <c r="AE22" s="567"/>
      <c r="AF22" s="567"/>
      <c r="AG22" s="567"/>
      <c r="AH22" s="567"/>
      <c r="AI22" s="567"/>
      <c r="AJ22" s="567"/>
      <c r="AK22" s="567"/>
      <c r="AL22" s="567"/>
      <c r="AM22" s="549"/>
      <c r="AN22" s="561"/>
      <c r="AO22" s="562">
        <v>1</v>
      </c>
      <c r="AP22" s="548"/>
      <c r="AQ22" s="548"/>
      <c r="AR22" s="548"/>
      <c r="AS22" s="548"/>
      <c r="AT22" s="548"/>
      <c r="AU22" s="548"/>
      <c r="AV22" s="548">
        <v>1</v>
      </c>
      <c r="AW22" s="548"/>
      <c r="AX22" s="548"/>
      <c r="AY22" s="548"/>
      <c r="AZ22" s="548"/>
      <c r="BA22" s="548"/>
      <c r="BB22" s="548"/>
      <c r="BC22" s="548"/>
      <c r="BD22" s="548"/>
      <c r="BE22" s="548"/>
      <c r="BF22" s="548"/>
      <c r="BG22" s="548"/>
      <c r="BH22" s="548"/>
      <c r="BI22" s="548"/>
      <c r="BJ22" s="548"/>
      <c r="BK22" s="548"/>
      <c r="BL22" s="548"/>
      <c r="BM22" s="548"/>
      <c r="BN22" s="548"/>
      <c r="BO22" s="548"/>
      <c r="BP22" s="548"/>
      <c r="BQ22" s="548"/>
      <c r="BR22" s="548"/>
      <c r="BS22" s="548"/>
      <c r="BT22" s="548"/>
      <c r="BU22" s="548"/>
      <c r="BV22" s="548"/>
      <c r="BW22" s="548"/>
      <c r="BX22" s="548"/>
      <c r="BY22" s="548"/>
      <c r="BZ22" s="548"/>
      <c r="CA22" s="548"/>
      <c r="CB22" s="548"/>
      <c r="CC22" s="548"/>
      <c r="CD22" s="548"/>
      <c r="CE22" s="548"/>
      <c r="CF22" s="548"/>
      <c r="CG22" s="548"/>
      <c r="CH22" s="563"/>
      <c r="CI22" s="547">
        <f t="shared" si="0"/>
        <v>78</v>
      </c>
      <c r="CJ22" s="539">
        <v>18</v>
      </c>
      <c r="CK22" s="536"/>
      <c r="CL22" s="536">
        <f t="shared" si="1"/>
        <v>2</v>
      </c>
    </row>
    <row r="23" spans="2:90" s="537" customFormat="1" ht="17.100000000000001" customHeight="1" x14ac:dyDescent="0.5">
      <c r="B23" s="539">
        <v>19</v>
      </c>
      <c r="C23" s="540">
        <v>12809</v>
      </c>
      <c r="D23" s="541" t="s">
        <v>165</v>
      </c>
      <c r="E23" s="542"/>
      <c r="F23" s="543"/>
      <c r="G23" s="544"/>
      <c r="H23" s="544"/>
      <c r="I23" s="544"/>
      <c r="J23" s="544"/>
      <c r="K23" s="544"/>
      <c r="L23" s="544"/>
      <c r="M23" s="544"/>
      <c r="N23" s="544"/>
      <c r="O23" s="544"/>
      <c r="P23" s="544"/>
      <c r="Q23" s="544"/>
      <c r="R23" s="544">
        <v>1</v>
      </c>
      <c r="S23" s="544"/>
      <c r="T23" s="544"/>
      <c r="U23" s="21"/>
      <c r="V23" s="21"/>
      <c r="W23" s="21"/>
      <c r="X23" s="21"/>
      <c r="Y23" s="545"/>
      <c r="Z23" s="21"/>
      <c r="AA23" s="21"/>
      <c r="AB23" s="21">
        <v>1</v>
      </c>
      <c r="AC23" s="21"/>
      <c r="AD23" s="21"/>
      <c r="AE23" s="544"/>
      <c r="AF23" s="544"/>
      <c r="AG23" s="544"/>
      <c r="AH23" s="544"/>
      <c r="AI23" s="544"/>
      <c r="AJ23" s="544"/>
      <c r="AK23" s="544"/>
      <c r="AL23" s="544"/>
      <c r="AM23" s="549"/>
      <c r="AN23" s="561"/>
      <c r="AO23" s="562">
        <v>1</v>
      </c>
      <c r="AP23" s="548"/>
      <c r="AQ23" s="548"/>
      <c r="AR23" s="548"/>
      <c r="AS23" s="548"/>
      <c r="AT23" s="548"/>
      <c r="AU23" s="548"/>
      <c r="AV23" s="548"/>
      <c r="AW23" s="548"/>
      <c r="AX23" s="548"/>
      <c r="AY23" s="548"/>
      <c r="AZ23" s="548"/>
      <c r="BA23" s="548"/>
      <c r="BB23" s="548"/>
      <c r="BC23" s="548"/>
      <c r="BD23" s="548"/>
      <c r="BE23" s="548"/>
      <c r="BF23" s="548"/>
      <c r="BG23" s="548"/>
      <c r="BH23" s="548"/>
      <c r="BI23" s="548"/>
      <c r="BJ23" s="548"/>
      <c r="BK23" s="548"/>
      <c r="BL23" s="548"/>
      <c r="BM23" s="548"/>
      <c r="BN23" s="548"/>
      <c r="BO23" s="548"/>
      <c r="BP23" s="548"/>
      <c r="BQ23" s="548"/>
      <c r="BR23" s="548"/>
      <c r="BS23" s="548"/>
      <c r="BT23" s="548"/>
      <c r="BU23" s="548"/>
      <c r="BV23" s="548"/>
      <c r="BW23" s="548"/>
      <c r="BX23" s="548"/>
      <c r="BY23" s="548"/>
      <c r="BZ23" s="548"/>
      <c r="CA23" s="548"/>
      <c r="CB23" s="548"/>
      <c r="CC23" s="548"/>
      <c r="CD23" s="548"/>
      <c r="CE23" s="548"/>
      <c r="CF23" s="548"/>
      <c r="CG23" s="548"/>
      <c r="CH23" s="563"/>
      <c r="CI23" s="547">
        <f t="shared" si="0"/>
        <v>77</v>
      </c>
      <c r="CJ23" s="539">
        <v>19</v>
      </c>
      <c r="CK23" s="536"/>
      <c r="CL23" s="536">
        <f t="shared" si="1"/>
        <v>3</v>
      </c>
    </row>
    <row r="24" spans="2:90" s="537" customFormat="1" ht="17.100000000000001" customHeight="1" x14ac:dyDescent="0.5">
      <c r="B24" s="539">
        <v>20</v>
      </c>
      <c r="C24" s="540">
        <v>12931</v>
      </c>
      <c r="D24" s="541" t="s">
        <v>166</v>
      </c>
      <c r="E24" s="20"/>
      <c r="F24" s="408"/>
      <c r="G24" s="409"/>
      <c r="H24" s="409">
        <v>1</v>
      </c>
      <c r="I24" s="409">
        <v>1</v>
      </c>
      <c r="J24" s="409"/>
      <c r="K24" s="409">
        <v>1</v>
      </c>
      <c r="L24" s="409"/>
      <c r="M24" s="409"/>
      <c r="N24" s="409"/>
      <c r="O24" s="409">
        <v>1</v>
      </c>
      <c r="P24" s="409"/>
      <c r="Q24" s="409">
        <v>1</v>
      </c>
      <c r="R24" s="409">
        <v>1</v>
      </c>
      <c r="S24" s="409">
        <v>1</v>
      </c>
      <c r="T24" s="409">
        <v>1</v>
      </c>
      <c r="U24" s="21">
        <v>1</v>
      </c>
      <c r="V24" s="21">
        <v>1</v>
      </c>
      <c r="W24" s="21">
        <v>1</v>
      </c>
      <c r="X24" s="21">
        <v>1</v>
      </c>
      <c r="Y24" s="545"/>
      <c r="Z24" s="21">
        <v>1</v>
      </c>
      <c r="AA24" s="21">
        <v>1</v>
      </c>
      <c r="AB24" s="21">
        <v>1</v>
      </c>
      <c r="AC24" s="21">
        <v>1</v>
      </c>
      <c r="AD24" s="21">
        <v>1</v>
      </c>
      <c r="AE24" s="409">
        <v>1</v>
      </c>
      <c r="AF24" s="409">
        <v>1</v>
      </c>
      <c r="AG24" s="409"/>
      <c r="AH24" s="409">
        <v>1</v>
      </c>
      <c r="AI24" s="409">
        <v>1</v>
      </c>
      <c r="AJ24" s="409"/>
      <c r="AK24" s="409"/>
      <c r="AL24" s="409">
        <v>1</v>
      </c>
      <c r="AM24" s="549">
        <v>1</v>
      </c>
      <c r="AN24" s="561"/>
      <c r="AO24" s="562">
        <v>1</v>
      </c>
      <c r="AP24" s="548">
        <v>1</v>
      </c>
      <c r="AQ24" s="548"/>
      <c r="AR24" s="548">
        <v>1</v>
      </c>
      <c r="AS24" s="548">
        <v>1</v>
      </c>
      <c r="AT24" s="548">
        <v>1</v>
      </c>
      <c r="AU24" s="548">
        <v>1</v>
      </c>
      <c r="AV24" s="548">
        <v>1</v>
      </c>
      <c r="AW24" s="548">
        <v>1</v>
      </c>
      <c r="AX24" s="548">
        <v>1</v>
      </c>
      <c r="AY24" s="548">
        <v>1</v>
      </c>
      <c r="AZ24" s="548"/>
      <c r="BA24" s="548"/>
      <c r="BB24" s="548">
        <v>1</v>
      </c>
      <c r="BC24" s="548">
        <v>1</v>
      </c>
      <c r="BD24" s="548"/>
      <c r="BE24" s="548"/>
      <c r="BF24" s="548"/>
      <c r="BG24" s="548"/>
      <c r="BH24" s="548"/>
      <c r="BI24" s="548"/>
      <c r="BJ24" s="548"/>
      <c r="BK24" s="548"/>
      <c r="BL24" s="548"/>
      <c r="BM24" s="548"/>
      <c r="BN24" s="548"/>
      <c r="BO24" s="548"/>
      <c r="BP24" s="548"/>
      <c r="BQ24" s="548"/>
      <c r="BR24" s="548"/>
      <c r="BS24" s="548"/>
      <c r="BT24" s="548"/>
      <c r="BU24" s="548"/>
      <c r="BV24" s="548"/>
      <c r="BW24" s="548"/>
      <c r="BX24" s="548"/>
      <c r="BY24" s="548"/>
      <c r="BZ24" s="548"/>
      <c r="CA24" s="548"/>
      <c r="CB24" s="548"/>
      <c r="CC24" s="548"/>
      <c r="CD24" s="548"/>
      <c r="CE24" s="548"/>
      <c r="CF24" s="548"/>
      <c r="CG24" s="548"/>
      <c r="CH24" s="563"/>
      <c r="CI24" s="555">
        <f t="shared" si="0"/>
        <v>45</v>
      </c>
      <c r="CJ24" s="539">
        <v>20</v>
      </c>
      <c r="CK24" s="536"/>
      <c r="CL24" s="536">
        <f t="shared" si="1"/>
        <v>35</v>
      </c>
    </row>
    <row r="25" spans="2:90" s="537" customFormat="1" ht="17.100000000000001" customHeight="1" x14ac:dyDescent="0.5">
      <c r="B25" s="539">
        <v>21</v>
      </c>
      <c r="C25" s="540">
        <v>12935</v>
      </c>
      <c r="D25" s="541" t="s">
        <v>167</v>
      </c>
      <c r="E25" s="542"/>
      <c r="F25" s="543"/>
      <c r="G25" s="544"/>
      <c r="H25" s="544"/>
      <c r="I25" s="544">
        <v>1</v>
      </c>
      <c r="J25" s="544"/>
      <c r="K25" s="544"/>
      <c r="L25" s="544"/>
      <c r="M25" s="544"/>
      <c r="N25" s="544"/>
      <c r="O25" s="544"/>
      <c r="P25" s="544"/>
      <c r="Q25" s="544"/>
      <c r="R25" s="544"/>
      <c r="S25" s="544"/>
      <c r="T25" s="544"/>
      <c r="U25" s="21"/>
      <c r="V25" s="21"/>
      <c r="W25" s="21"/>
      <c r="X25" s="21"/>
      <c r="Y25" s="21"/>
      <c r="Z25" s="21"/>
      <c r="AA25" s="21"/>
      <c r="AB25" s="21"/>
      <c r="AC25" s="21"/>
      <c r="AD25" s="21">
        <v>1</v>
      </c>
      <c r="AE25" s="544"/>
      <c r="AF25" s="544">
        <v>1</v>
      </c>
      <c r="AG25" s="544"/>
      <c r="AH25" s="544"/>
      <c r="AI25" s="544"/>
      <c r="AJ25" s="544"/>
      <c r="AK25" s="544"/>
      <c r="AL25" s="544"/>
      <c r="AM25" s="549"/>
      <c r="AN25" s="561"/>
      <c r="AO25" s="562"/>
      <c r="AP25" s="548"/>
      <c r="AQ25" s="548"/>
      <c r="AR25" s="548"/>
      <c r="AS25" s="548">
        <v>1</v>
      </c>
      <c r="AT25" s="548">
        <v>1</v>
      </c>
      <c r="AU25" s="548"/>
      <c r="AV25" s="548"/>
      <c r="AW25" s="548"/>
      <c r="AX25" s="548">
        <v>1</v>
      </c>
      <c r="AY25" s="548"/>
      <c r="AZ25" s="548"/>
      <c r="BA25" s="548"/>
      <c r="BB25" s="548"/>
      <c r="BC25" s="548"/>
      <c r="BD25" s="548"/>
      <c r="BE25" s="548"/>
      <c r="BF25" s="548"/>
      <c r="BG25" s="548"/>
      <c r="BH25" s="548"/>
      <c r="BI25" s="548"/>
      <c r="BJ25" s="548"/>
      <c r="BK25" s="548"/>
      <c r="BL25" s="548"/>
      <c r="BM25" s="548"/>
      <c r="BN25" s="548"/>
      <c r="BO25" s="548"/>
      <c r="BP25" s="548"/>
      <c r="BQ25" s="548"/>
      <c r="BR25" s="548"/>
      <c r="BS25" s="548"/>
      <c r="BT25" s="548"/>
      <c r="BU25" s="548"/>
      <c r="BV25" s="548"/>
      <c r="BW25" s="548"/>
      <c r="BX25" s="548"/>
      <c r="BY25" s="548"/>
      <c r="BZ25" s="548"/>
      <c r="CA25" s="548"/>
      <c r="CB25" s="548"/>
      <c r="CC25" s="548"/>
      <c r="CD25" s="548"/>
      <c r="CE25" s="548"/>
      <c r="CF25" s="548"/>
      <c r="CG25" s="548"/>
      <c r="CH25" s="563"/>
      <c r="CI25" s="547">
        <f t="shared" si="0"/>
        <v>74</v>
      </c>
      <c r="CJ25" s="539">
        <v>21</v>
      </c>
      <c r="CK25" s="536"/>
      <c r="CL25" s="536">
        <f t="shared" si="1"/>
        <v>6</v>
      </c>
    </row>
    <row r="26" spans="2:90" s="537" customFormat="1" ht="17.100000000000001" customHeight="1" x14ac:dyDescent="0.5">
      <c r="B26" s="539">
        <v>22</v>
      </c>
      <c r="C26" s="540">
        <v>12942</v>
      </c>
      <c r="D26" s="541" t="s">
        <v>168</v>
      </c>
      <c r="E26" s="542"/>
      <c r="F26" s="543"/>
      <c r="G26" s="544"/>
      <c r="H26" s="544"/>
      <c r="I26" s="544"/>
      <c r="J26" s="544"/>
      <c r="K26" s="544"/>
      <c r="L26" s="544">
        <v>1</v>
      </c>
      <c r="M26" s="544"/>
      <c r="N26" s="544"/>
      <c r="O26" s="544"/>
      <c r="P26" s="544"/>
      <c r="Q26" s="544"/>
      <c r="R26" s="544"/>
      <c r="S26" s="544"/>
      <c r="T26" s="544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544"/>
      <c r="AF26" s="544"/>
      <c r="AG26" s="544"/>
      <c r="AH26" s="544"/>
      <c r="AI26" s="544"/>
      <c r="AJ26" s="544"/>
      <c r="AK26" s="544"/>
      <c r="AL26" s="544"/>
      <c r="AM26" s="549"/>
      <c r="AN26" s="561"/>
      <c r="AO26" s="562"/>
      <c r="AP26" s="548"/>
      <c r="AQ26" s="548"/>
      <c r="AR26" s="548"/>
      <c r="AS26" s="548"/>
      <c r="AT26" s="548"/>
      <c r="AU26" s="548"/>
      <c r="AV26" s="548"/>
      <c r="AW26" s="548"/>
      <c r="AX26" s="548"/>
      <c r="AY26" s="548"/>
      <c r="AZ26" s="548"/>
      <c r="BA26" s="548"/>
      <c r="BB26" s="548"/>
      <c r="BC26" s="548"/>
      <c r="BD26" s="548"/>
      <c r="BE26" s="548"/>
      <c r="BF26" s="548"/>
      <c r="BG26" s="548"/>
      <c r="BH26" s="548"/>
      <c r="BI26" s="548"/>
      <c r="BJ26" s="548"/>
      <c r="BK26" s="548"/>
      <c r="BL26" s="548"/>
      <c r="BM26" s="548"/>
      <c r="BN26" s="548"/>
      <c r="BO26" s="548"/>
      <c r="BP26" s="548"/>
      <c r="BQ26" s="548"/>
      <c r="BR26" s="548"/>
      <c r="BS26" s="548"/>
      <c r="BT26" s="548"/>
      <c r="BU26" s="548"/>
      <c r="BV26" s="548"/>
      <c r="BW26" s="548"/>
      <c r="BX26" s="548"/>
      <c r="BY26" s="548"/>
      <c r="BZ26" s="548"/>
      <c r="CA26" s="548"/>
      <c r="CB26" s="548"/>
      <c r="CC26" s="548"/>
      <c r="CD26" s="548"/>
      <c r="CE26" s="548"/>
      <c r="CF26" s="548"/>
      <c r="CG26" s="548"/>
      <c r="CH26" s="563"/>
      <c r="CI26" s="547">
        <f t="shared" si="0"/>
        <v>79</v>
      </c>
      <c r="CJ26" s="539">
        <v>22</v>
      </c>
      <c r="CK26" s="536"/>
      <c r="CL26" s="536">
        <f t="shared" si="1"/>
        <v>1</v>
      </c>
    </row>
    <row r="27" spans="2:90" s="537" customFormat="1" ht="17.100000000000001" customHeight="1" x14ac:dyDescent="0.5">
      <c r="B27" s="539">
        <v>23</v>
      </c>
      <c r="C27" s="540">
        <v>13089</v>
      </c>
      <c r="D27" s="541" t="s">
        <v>169</v>
      </c>
      <c r="E27" s="565"/>
      <c r="F27" s="566"/>
      <c r="G27" s="567"/>
      <c r="H27" s="567"/>
      <c r="I27" s="567"/>
      <c r="J27" s="567"/>
      <c r="K27" s="567"/>
      <c r="L27" s="567"/>
      <c r="M27" s="567"/>
      <c r="N27" s="567"/>
      <c r="O27" s="567"/>
      <c r="P27" s="567">
        <v>1</v>
      </c>
      <c r="Q27" s="567">
        <v>1</v>
      </c>
      <c r="R27" s="567"/>
      <c r="S27" s="567"/>
      <c r="T27" s="567"/>
      <c r="U27" s="21"/>
      <c r="V27" s="21"/>
      <c r="W27" s="21">
        <v>1</v>
      </c>
      <c r="X27" s="21"/>
      <c r="Y27" s="21"/>
      <c r="Z27" s="21">
        <v>1</v>
      </c>
      <c r="AA27" s="21"/>
      <c r="AB27" s="21"/>
      <c r="AC27" s="21"/>
      <c r="AD27" s="21">
        <v>1</v>
      </c>
      <c r="AE27" s="567"/>
      <c r="AF27" s="567"/>
      <c r="AG27" s="567"/>
      <c r="AH27" s="567">
        <v>1</v>
      </c>
      <c r="AI27" s="567"/>
      <c r="AJ27" s="567"/>
      <c r="AK27" s="567"/>
      <c r="AL27" s="567"/>
      <c r="AM27" s="549"/>
      <c r="AN27" s="561"/>
      <c r="AO27" s="562"/>
      <c r="AP27" s="548"/>
      <c r="AQ27" s="548"/>
      <c r="AR27" s="548">
        <v>1</v>
      </c>
      <c r="AS27" s="548"/>
      <c r="AT27" s="548"/>
      <c r="AU27" s="548"/>
      <c r="AV27" s="548">
        <v>1</v>
      </c>
      <c r="AW27" s="548"/>
      <c r="AX27" s="548">
        <v>1</v>
      </c>
      <c r="AY27" s="548"/>
      <c r="AZ27" s="548"/>
      <c r="BA27" s="548"/>
      <c r="BB27" s="548"/>
      <c r="BC27" s="548"/>
      <c r="BD27" s="548"/>
      <c r="BE27" s="548"/>
      <c r="BF27" s="548"/>
      <c r="BG27" s="548"/>
      <c r="BH27" s="548"/>
      <c r="BI27" s="548"/>
      <c r="BJ27" s="548"/>
      <c r="BK27" s="548"/>
      <c r="BL27" s="548"/>
      <c r="BM27" s="548"/>
      <c r="BN27" s="548"/>
      <c r="BO27" s="548"/>
      <c r="BP27" s="548"/>
      <c r="BQ27" s="548"/>
      <c r="BR27" s="548"/>
      <c r="BS27" s="548"/>
      <c r="BT27" s="548"/>
      <c r="BU27" s="548"/>
      <c r="BV27" s="548"/>
      <c r="BW27" s="548"/>
      <c r="BX27" s="548"/>
      <c r="BY27" s="548"/>
      <c r="BZ27" s="548"/>
      <c r="CA27" s="548"/>
      <c r="CB27" s="548"/>
      <c r="CC27" s="548"/>
      <c r="CD27" s="548"/>
      <c r="CE27" s="548"/>
      <c r="CF27" s="548"/>
      <c r="CG27" s="548"/>
      <c r="CH27" s="563"/>
      <c r="CI27" s="547">
        <f t="shared" si="0"/>
        <v>71</v>
      </c>
      <c r="CJ27" s="539">
        <v>23</v>
      </c>
      <c r="CK27" s="536"/>
      <c r="CL27" s="536">
        <f t="shared" si="1"/>
        <v>9</v>
      </c>
    </row>
    <row r="28" spans="2:90" s="537" customFormat="1" ht="17.100000000000001" customHeight="1" x14ac:dyDescent="0.5">
      <c r="B28" s="539">
        <v>24</v>
      </c>
      <c r="C28" s="540">
        <v>13143</v>
      </c>
      <c r="D28" s="541" t="s">
        <v>170</v>
      </c>
      <c r="E28" s="542"/>
      <c r="F28" s="543"/>
      <c r="G28" s="544"/>
      <c r="H28" s="544"/>
      <c r="I28" s="544"/>
      <c r="J28" s="544"/>
      <c r="K28" s="544"/>
      <c r="L28" s="544"/>
      <c r="M28" s="544"/>
      <c r="N28" s="544"/>
      <c r="O28" s="544"/>
      <c r="P28" s="544"/>
      <c r="Q28" s="544"/>
      <c r="R28" s="544"/>
      <c r="S28" s="544"/>
      <c r="T28" s="544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544"/>
      <c r="AF28" s="544"/>
      <c r="AG28" s="544"/>
      <c r="AH28" s="544"/>
      <c r="AI28" s="544"/>
      <c r="AJ28" s="544"/>
      <c r="AK28" s="544"/>
      <c r="AL28" s="544"/>
      <c r="AM28" s="549"/>
      <c r="AN28" s="561"/>
      <c r="AO28" s="562"/>
      <c r="AP28" s="548"/>
      <c r="AQ28" s="548"/>
      <c r="AR28" s="548"/>
      <c r="AS28" s="548"/>
      <c r="AT28" s="548"/>
      <c r="AU28" s="548">
        <v>1</v>
      </c>
      <c r="AV28" s="548"/>
      <c r="AW28" s="548"/>
      <c r="AX28" s="548"/>
      <c r="AY28" s="548"/>
      <c r="AZ28" s="548"/>
      <c r="BA28" s="548"/>
      <c r="BB28" s="548"/>
      <c r="BC28" s="548"/>
      <c r="BD28" s="548"/>
      <c r="BE28" s="548"/>
      <c r="BF28" s="548"/>
      <c r="BG28" s="548"/>
      <c r="BH28" s="548"/>
      <c r="BI28" s="548"/>
      <c r="BJ28" s="548"/>
      <c r="BK28" s="548"/>
      <c r="BL28" s="548"/>
      <c r="BM28" s="548"/>
      <c r="BN28" s="548"/>
      <c r="BO28" s="548"/>
      <c r="BP28" s="548"/>
      <c r="BQ28" s="548"/>
      <c r="BR28" s="548"/>
      <c r="BS28" s="548"/>
      <c r="BT28" s="548"/>
      <c r="BU28" s="548"/>
      <c r="BV28" s="548"/>
      <c r="BW28" s="548"/>
      <c r="BX28" s="548"/>
      <c r="BY28" s="548"/>
      <c r="BZ28" s="548"/>
      <c r="CA28" s="548"/>
      <c r="CB28" s="548"/>
      <c r="CC28" s="548"/>
      <c r="CD28" s="548"/>
      <c r="CE28" s="548"/>
      <c r="CF28" s="548"/>
      <c r="CG28" s="548"/>
      <c r="CH28" s="563"/>
      <c r="CI28" s="547">
        <f t="shared" si="0"/>
        <v>79</v>
      </c>
      <c r="CJ28" s="539">
        <v>24</v>
      </c>
      <c r="CK28" s="536"/>
      <c r="CL28" s="536">
        <f t="shared" si="1"/>
        <v>1</v>
      </c>
    </row>
    <row r="29" spans="2:90" s="537" customFormat="1" ht="17.100000000000001" customHeight="1" x14ac:dyDescent="0.5">
      <c r="B29" s="539">
        <v>25</v>
      </c>
      <c r="C29" s="540">
        <v>13300</v>
      </c>
      <c r="D29" s="541" t="s">
        <v>171</v>
      </c>
      <c r="E29" s="542"/>
      <c r="F29" s="543">
        <v>1</v>
      </c>
      <c r="G29" s="544">
        <v>1</v>
      </c>
      <c r="H29" s="544">
        <v>1</v>
      </c>
      <c r="I29" s="544"/>
      <c r="J29" s="544"/>
      <c r="K29" s="544">
        <v>1</v>
      </c>
      <c r="L29" s="544">
        <v>1</v>
      </c>
      <c r="M29" s="544"/>
      <c r="N29" s="544"/>
      <c r="O29" s="544"/>
      <c r="P29" s="544">
        <v>1</v>
      </c>
      <c r="Q29" s="544"/>
      <c r="R29" s="544"/>
      <c r="S29" s="544"/>
      <c r="T29" s="544"/>
      <c r="U29" s="21">
        <v>1</v>
      </c>
      <c r="V29" s="21">
        <v>1</v>
      </c>
      <c r="W29" s="21"/>
      <c r="X29" s="21">
        <v>1</v>
      </c>
      <c r="Y29" s="21"/>
      <c r="Z29" s="21"/>
      <c r="AA29" s="21"/>
      <c r="AB29" s="21"/>
      <c r="AC29" s="21"/>
      <c r="AD29" s="21">
        <v>1</v>
      </c>
      <c r="AE29" s="544"/>
      <c r="AF29" s="544"/>
      <c r="AG29" s="544"/>
      <c r="AH29" s="544">
        <v>1</v>
      </c>
      <c r="AI29" s="544"/>
      <c r="AJ29" s="544"/>
      <c r="AK29" s="544"/>
      <c r="AL29" s="544"/>
      <c r="AM29" s="549"/>
      <c r="AN29" s="561"/>
      <c r="AO29" s="562"/>
      <c r="AP29" s="548">
        <v>1</v>
      </c>
      <c r="AQ29" s="548"/>
      <c r="AR29" s="548"/>
      <c r="AS29" s="548"/>
      <c r="AT29" s="548"/>
      <c r="AU29" s="548"/>
      <c r="AV29" s="548"/>
      <c r="AW29" s="548"/>
      <c r="AX29" s="548">
        <v>1</v>
      </c>
      <c r="AY29" s="548"/>
      <c r="AZ29" s="548"/>
      <c r="BA29" s="548"/>
      <c r="BB29" s="548"/>
      <c r="BC29" s="548"/>
      <c r="BD29" s="548"/>
      <c r="BE29" s="548"/>
      <c r="BF29" s="548"/>
      <c r="BG29" s="548"/>
      <c r="BH29" s="548"/>
      <c r="BI29" s="548"/>
      <c r="BJ29" s="548"/>
      <c r="BK29" s="548"/>
      <c r="BL29" s="548"/>
      <c r="BM29" s="548"/>
      <c r="BN29" s="548"/>
      <c r="BO29" s="548"/>
      <c r="BP29" s="548"/>
      <c r="BQ29" s="548"/>
      <c r="BR29" s="548"/>
      <c r="BS29" s="548"/>
      <c r="BT29" s="548"/>
      <c r="BU29" s="548"/>
      <c r="BV29" s="548"/>
      <c r="BW29" s="548"/>
      <c r="BX29" s="548"/>
      <c r="BY29" s="548"/>
      <c r="BZ29" s="548"/>
      <c r="CA29" s="548"/>
      <c r="CB29" s="548"/>
      <c r="CC29" s="548"/>
      <c r="CD29" s="548"/>
      <c r="CE29" s="548"/>
      <c r="CF29" s="548"/>
      <c r="CG29" s="548"/>
      <c r="CH29" s="563"/>
      <c r="CI29" s="547">
        <f t="shared" si="0"/>
        <v>67</v>
      </c>
      <c r="CJ29" s="539">
        <v>25</v>
      </c>
      <c r="CK29" s="536"/>
      <c r="CL29" s="536">
        <f t="shared" si="1"/>
        <v>13</v>
      </c>
    </row>
    <row r="30" spans="2:90" s="537" customFormat="1" ht="17.100000000000001" customHeight="1" x14ac:dyDescent="0.5">
      <c r="B30" s="539">
        <v>26</v>
      </c>
      <c r="C30" s="540">
        <v>13303</v>
      </c>
      <c r="D30" s="541" t="s">
        <v>172</v>
      </c>
      <c r="E30" s="542"/>
      <c r="F30" s="543"/>
      <c r="G30" s="544"/>
      <c r="H30" s="544"/>
      <c r="I30" s="544"/>
      <c r="J30" s="544"/>
      <c r="K30" s="544"/>
      <c r="L30" s="544"/>
      <c r="M30" s="544"/>
      <c r="N30" s="544"/>
      <c r="O30" s="544"/>
      <c r="P30" s="544"/>
      <c r="Q30" s="544"/>
      <c r="R30" s="544"/>
      <c r="S30" s="544"/>
      <c r="T30" s="544"/>
      <c r="U30" s="21"/>
      <c r="V30" s="21"/>
      <c r="W30" s="21"/>
      <c r="X30" s="21"/>
      <c r="Y30" s="21"/>
      <c r="Z30" s="21">
        <v>1</v>
      </c>
      <c r="AA30" s="21"/>
      <c r="AB30" s="21"/>
      <c r="AC30" s="21"/>
      <c r="AD30" s="21"/>
      <c r="AE30" s="544"/>
      <c r="AF30" s="544"/>
      <c r="AG30" s="544"/>
      <c r="AH30" s="544"/>
      <c r="AI30" s="544"/>
      <c r="AJ30" s="544"/>
      <c r="AK30" s="544"/>
      <c r="AL30" s="544"/>
      <c r="AM30" s="549"/>
      <c r="AN30" s="561"/>
      <c r="AO30" s="562"/>
      <c r="AP30" s="548"/>
      <c r="AQ30" s="548"/>
      <c r="AR30" s="548"/>
      <c r="AS30" s="548"/>
      <c r="AT30" s="548"/>
      <c r="AU30" s="548"/>
      <c r="AV30" s="548"/>
      <c r="AW30" s="548"/>
      <c r="AX30" s="548"/>
      <c r="AY30" s="548"/>
      <c r="AZ30" s="548"/>
      <c r="BA30" s="548"/>
      <c r="BB30" s="548"/>
      <c r="BC30" s="548"/>
      <c r="BD30" s="548"/>
      <c r="BE30" s="548"/>
      <c r="BF30" s="548"/>
      <c r="BG30" s="548"/>
      <c r="BH30" s="548"/>
      <c r="BI30" s="548"/>
      <c r="BJ30" s="548"/>
      <c r="BK30" s="548"/>
      <c r="BL30" s="548"/>
      <c r="BM30" s="548"/>
      <c r="BN30" s="548"/>
      <c r="BO30" s="548"/>
      <c r="BP30" s="548"/>
      <c r="BQ30" s="548"/>
      <c r="BR30" s="548"/>
      <c r="BS30" s="548"/>
      <c r="BT30" s="548"/>
      <c r="BU30" s="548"/>
      <c r="BV30" s="548"/>
      <c r="BW30" s="548"/>
      <c r="BX30" s="548"/>
      <c r="BY30" s="548"/>
      <c r="BZ30" s="548"/>
      <c r="CA30" s="548"/>
      <c r="CB30" s="548"/>
      <c r="CC30" s="548"/>
      <c r="CD30" s="548"/>
      <c r="CE30" s="548"/>
      <c r="CF30" s="548"/>
      <c r="CG30" s="548"/>
      <c r="CH30" s="563"/>
      <c r="CI30" s="547">
        <f t="shared" si="0"/>
        <v>79</v>
      </c>
      <c r="CJ30" s="539">
        <v>26</v>
      </c>
      <c r="CK30" s="536"/>
      <c r="CL30" s="536">
        <f t="shared" si="1"/>
        <v>1</v>
      </c>
    </row>
    <row r="31" spans="2:90" s="537" customFormat="1" ht="17.100000000000001" customHeight="1" x14ac:dyDescent="0.5">
      <c r="B31" s="539">
        <v>27</v>
      </c>
      <c r="C31" s="540">
        <v>13310</v>
      </c>
      <c r="D31" s="541" t="s">
        <v>173</v>
      </c>
      <c r="E31" s="542"/>
      <c r="F31" s="543">
        <v>1</v>
      </c>
      <c r="G31" s="544"/>
      <c r="H31" s="544">
        <v>1</v>
      </c>
      <c r="I31" s="544">
        <v>1</v>
      </c>
      <c r="J31" s="544"/>
      <c r="K31" s="544">
        <v>1</v>
      </c>
      <c r="L31" s="544">
        <v>1</v>
      </c>
      <c r="M31" s="544"/>
      <c r="N31" s="544"/>
      <c r="O31" s="544">
        <v>1</v>
      </c>
      <c r="P31" s="544"/>
      <c r="Q31" s="544">
        <v>1</v>
      </c>
      <c r="R31" s="544"/>
      <c r="S31" s="544"/>
      <c r="T31" s="544">
        <v>1</v>
      </c>
      <c r="U31" s="21"/>
      <c r="V31" s="21">
        <v>1</v>
      </c>
      <c r="W31" s="21"/>
      <c r="X31" s="21"/>
      <c r="Y31" s="21"/>
      <c r="Z31" s="21"/>
      <c r="AA31" s="21">
        <v>1</v>
      </c>
      <c r="AB31" s="21">
        <v>1</v>
      </c>
      <c r="AC31" s="21"/>
      <c r="AD31" s="21">
        <v>1</v>
      </c>
      <c r="AE31" s="544">
        <v>1</v>
      </c>
      <c r="AF31" s="544"/>
      <c r="AG31" s="544"/>
      <c r="AH31" s="544">
        <v>1</v>
      </c>
      <c r="AI31" s="544"/>
      <c r="AJ31" s="544"/>
      <c r="AK31" s="544"/>
      <c r="AL31" s="544">
        <v>1</v>
      </c>
      <c r="AM31" s="549"/>
      <c r="AN31" s="561"/>
      <c r="AO31" s="562">
        <v>1</v>
      </c>
      <c r="AP31" s="548">
        <v>1</v>
      </c>
      <c r="AQ31" s="548"/>
      <c r="AR31" s="548">
        <v>1</v>
      </c>
      <c r="AS31" s="548"/>
      <c r="AT31" s="548">
        <v>1</v>
      </c>
      <c r="AU31" s="548"/>
      <c r="AV31" s="548">
        <v>1</v>
      </c>
      <c r="AW31" s="548"/>
      <c r="AX31" s="548">
        <v>1</v>
      </c>
      <c r="AY31" s="548"/>
      <c r="AZ31" s="548"/>
      <c r="BA31" s="548"/>
      <c r="BB31" s="548"/>
      <c r="BC31" s="548"/>
      <c r="BD31" s="548"/>
      <c r="BE31" s="548"/>
      <c r="BF31" s="548"/>
      <c r="BG31" s="548"/>
      <c r="BH31" s="548"/>
      <c r="BI31" s="548"/>
      <c r="BJ31" s="548"/>
      <c r="BK31" s="548"/>
      <c r="BL31" s="548"/>
      <c r="BM31" s="548"/>
      <c r="BN31" s="548"/>
      <c r="BO31" s="548"/>
      <c r="BP31" s="548"/>
      <c r="BQ31" s="548"/>
      <c r="BR31" s="548"/>
      <c r="BS31" s="548"/>
      <c r="BT31" s="548"/>
      <c r="BU31" s="548"/>
      <c r="BV31" s="548"/>
      <c r="BW31" s="548"/>
      <c r="BX31" s="548"/>
      <c r="BY31" s="548"/>
      <c r="BZ31" s="548"/>
      <c r="CA31" s="548"/>
      <c r="CB31" s="548"/>
      <c r="CC31" s="548"/>
      <c r="CD31" s="548"/>
      <c r="CE31" s="548"/>
      <c r="CF31" s="548"/>
      <c r="CG31" s="548"/>
      <c r="CH31" s="563"/>
      <c r="CI31" s="547">
        <f t="shared" si="0"/>
        <v>59</v>
      </c>
      <c r="CJ31" s="539">
        <v>27</v>
      </c>
      <c r="CK31" s="536"/>
      <c r="CL31" s="536">
        <f t="shared" si="1"/>
        <v>21</v>
      </c>
    </row>
    <row r="32" spans="2:90" s="537" customFormat="1" ht="17.100000000000001" customHeight="1" x14ac:dyDescent="0.5">
      <c r="B32" s="568">
        <v>28</v>
      </c>
      <c r="C32" s="540">
        <v>13311</v>
      </c>
      <c r="D32" s="541" t="s">
        <v>174</v>
      </c>
      <c r="E32" s="542"/>
      <c r="F32" s="543"/>
      <c r="G32" s="544"/>
      <c r="H32" s="544"/>
      <c r="I32" s="544"/>
      <c r="J32" s="544"/>
      <c r="K32" s="544"/>
      <c r="L32" s="544"/>
      <c r="M32" s="544"/>
      <c r="N32" s="544"/>
      <c r="O32" s="544"/>
      <c r="P32" s="544">
        <v>1</v>
      </c>
      <c r="Q32" s="544"/>
      <c r="R32" s="544"/>
      <c r="S32" s="544"/>
      <c r="T32" s="544"/>
      <c r="U32" s="21">
        <v>1</v>
      </c>
      <c r="V32" s="21"/>
      <c r="W32" s="21">
        <v>1</v>
      </c>
      <c r="X32" s="21"/>
      <c r="Y32" s="545"/>
      <c r="Z32" s="21"/>
      <c r="AA32" s="21"/>
      <c r="AB32" s="21"/>
      <c r="AC32" s="21"/>
      <c r="AD32" s="21"/>
      <c r="AE32" s="544"/>
      <c r="AF32" s="544"/>
      <c r="AG32" s="544"/>
      <c r="AH32" s="544"/>
      <c r="AI32" s="544"/>
      <c r="AJ32" s="544"/>
      <c r="AK32" s="544"/>
      <c r="AL32" s="544"/>
      <c r="AM32" s="549"/>
      <c r="AN32" s="561"/>
      <c r="AO32" s="562"/>
      <c r="AP32" s="548"/>
      <c r="AQ32" s="548"/>
      <c r="AR32" s="548"/>
      <c r="AS32" s="548"/>
      <c r="AT32" s="548"/>
      <c r="AU32" s="548"/>
      <c r="AV32" s="548"/>
      <c r="AW32" s="548"/>
      <c r="AX32" s="548"/>
      <c r="AY32" s="548"/>
      <c r="AZ32" s="548"/>
      <c r="BA32" s="548"/>
      <c r="BB32" s="548"/>
      <c r="BC32" s="548"/>
      <c r="BD32" s="548"/>
      <c r="BE32" s="548"/>
      <c r="BF32" s="548"/>
      <c r="BG32" s="548"/>
      <c r="BH32" s="548"/>
      <c r="BI32" s="548"/>
      <c r="BJ32" s="548"/>
      <c r="BK32" s="548"/>
      <c r="BL32" s="548"/>
      <c r="BM32" s="548"/>
      <c r="BN32" s="548"/>
      <c r="BO32" s="548"/>
      <c r="BP32" s="548"/>
      <c r="BQ32" s="548"/>
      <c r="BR32" s="548"/>
      <c r="BS32" s="548"/>
      <c r="BT32" s="548"/>
      <c r="BU32" s="548"/>
      <c r="BV32" s="548"/>
      <c r="BW32" s="548"/>
      <c r="BX32" s="548"/>
      <c r="BY32" s="548"/>
      <c r="BZ32" s="548"/>
      <c r="CA32" s="548"/>
      <c r="CB32" s="548"/>
      <c r="CC32" s="548"/>
      <c r="CD32" s="548"/>
      <c r="CE32" s="548"/>
      <c r="CF32" s="548"/>
      <c r="CG32" s="548"/>
      <c r="CH32" s="563"/>
      <c r="CI32" s="547">
        <f t="shared" si="0"/>
        <v>77</v>
      </c>
      <c r="CJ32" s="539">
        <v>28</v>
      </c>
      <c r="CK32" s="536"/>
      <c r="CL32" s="536">
        <f t="shared" si="1"/>
        <v>3</v>
      </c>
    </row>
    <row r="33" spans="2:90" s="537" customFormat="1" ht="17.100000000000001" customHeight="1" x14ac:dyDescent="0.5">
      <c r="B33" s="539">
        <v>29</v>
      </c>
      <c r="C33" s="540">
        <v>13356</v>
      </c>
      <c r="D33" s="541" t="s">
        <v>175</v>
      </c>
      <c r="E33" s="542"/>
      <c r="F33" s="543"/>
      <c r="G33" s="544"/>
      <c r="H33" s="544"/>
      <c r="I33" s="544"/>
      <c r="J33" s="544"/>
      <c r="K33" s="544"/>
      <c r="L33" s="544"/>
      <c r="M33" s="544"/>
      <c r="N33" s="544"/>
      <c r="O33" s="544"/>
      <c r="P33" s="544"/>
      <c r="Q33" s="544"/>
      <c r="R33" s="544"/>
      <c r="S33" s="544"/>
      <c r="T33" s="544"/>
      <c r="U33" s="21"/>
      <c r="V33" s="21"/>
      <c r="W33" s="21"/>
      <c r="X33" s="21"/>
      <c r="Y33" s="545"/>
      <c r="Z33" s="21"/>
      <c r="AA33" s="21"/>
      <c r="AB33" s="21"/>
      <c r="AC33" s="21"/>
      <c r="AD33" s="21"/>
      <c r="AE33" s="544"/>
      <c r="AF33" s="544"/>
      <c r="AG33" s="544"/>
      <c r="AH33" s="544"/>
      <c r="AI33" s="544"/>
      <c r="AJ33" s="544"/>
      <c r="AK33" s="544"/>
      <c r="AL33" s="544"/>
      <c r="AM33" s="549"/>
      <c r="AN33" s="561"/>
      <c r="AO33" s="562"/>
      <c r="AP33" s="548"/>
      <c r="AQ33" s="548"/>
      <c r="AR33" s="548"/>
      <c r="AS33" s="548"/>
      <c r="AT33" s="548"/>
      <c r="AU33" s="548"/>
      <c r="AV33" s="548"/>
      <c r="AW33" s="548"/>
      <c r="AX33" s="548"/>
      <c r="AY33" s="548"/>
      <c r="AZ33" s="548"/>
      <c r="BA33" s="548"/>
      <c r="BB33" s="548"/>
      <c r="BC33" s="548"/>
      <c r="BD33" s="548"/>
      <c r="BE33" s="548"/>
      <c r="BF33" s="548"/>
      <c r="BG33" s="548"/>
      <c r="BH33" s="548"/>
      <c r="BI33" s="548"/>
      <c r="BJ33" s="548"/>
      <c r="BK33" s="548"/>
      <c r="BL33" s="548"/>
      <c r="BM33" s="548"/>
      <c r="BN33" s="548"/>
      <c r="BO33" s="548"/>
      <c r="BP33" s="548"/>
      <c r="BQ33" s="548"/>
      <c r="BR33" s="548"/>
      <c r="BS33" s="548"/>
      <c r="BT33" s="548"/>
      <c r="BU33" s="548"/>
      <c r="BV33" s="548"/>
      <c r="BW33" s="548"/>
      <c r="BX33" s="548"/>
      <c r="BY33" s="548"/>
      <c r="BZ33" s="548"/>
      <c r="CA33" s="548"/>
      <c r="CB33" s="548"/>
      <c r="CC33" s="548"/>
      <c r="CD33" s="548"/>
      <c r="CE33" s="548"/>
      <c r="CF33" s="548"/>
      <c r="CG33" s="548"/>
      <c r="CH33" s="563"/>
      <c r="CI33" s="547">
        <f t="shared" si="0"/>
        <v>80</v>
      </c>
      <c r="CJ33" s="539">
        <v>29</v>
      </c>
      <c r="CK33" s="536"/>
      <c r="CL33" s="536">
        <f t="shared" si="1"/>
        <v>0</v>
      </c>
    </row>
    <row r="34" spans="2:90" s="537" customFormat="1" ht="17.100000000000001" customHeight="1" x14ac:dyDescent="0.5">
      <c r="B34" s="539">
        <v>30</v>
      </c>
      <c r="C34" s="540">
        <v>13506</v>
      </c>
      <c r="D34" s="541" t="s">
        <v>176</v>
      </c>
      <c r="E34" s="542"/>
      <c r="F34" s="543"/>
      <c r="G34" s="544"/>
      <c r="H34" s="544"/>
      <c r="I34" s="544"/>
      <c r="J34" s="544"/>
      <c r="K34" s="544"/>
      <c r="L34" s="544"/>
      <c r="M34" s="544"/>
      <c r="N34" s="544"/>
      <c r="O34" s="544">
        <v>1</v>
      </c>
      <c r="P34" s="544"/>
      <c r="Q34" s="544"/>
      <c r="R34" s="544"/>
      <c r="S34" s="544"/>
      <c r="T34" s="544"/>
      <c r="U34" s="21"/>
      <c r="V34" s="21"/>
      <c r="W34" s="21"/>
      <c r="X34" s="21"/>
      <c r="Y34" s="545"/>
      <c r="Z34" s="21"/>
      <c r="AA34" s="21"/>
      <c r="AB34" s="21"/>
      <c r="AC34" s="21"/>
      <c r="AD34" s="21"/>
      <c r="AE34" s="544"/>
      <c r="AF34" s="544"/>
      <c r="AG34" s="544"/>
      <c r="AH34" s="544">
        <v>1</v>
      </c>
      <c r="AI34" s="544"/>
      <c r="AJ34" s="544"/>
      <c r="AK34" s="544"/>
      <c r="AL34" s="544"/>
      <c r="AM34" s="549"/>
      <c r="AN34" s="561"/>
      <c r="AO34" s="562"/>
      <c r="AP34" s="548"/>
      <c r="AQ34" s="548"/>
      <c r="AR34" s="548"/>
      <c r="AS34" s="548"/>
      <c r="AT34" s="548"/>
      <c r="AU34" s="548"/>
      <c r="AV34" s="548"/>
      <c r="AW34" s="548"/>
      <c r="AX34" s="548"/>
      <c r="AY34" s="548"/>
      <c r="AZ34" s="548"/>
      <c r="BA34" s="548"/>
      <c r="BB34" s="548"/>
      <c r="BC34" s="548"/>
      <c r="BD34" s="548"/>
      <c r="BE34" s="548"/>
      <c r="BF34" s="548"/>
      <c r="BG34" s="548"/>
      <c r="BH34" s="548"/>
      <c r="BI34" s="548"/>
      <c r="BJ34" s="548"/>
      <c r="BK34" s="548"/>
      <c r="BL34" s="548"/>
      <c r="BM34" s="548"/>
      <c r="BN34" s="548"/>
      <c r="BO34" s="548"/>
      <c r="BP34" s="548"/>
      <c r="BQ34" s="548"/>
      <c r="BR34" s="548"/>
      <c r="BS34" s="548"/>
      <c r="BT34" s="548"/>
      <c r="BU34" s="548"/>
      <c r="BV34" s="548"/>
      <c r="BW34" s="548"/>
      <c r="BX34" s="548"/>
      <c r="BY34" s="548"/>
      <c r="BZ34" s="548"/>
      <c r="CA34" s="548"/>
      <c r="CB34" s="548"/>
      <c r="CC34" s="548"/>
      <c r="CD34" s="548"/>
      <c r="CE34" s="548"/>
      <c r="CF34" s="548"/>
      <c r="CG34" s="548"/>
      <c r="CH34" s="563"/>
      <c r="CI34" s="547">
        <f t="shared" si="0"/>
        <v>78</v>
      </c>
      <c r="CJ34" s="539">
        <v>30</v>
      </c>
      <c r="CK34" s="536"/>
      <c r="CL34" s="536">
        <f t="shared" si="1"/>
        <v>2</v>
      </c>
    </row>
    <row r="35" spans="2:90" s="537" customFormat="1" ht="17.100000000000001" customHeight="1" x14ac:dyDescent="0.5">
      <c r="B35" s="539">
        <v>31</v>
      </c>
      <c r="C35" s="540"/>
      <c r="D35" s="541"/>
      <c r="E35" s="542"/>
      <c r="F35" s="543"/>
      <c r="G35" s="544"/>
      <c r="H35" s="544"/>
      <c r="I35" s="544"/>
      <c r="J35" s="544"/>
      <c r="K35" s="544"/>
      <c r="L35" s="544"/>
      <c r="M35" s="544"/>
      <c r="N35" s="544"/>
      <c r="O35" s="544"/>
      <c r="P35" s="544"/>
      <c r="Q35" s="544"/>
      <c r="R35" s="544"/>
      <c r="S35" s="544"/>
      <c r="T35" s="544"/>
      <c r="U35" s="21"/>
      <c r="V35" s="21"/>
      <c r="W35" s="21"/>
      <c r="X35" s="21"/>
      <c r="Y35" s="545"/>
      <c r="Z35" s="21"/>
      <c r="AA35" s="21"/>
      <c r="AB35" s="21"/>
      <c r="AC35" s="21"/>
      <c r="AD35" s="21"/>
      <c r="AE35" s="544"/>
      <c r="AF35" s="544"/>
      <c r="AG35" s="544"/>
      <c r="AH35" s="544"/>
      <c r="AI35" s="544"/>
      <c r="AJ35" s="544"/>
      <c r="AK35" s="544"/>
      <c r="AL35" s="544"/>
      <c r="AM35" s="549"/>
      <c r="AN35" s="561"/>
      <c r="AO35" s="562"/>
      <c r="AP35" s="548"/>
      <c r="AQ35" s="548"/>
      <c r="AR35" s="548"/>
      <c r="AS35" s="548"/>
      <c r="AT35" s="548"/>
      <c r="AU35" s="548"/>
      <c r="AV35" s="548"/>
      <c r="AW35" s="548"/>
      <c r="AX35" s="548"/>
      <c r="AY35" s="548"/>
      <c r="AZ35" s="548"/>
      <c r="BA35" s="548"/>
      <c r="BB35" s="548"/>
      <c r="BC35" s="548"/>
      <c r="BD35" s="548"/>
      <c r="BE35" s="548"/>
      <c r="BF35" s="548"/>
      <c r="BG35" s="548"/>
      <c r="BH35" s="548"/>
      <c r="BI35" s="548"/>
      <c r="BJ35" s="548"/>
      <c r="BK35" s="548"/>
      <c r="BL35" s="548"/>
      <c r="BM35" s="548"/>
      <c r="BN35" s="548"/>
      <c r="BO35" s="548"/>
      <c r="BP35" s="548"/>
      <c r="BQ35" s="548"/>
      <c r="BR35" s="548"/>
      <c r="BS35" s="548"/>
      <c r="BT35" s="548"/>
      <c r="BU35" s="548"/>
      <c r="BV35" s="548"/>
      <c r="BW35" s="548"/>
      <c r="BX35" s="548"/>
      <c r="BY35" s="548"/>
      <c r="BZ35" s="548"/>
      <c r="CA35" s="548"/>
      <c r="CB35" s="548"/>
      <c r="CC35" s="548"/>
      <c r="CD35" s="548"/>
      <c r="CE35" s="548"/>
      <c r="CF35" s="548"/>
      <c r="CG35" s="548"/>
      <c r="CH35" s="563"/>
      <c r="CI35" s="547"/>
      <c r="CJ35" s="539"/>
      <c r="CK35" s="536"/>
      <c r="CL35" s="536"/>
    </row>
    <row r="36" spans="2:90" s="537" customFormat="1" ht="17.100000000000001" customHeight="1" x14ac:dyDescent="0.5">
      <c r="B36" s="539">
        <v>32</v>
      </c>
      <c r="C36" s="540"/>
      <c r="D36" s="541"/>
      <c r="E36" s="542"/>
      <c r="F36" s="543"/>
      <c r="G36" s="544"/>
      <c r="H36" s="544"/>
      <c r="I36" s="544"/>
      <c r="J36" s="544"/>
      <c r="K36" s="544"/>
      <c r="L36" s="544"/>
      <c r="M36" s="544"/>
      <c r="N36" s="544"/>
      <c r="O36" s="544"/>
      <c r="P36" s="544"/>
      <c r="Q36" s="544"/>
      <c r="R36" s="544"/>
      <c r="S36" s="544"/>
      <c r="T36" s="544"/>
      <c r="U36" s="21"/>
      <c r="V36" s="21"/>
      <c r="W36" s="21"/>
      <c r="X36" s="21"/>
      <c r="Y36" s="545"/>
      <c r="Z36" s="21"/>
      <c r="AA36" s="21"/>
      <c r="AB36" s="21"/>
      <c r="AC36" s="21"/>
      <c r="AD36" s="21"/>
      <c r="AE36" s="544"/>
      <c r="AF36" s="544"/>
      <c r="AG36" s="544"/>
      <c r="AH36" s="544"/>
      <c r="AI36" s="544"/>
      <c r="AJ36" s="544"/>
      <c r="AK36" s="544"/>
      <c r="AL36" s="544"/>
      <c r="AM36" s="549"/>
      <c r="AN36" s="561"/>
      <c r="AO36" s="562"/>
      <c r="AP36" s="548"/>
      <c r="AQ36" s="548"/>
      <c r="AR36" s="548"/>
      <c r="AS36" s="548"/>
      <c r="AT36" s="548"/>
      <c r="AU36" s="548"/>
      <c r="AV36" s="548"/>
      <c r="AW36" s="548"/>
      <c r="AX36" s="548"/>
      <c r="AY36" s="548"/>
      <c r="AZ36" s="548"/>
      <c r="BA36" s="548"/>
      <c r="BB36" s="548"/>
      <c r="BC36" s="548"/>
      <c r="BD36" s="548"/>
      <c r="BE36" s="548"/>
      <c r="BF36" s="548"/>
      <c r="BG36" s="548"/>
      <c r="BH36" s="548"/>
      <c r="BI36" s="548"/>
      <c r="BJ36" s="548"/>
      <c r="BK36" s="548"/>
      <c r="BL36" s="548"/>
      <c r="BM36" s="548"/>
      <c r="BN36" s="548"/>
      <c r="BO36" s="548"/>
      <c r="BP36" s="548"/>
      <c r="BQ36" s="548"/>
      <c r="BR36" s="548"/>
      <c r="BS36" s="548"/>
      <c r="BT36" s="548"/>
      <c r="BU36" s="548"/>
      <c r="BV36" s="548"/>
      <c r="BW36" s="548"/>
      <c r="BX36" s="548"/>
      <c r="BY36" s="548"/>
      <c r="BZ36" s="548"/>
      <c r="CA36" s="548"/>
      <c r="CB36" s="548"/>
      <c r="CC36" s="548"/>
      <c r="CD36" s="548"/>
      <c r="CE36" s="548"/>
      <c r="CF36" s="548"/>
      <c r="CG36" s="548"/>
      <c r="CH36" s="563"/>
      <c r="CI36" s="547"/>
      <c r="CJ36" s="539"/>
      <c r="CK36" s="536"/>
      <c r="CL36" s="536"/>
    </row>
    <row r="37" spans="2:90" s="537" customFormat="1" ht="17.100000000000001" customHeight="1" x14ac:dyDescent="0.5">
      <c r="B37" s="539">
        <v>33</v>
      </c>
      <c r="C37" s="540"/>
      <c r="D37" s="541"/>
      <c r="E37" s="542"/>
      <c r="F37" s="543"/>
      <c r="G37" s="544"/>
      <c r="H37" s="544"/>
      <c r="I37" s="544"/>
      <c r="J37" s="544"/>
      <c r="K37" s="544"/>
      <c r="L37" s="544"/>
      <c r="M37" s="544"/>
      <c r="N37" s="544"/>
      <c r="O37" s="544"/>
      <c r="P37" s="544"/>
      <c r="Q37" s="544"/>
      <c r="R37" s="544"/>
      <c r="S37" s="544"/>
      <c r="T37" s="544"/>
      <c r="U37" s="21"/>
      <c r="V37" s="21"/>
      <c r="W37" s="21"/>
      <c r="X37" s="21"/>
      <c r="Y37" s="545"/>
      <c r="Z37" s="21"/>
      <c r="AA37" s="21"/>
      <c r="AB37" s="21"/>
      <c r="AC37" s="21"/>
      <c r="AD37" s="21"/>
      <c r="AE37" s="544"/>
      <c r="AF37" s="544"/>
      <c r="AG37" s="544"/>
      <c r="AH37" s="544"/>
      <c r="AI37" s="544"/>
      <c r="AJ37" s="544"/>
      <c r="AK37" s="544"/>
      <c r="AL37" s="544"/>
      <c r="AM37" s="549"/>
      <c r="AN37" s="561"/>
      <c r="AO37" s="562"/>
      <c r="AP37" s="548"/>
      <c r="AQ37" s="548"/>
      <c r="AR37" s="548"/>
      <c r="AS37" s="548"/>
      <c r="AT37" s="548"/>
      <c r="AU37" s="548"/>
      <c r="AV37" s="548"/>
      <c r="AW37" s="548"/>
      <c r="AX37" s="548"/>
      <c r="AY37" s="548"/>
      <c r="AZ37" s="548"/>
      <c r="BA37" s="548"/>
      <c r="BB37" s="548"/>
      <c r="BC37" s="548"/>
      <c r="BD37" s="548"/>
      <c r="BE37" s="548"/>
      <c r="BF37" s="548"/>
      <c r="BG37" s="548"/>
      <c r="BH37" s="548"/>
      <c r="BI37" s="548"/>
      <c r="BJ37" s="548"/>
      <c r="BK37" s="548"/>
      <c r="BL37" s="548"/>
      <c r="BM37" s="548"/>
      <c r="BN37" s="548"/>
      <c r="BO37" s="548"/>
      <c r="BP37" s="548"/>
      <c r="BQ37" s="548"/>
      <c r="BR37" s="548"/>
      <c r="BS37" s="548"/>
      <c r="BT37" s="548"/>
      <c r="BU37" s="548"/>
      <c r="BV37" s="548"/>
      <c r="BW37" s="548"/>
      <c r="BX37" s="548"/>
      <c r="BY37" s="548"/>
      <c r="BZ37" s="548"/>
      <c r="CA37" s="548"/>
      <c r="CB37" s="548"/>
      <c r="CC37" s="548"/>
      <c r="CD37" s="548"/>
      <c r="CE37" s="548"/>
      <c r="CF37" s="548"/>
      <c r="CG37" s="548"/>
      <c r="CH37" s="563"/>
      <c r="CI37" s="547"/>
      <c r="CJ37" s="539"/>
      <c r="CK37" s="536"/>
      <c r="CL37" s="536"/>
    </row>
    <row r="38" spans="2:90" s="537" customFormat="1" ht="17.100000000000001" customHeight="1" x14ac:dyDescent="0.5">
      <c r="B38" s="539">
        <v>34</v>
      </c>
      <c r="C38" s="540"/>
      <c r="D38" s="541"/>
      <c r="E38" s="542"/>
      <c r="F38" s="543"/>
      <c r="G38" s="544"/>
      <c r="H38" s="544"/>
      <c r="I38" s="544"/>
      <c r="J38" s="544"/>
      <c r="K38" s="544"/>
      <c r="L38" s="544"/>
      <c r="M38" s="544"/>
      <c r="N38" s="544"/>
      <c r="O38" s="544"/>
      <c r="P38" s="544"/>
      <c r="Q38" s="544"/>
      <c r="R38" s="544"/>
      <c r="S38" s="544"/>
      <c r="T38" s="544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544"/>
      <c r="AF38" s="544"/>
      <c r="AG38" s="544"/>
      <c r="AH38" s="544"/>
      <c r="AI38" s="544"/>
      <c r="AJ38" s="544"/>
      <c r="AK38" s="544"/>
      <c r="AL38" s="544"/>
      <c r="AM38" s="549"/>
      <c r="AN38" s="561"/>
      <c r="AO38" s="562"/>
      <c r="AP38" s="548"/>
      <c r="AQ38" s="548"/>
      <c r="AR38" s="548"/>
      <c r="AS38" s="548"/>
      <c r="AT38" s="548"/>
      <c r="AU38" s="548"/>
      <c r="AV38" s="548"/>
      <c r="AW38" s="548"/>
      <c r="AX38" s="548"/>
      <c r="AY38" s="548"/>
      <c r="AZ38" s="548"/>
      <c r="BA38" s="548"/>
      <c r="BB38" s="548"/>
      <c r="BC38" s="548"/>
      <c r="BD38" s="548"/>
      <c r="BE38" s="548"/>
      <c r="BF38" s="548"/>
      <c r="BG38" s="548"/>
      <c r="BH38" s="548"/>
      <c r="BI38" s="548"/>
      <c r="BJ38" s="548"/>
      <c r="BK38" s="548"/>
      <c r="BL38" s="548"/>
      <c r="BM38" s="548"/>
      <c r="BN38" s="548"/>
      <c r="BO38" s="548"/>
      <c r="BP38" s="548"/>
      <c r="BQ38" s="548"/>
      <c r="BR38" s="548"/>
      <c r="BS38" s="548"/>
      <c r="BT38" s="548"/>
      <c r="BU38" s="548"/>
      <c r="BV38" s="548"/>
      <c r="BW38" s="548"/>
      <c r="BX38" s="548"/>
      <c r="BY38" s="548"/>
      <c r="BZ38" s="548"/>
      <c r="CA38" s="548"/>
      <c r="CB38" s="548"/>
      <c r="CC38" s="548"/>
      <c r="CD38" s="548"/>
      <c r="CE38" s="548"/>
      <c r="CF38" s="548"/>
      <c r="CG38" s="548"/>
      <c r="CH38" s="563"/>
      <c r="CI38" s="547"/>
      <c r="CJ38" s="539"/>
      <c r="CK38" s="536"/>
      <c r="CL38" s="536"/>
    </row>
    <row r="39" spans="2:90" s="537" customFormat="1" ht="17.100000000000001" customHeight="1" x14ac:dyDescent="0.5">
      <c r="B39" s="539">
        <v>35</v>
      </c>
      <c r="C39" s="540"/>
      <c r="D39" s="541"/>
      <c r="E39" s="565"/>
      <c r="F39" s="566"/>
      <c r="G39" s="567"/>
      <c r="H39" s="567"/>
      <c r="I39" s="567"/>
      <c r="J39" s="567"/>
      <c r="K39" s="567"/>
      <c r="L39" s="567"/>
      <c r="M39" s="567"/>
      <c r="N39" s="567"/>
      <c r="O39" s="567"/>
      <c r="P39" s="567"/>
      <c r="Q39" s="567"/>
      <c r="R39" s="567"/>
      <c r="S39" s="567"/>
      <c r="T39" s="567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567"/>
      <c r="AF39" s="567"/>
      <c r="AG39" s="567"/>
      <c r="AH39" s="567"/>
      <c r="AI39" s="567"/>
      <c r="AJ39" s="567"/>
      <c r="AK39" s="567"/>
      <c r="AL39" s="567"/>
      <c r="AM39" s="549"/>
      <c r="AN39" s="561"/>
      <c r="AO39" s="562"/>
      <c r="AP39" s="548"/>
      <c r="AQ39" s="548"/>
      <c r="AR39" s="548"/>
      <c r="AS39" s="548"/>
      <c r="AT39" s="548"/>
      <c r="AU39" s="548"/>
      <c r="AV39" s="548"/>
      <c r="AW39" s="548"/>
      <c r="AX39" s="548"/>
      <c r="AY39" s="548"/>
      <c r="AZ39" s="548"/>
      <c r="BA39" s="548"/>
      <c r="BB39" s="548"/>
      <c r="BC39" s="548"/>
      <c r="BD39" s="548"/>
      <c r="BE39" s="548"/>
      <c r="BF39" s="548"/>
      <c r="BG39" s="548"/>
      <c r="BH39" s="548"/>
      <c r="BI39" s="548"/>
      <c r="BJ39" s="548"/>
      <c r="BK39" s="548"/>
      <c r="BL39" s="548"/>
      <c r="BM39" s="548"/>
      <c r="BN39" s="548"/>
      <c r="BO39" s="548"/>
      <c r="BP39" s="548"/>
      <c r="BQ39" s="548"/>
      <c r="BR39" s="548"/>
      <c r="BS39" s="548"/>
      <c r="BT39" s="548"/>
      <c r="BU39" s="548"/>
      <c r="BV39" s="548"/>
      <c r="BW39" s="548"/>
      <c r="BX39" s="548"/>
      <c r="BY39" s="548"/>
      <c r="BZ39" s="548"/>
      <c r="CA39" s="548"/>
      <c r="CB39" s="548"/>
      <c r="CC39" s="548"/>
      <c r="CD39" s="548"/>
      <c r="CE39" s="548"/>
      <c r="CF39" s="548"/>
      <c r="CG39" s="548"/>
      <c r="CH39" s="563"/>
      <c r="CI39" s="547"/>
      <c r="CJ39" s="539"/>
      <c r="CK39" s="536"/>
      <c r="CL39" s="536"/>
    </row>
    <row r="40" spans="2:90" s="537" customFormat="1" ht="17.100000000000001" customHeight="1" x14ac:dyDescent="0.5">
      <c r="B40" s="539">
        <v>36</v>
      </c>
      <c r="C40" s="540"/>
      <c r="D40" s="541"/>
      <c r="E40" s="542"/>
      <c r="F40" s="543"/>
      <c r="G40" s="544"/>
      <c r="H40" s="544"/>
      <c r="I40" s="544"/>
      <c r="J40" s="544"/>
      <c r="K40" s="544"/>
      <c r="L40" s="544"/>
      <c r="M40" s="544"/>
      <c r="N40" s="544"/>
      <c r="O40" s="544"/>
      <c r="P40" s="544"/>
      <c r="Q40" s="544"/>
      <c r="R40" s="544"/>
      <c r="S40" s="544"/>
      <c r="T40" s="544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544"/>
      <c r="AF40" s="544"/>
      <c r="AG40" s="544"/>
      <c r="AH40" s="544"/>
      <c r="AI40" s="544"/>
      <c r="AJ40" s="544"/>
      <c r="AK40" s="544"/>
      <c r="AL40" s="544"/>
      <c r="AM40" s="549"/>
      <c r="AN40" s="561"/>
      <c r="AO40" s="562"/>
      <c r="AP40" s="548"/>
      <c r="AQ40" s="548"/>
      <c r="AR40" s="548"/>
      <c r="AS40" s="548"/>
      <c r="AT40" s="548"/>
      <c r="AU40" s="548"/>
      <c r="AV40" s="548"/>
      <c r="AW40" s="548"/>
      <c r="AX40" s="548"/>
      <c r="AY40" s="548"/>
      <c r="AZ40" s="548"/>
      <c r="BA40" s="548"/>
      <c r="BB40" s="548"/>
      <c r="BC40" s="548"/>
      <c r="BD40" s="548"/>
      <c r="BE40" s="548"/>
      <c r="BF40" s="548"/>
      <c r="BG40" s="548"/>
      <c r="BH40" s="548"/>
      <c r="BI40" s="548"/>
      <c r="BJ40" s="548"/>
      <c r="BK40" s="548"/>
      <c r="BL40" s="548"/>
      <c r="BM40" s="548"/>
      <c r="BN40" s="548"/>
      <c r="BO40" s="548"/>
      <c r="BP40" s="548"/>
      <c r="BQ40" s="548"/>
      <c r="BR40" s="548"/>
      <c r="BS40" s="548"/>
      <c r="BT40" s="548"/>
      <c r="BU40" s="548"/>
      <c r="BV40" s="548"/>
      <c r="BW40" s="548"/>
      <c r="BX40" s="548"/>
      <c r="BY40" s="548"/>
      <c r="BZ40" s="548"/>
      <c r="CA40" s="548"/>
      <c r="CB40" s="548"/>
      <c r="CC40" s="548"/>
      <c r="CD40" s="548"/>
      <c r="CE40" s="548"/>
      <c r="CF40" s="548"/>
      <c r="CG40" s="548"/>
      <c r="CH40" s="563"/>
      <c r="CI40" s="547"/>
      <c r="CJ40" s="539"/>
      <c r="CK40" s="536"/>
      <c r="CL40" s="536"/>
    </row>
    <row r="41" spans="2:90" s="537" customFormat="1" ht="17.100000000000001" customHeight="1" x14ac:dyDescent="0.5">
      <c r="B41" s="539">
        <v>37</v>
      </c>
      <c r="C41" s="540"/>
      <c r="D41" s="541"/>
      <c r="E41" s="569"/>
      <c r="F41" s="570"/>
      <c r="G41" s="571"/>
      <c r="H41" s="571"/>
      <c r="I41" s="571"/>
      <c r="J41" s="571"/>
      <c r="K41" s="571"/>
      <c r="L41" s="571"/>
      <c r="M41" s="571"/>
      <c r="N41" s="571"/>
      <c r="O41" s="571"/>
      <c r="P41" s="571"/>
      <c r="Q41" s="571"/>
      <c r="R41" s="571"/>
      <c r="S41" s="571"/>
      <c r="T41" s="57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571"/>
      <c r="AF41" s="571"/>
      <c r="AG41" s="571"/>
      <c r="AH41" s="571"/>
      <c r="AI41" s="571"/>
      <c r="AJ41" s="571"/>
      <c r="AK41" s="571"/>
      <c r="AL41" s="571"/>
      <c r="AM41" s="549"/>
      <c r="AN41" s="561"/>
      <c r="AO41" s="562"/>
      <c r="AP41" s="548"/>
      <c r="AQ41" s="548"/>
      <c r="AR41" s="548"/>
      <c r="AS41" s="548"/>
      <c r="AT41" s="548"/>
      <c r="AU41" s="548"/>
      <c r="AV41" s="548"/>
      <c r="AW41" s="548"/>
      <c r="AX41" s="548"/>
      <c r="AY41" s="548"/>
      <c r="AZ41" s="548"/>
      <c r="BA41" s="548"/>
      <c r="BB41" s="548"/>
      <c r="BC41" s="548"/>
      <c r="BD41" s="548"/>
      <c r="BE41" s="548"/>
      <c r="BF41" s="548"/>
      <c r="BG41" s="548"/>
      <c r="BH41" s="548"/>
      <c r="BI41" s="548"/>
      <c r="BJ41" s="548"/>
      <c r="BK41" s="548"/>
      <c r="BL41" s="548"/>
      <c r="BM41" s="548"/>
      <c r="BN41" s="548"/>
      <c r="BO41" s="548"/>
      <c r="BP41" s="548"/>
      <c r="BQ41" s="548"/>
      <c r="BR41" s="548"/>
      <c r="BS41" s="548"/>
      <c r="BT41" s="548"/>
      <c r="BU41" s="548"/>
      <c r="BV41" s="548"/>
      <c r="BW41" s="548"/>
      <c r="BX41" s="548"/>
      <c r="BY41" s="548"/>
      <c r="BZ41" s="548"/>
      <c r="CA41" s="548"/>
      <c r="CB41" s="548"/>
      <c r="CC41" s="548"/>
      <c r="CD41" s="548"/>
      <c r="CE41" s="548"/>
      <c r="CF41" s="548"/>
      <c r="CG41" s="548"/>
      <c r="CH41" s="563"/>
      <c r="CI41" s="547"/>
      <c r="CJ41" s="539"/>
      <c r="CK41" s="536"/>
      <c r="CL41" s="536"/>
    </row>
    <row r="42" spans="2:90" s="537" customFormat="1" ht="17.100000000000001" customHeight="1" x14ac:dyDescent="0.5">
      <c r="B42" s="539">
        <v>38</v>
      </c>
      <c r="C42" s="540"/>
      <c r="D42" s="541"/>
      <c r="E42" s="542"/>
      <c r="F42" s="570"/>
      <c r="G42" s="571"/>
      <c r="H42" s="571"/>
      <c r="I42" s="571"/>
      <c r="J42" s="571"/>
      <c r="K42" s="571"/>
      <c r="L42" s="571"/>
      <c r="M42" s="571"/>
      <c r="N42" s="571"/>
      <c r="O42" s="571"/>
      <c r="P42" s="571"/>
      <c r="Q42" s="571"/>
      <c r="R42" s="571"/>
      <c r="S42" s="571"/>
      <c r="T42" s="57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571"/>
      <c r="AF42" s="571"/>
      <c r="AG42" s="571"/>
      <c r="AH42" s="571"/>
      <c r="AI42" s="571"/>
      <c r="AJ42" s="571"/>
      <c r="AK42" s="571"/>
      <c r="AL42" s="571"/>
      <c r="AM42" s="549"/>
      <c r="AN42" s="561"/>
      <c r="AO42" s="562"/>
      <c r="AP42" s="548"/>
      <c r="AQ42" s="548"/>
      <c r="AR42" s="548"/>
      <c r="AS42" s="548"/>
      <c r="AT42" s="548"/>
      <c r="AU42" s="548"/>
      <c r="AV42" s="548"/>
      <c r="AW42" s="548"/>
      <c r="AX42" s="548"/>
      <c r="AY42" s="548"/>
      <c r="AZ42" s="548"/>
      <c r="BA42" s="548"/>
      <c r="BB42" s="548"/>
      <c r="BC42" s="548"/>
      <c r="BD42" s="548"/>
      <c r="BE42" s="548"/>
      <c r="BF42" s="548"/>
      <c r="BG42" s="548"/>
      <c r="BH42" s="548"/>
      <c r="BI42" s="548"/>
      <c r="BJ42" s="548"/>
      <c r="BK42" s="548"/>
      <c r="BL42" s="548"/>
      <c r="BM42" s="548"/>
      <c r="BN42" s="548"/>
      <c r="BO42" s="548"/>
      <c r="BP42" s="548"/>
      <c r="BQ42" s="548"/>
      <c r="BR42" s="548"/>
      <c r="BS42" s="548"/>
      <c r="BT42" s="548"/>
      <c r="BU42" s="548"/>
      <c r="BV42" s="548"/>
      <c r="BW42" s="548"/>
      <c r="BX42" s="548"/>
      <c r="BY42" s="548"/>
      <c r="BZ42" s="548"/>
      <c r="CA42" s="548"/>
      <c r="CB42" s="548"/>
      <c r="CC42" s="548"/>
      <c r="CD42" s="548"/>
      <c r="CE42" s="548"/>
      <c r="CF42" s="548"/>
      <c r="CG42" s="548"/>
      <c r="CH42" s="563"/>
      <c r="CI42" s="547"/>
      <c r="CJ42" s="539"/>
      <c r="CK42" s="536"/>
      <c r="CL42" s="536"/>
    </row>
    <row r="43" spans="2:90" s="537" customFormat="1" ht="17.100000000000001" customHeight="1" x14ac:dyDescent="0.5">
      <c r="B43" s="539">
        <v>39</v>
      </c>
      <c r="C43" s="540"/>
      <c r="D43" s="541"/>
      <c r="E43" s="542"/>
      <c r="F43" s="570"/>
      <c r="G43" s="571"/>
      <c r="H43" s="571"/>
      <c r="I43" s="571"/>
      <c r="J43" s="571"/>
      <c r="K43" s="571"/>
      <c r="L43" s="571"/>
      <c r="M43" s="571"/>
      <c r="N43" s="571"/>
      <c r="O43" s="571"/>
      <c r="P43" s="571"/>
      <c r="Q43" s="571"/>
      <c r="R43" s="571"/>
      <c r="S43" s="571"/>
      <c r="T43" s="57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571"/>
      <c r="AF43" s="571"/>
      <c r="AG43" s="571"/>
      <c r="AH43" s="571"/>
      <c r="AI43" s="571"/>
      <c r="AJ43" s="571"/>
      <c r="AK43" s="571"/>
      <c r="AL43" s="571"/>
      <c r="AM43" s="549"/>
      <c r="AN43" s="561"/>
      <c r="AO43" s="562"/>
      <c r="AP43" s="548"/>
      <c r="AQ43" s="548"/>
      <c r="AR43" s="548"/>
      <c r="AS43" s="548"/>
      <c r="AT43" s="548"/>
      <c r="AU43" s="548"/>
      <c r="AV43" s="548"/>
      <c r="AW43" s="548"/>
      <c r="AX43" s="548"/>
      <c r="AY43" s="548"/>
      <c r="AZ43" s="548"/>
      <c r="BA43" s="548"/>
      <c r="BB43" s="548"/>
      <c r="BC43" s="548"/>
      <c r="BD43" s="548"/>
      <c r="BE43" s="548"/>
      <c r="BF43" s="548"/>
      <c r="BG43" s="548"/>
      <c r="BH43" s="548"/>
      <c r="BI43" s="548"/>
      <c r="BJ43" s="548"/>
      <c r="BK43" s="548"/>
      <c r="BL43" s="548"/>
      <c r="BM43" s="548"/>
      <c r="BN43" s="548"/>
      <c r="BO43" s="548"/>
      <c r="BP43" s="548"/>
      <c r="BQ43" s="548"/>
      <c r="BR43" s="548"/>
      <c r="BS43" s="548"/>
      <c r="BT43" s="548"/>
      <c r="BU43" s="548"/>
      <c r="BV43" s="548"/>
      <c r="BW43" s="548"/>
      <c r="BX43" s="548"/>
      <c r="BY43" s="548"/>
      <c r="BZ43" s="548"/>
      <c r="CA43" s="548"/>
      <c r="CB43" s="548"/>
      <c r="CC43" s="548"/>
      <c r="CD43" s="548"/>
      <c r="CE43" s="548"/>
      <c r="CF43" s="548"/>
      <c r="CG43" s="548"/>
      <c r="CH43" s="563"/>
      <c r="CI43" s="547"/>
      <c r="CJ43" s="539"/>
      <c r="CK43" s="536"/>
      <c r="CL43" s="536"/>
    </row>
    <row r="44" spans="2:90" s="537" customFormat="1" ht="17.25" customHeight="1" thickBot="1" x14ac:dyDescent="0.55000000000000004">
      <c r="B44" s="539">
        <v>40</v>
      </c>
      <c r="C44" s="572"/>
      <c r="D44" s="573"/>
      <c r="E44" s="574"/>
      <c r="F44" s="575"/>
      <c r="G44" s="576"/>
      <c r="H44" s="576"/>
      <c r="I44" s="576"/>
      <c r="J44" s="576"/>
      <c r="K44" s="576"/>
      <c r="L44" s="576"/>
      <c r="M44" s="576"/>
      <c r="N44" s="576"/>
      <c r="O44" s="576"/>
      <c r="P44" s="576"/>
      <c r="Q44" s="576"/>
      <c r="R44" s="576"/>
      <c r="S44" s="576"/>
      <c r="T44" s="576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576"/>
      <c r="AF44" s="576"/>
      <c r="AG44" s="576"/>
      <c r="AH44" s="576"/>
      <c r="AI44" s="576"/>
      <c r="AJ44" s="576"/>
      <c r="AK44" s="576"/>
      <c r="AL44" s="576"/>
      <c r="AM44" s="549"/>
      <c r="AN44" s="561"/>
      <c r="AO44" s="562"/>
      <c r="AP44" s="548"/>
      <c r="AQ44" s="548"/>
      <c r="AR44" s="548"/>
      <c r="AS44" s="548"/>
      <c r="AT44" s="548"/>
      <c r="AU44" s="548"/>
      <c r="AV44" s="548"/>
      <c r="AW44" s="548"/>
      <c r="AX44" s="548"/>
      <c r="AY44" s="548"/>
      <c r="AZ44" s="548"/>
      <c r="BA44" s="548"/>
      <c r="BB44" s="548"/>
      <c r="BC44" s="548"/>
      <c r="BD44" s="548"/>
      <c r="BE44" s="548"/>
      <c r="BF44" s="548"/>
      <c r="BG44" s="548"/>
      <c r="BH44" s="548"/>
      <c r="BI44" s="548"/>
      <c r="BJ44" s="548"/>
      <c r="BK44" s="548"/>
      <c r="BL44" s="548"/>
      <c r="BM44" s="548"/>
      <c r="BN44" s="548"/>
      <c r="BO44" s="548"/>
      <c r="BP44" s="548"/>
      <c r="BQ44" s="548"/>
      <c r="BR44" s="548"/>
      <c r="BS44" s="548"/>
      <c r="BT44" s="548"/>
      <c r="BU44" s="548"/>
      <c r="BV44" s="548"/>
      <c r="BW44" s="548"/>
      <c r="BX44" s="548"/>
      <c r="BY44" s="548"/>
      <c r="BZ44" s="548"/>
      <c r="CA44" s="548"/>
      <c r="CB44" s="548"/>
      <c r="CC44" s="548"/>
      <c r="CD44" s="548"/>
      <c r="CE44" s="548"/>
      <c r="CF44" s="548"/>
      <c r="CG44" s="548"/>
      <c r="CH44" s="563"/>
      <c r="CI44" s="577"/>
      <c r="CJ44" s="578"/>
      <c r="CK44" s="536"/>
      <c r="CL44" s="536"/>
    </row>
  </sheetData>
  <mergeCells count="16">
    <mergeCell ref="CN11:CW12"/>
    <mergeCell ref="CN13:CW14"/>
    <mergeCell ref="CN15:CR16"/>
    <mergeCell ref="B1:AM1"/>
    <mergeCell ref="AO1:CJ1"/>
    <mergeCell ref="B2:B4"/>
    <mergeCell ref="C2:C4"/>
    <mergeCell ref="D2:D4"/>
    <mergeCell ref="CJ2:CJ4"/>
    <mergeCell ref="F2:K2"/>
    <mergeCell ref="BL2:BN2"/>
    <mergeCell ref="L2:W2"/>
    <mergeCell ref="X2:AJ2"/>
    <mergeCell ref="AK2:AM2"/>
    <mergeCell ref="AO2:AX2"/>
    <mergeCell ref="AY2:BK2"/>
  </mergeCells>
  <printOptions horizontalCentered="1"/>
  <pageMargins left="0.15748031496062992" right="0.15748031496062992" top="0.39370078740157483" bottom="0.39370078740157483" header="0.51181102362204722" footer="0.51181102362204722"/>
  <pageSetup paperSize="9" scale="89" orientation="portrait" r:id="rId1"/>
  <headerFooter alignWithMargins="0"/>
  <colBreaks count="2" manualBreakCount="2">
    <brk id="39" max="43" man="1"/>
    <brk id="88" max="4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E67"/>
  <sheetViews>
    <sheetView showGridLines="0" view="pageBreakPreview" zoomScaleNormal="100" zoomScaleSheetLayoutView="100" workbookViewId="0">
      <pane xSplit="3" ySplit="6" topLeftCell="D46" activePane="bottomRight" state="frozen"/>
      <selection pane="topRight" activeCell="D1" sqref="D1"/>
      <selection pane="bottomLeft" activeCell="A7" sqref="A7"/>
      <selection pane="bottomRight" activeCell="AC10" sqref="AC10"/>
    </sheetView>
  </sheetViews>
  <sheetFormatPr defaultRowHeight="21.75" x14ac:dyDescent="0.5"/>
  <cols>
    <col min="1" max="1" width="2.140625" style="1" customWidth="1"/>
    <col min="2" max="2" width="3.28515625" style="1" customWidth="1"/>
    <col min="3" max="3" width="23" style="1" bestFit="1" customWidth="1"/>
    <col min="4" max="25" width="2.7109375" style="1" customWidth="1"/>
    <col min="26" max="28" width="4.42578125" style="1" customWidth="1"/>
    <col min="29" max="29" width="4.7109375" style="1" customWidth="1"/>
    <col min="30" max="31" width="4.42578125" style="1" customWidth="1"/>
    <col min="32" max="16384" width="9.140625" style="1"/>
  </cols>
  <sheetData>
    <row r="1" spans="2:31" ht="35.1" customHeight="1" thickBot="1" x14ac:dyDescent="0.6">
      <c r="B1" s="658" t="s">
        <v>141</v>
      </c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658"/>
      <c r="P1" s="658"/>
      <c r="Q1" s="658"/>
      <c r="R1" s="658"/>
      <c r="S1" s="658"/>
      <c r="T1" s="658"/>
      <c r="U1" s="658"/>
      <c r="V1" s="658"/>
      <c r="W1" s="658"/>
      <c r="X1" s="658"/>
      <c r="Y1" s="658"/>
      <c r="Z1" s="658"/>
      <c r="AA1" s="658"/>
      <c r="AB1" s="658"/>
      <c r="AC1" s="658"/>
      <c r="AD1" s="658"/>
      <c r="AE1" s="658"/>
    </row>
    <row r="2" spans="2:31" ht="18.95" customHeight="1" thickBot="1" x14ac:dyDescent="0.55000000000000004">
      <c r="B2" s="99"/>
      <c r="C2" s="99"/>
      <c r="D2" s="662" t="s">
        <v>44</v>
      </c>
      <c r="E2" s="663"/>
      <c r="F2" s="663"/>
      <c r="G2" s="663"/>
      <c r="H2" s="663"/>
      <c r="I2" s="663"/>
      <c r="J2" s="663"/>
      <c r="K2" s="663"/>
      <c r="L2" s="663"/>
      <c r="M2" s="663"/>
      <c r="N2" s="663"/>
      <c r="O2" s="663"/>
      <c r="P2" s="663"/>
      <c r="Q2" s="663"/>
      <c r="R2" s="663"/>
      <c r="S2" s="663"/>
      <c r="T2" s="663"/>
      <c r="U2" s="663"/>
      <c r="V2" s="663"/>
      <c r="W2" s="663"/>
      <c r="X2" s="663"/>
      <c r="Y2" s="664"/>
      <c r="Z2" s="665" t="s">
        <v>4</v>
      </c>
      <c r="AA2" s="666"/>
      <c r="AB2" s="666"/>
      <c r="AC2" s="667"/>
      <c r="AD2" s="100" t="s">
        <v>5</v>
      </c>
      <c r="AE2" s="99"/>
    </row>
    <row r="3" spans="2:31" ht="18.95" customHeight="1" x14ac:dyDescent="0.5">
      <c r="B3" s="104" t="s">
        <v>0</v>
      </c>
      <c r="C3" s="104"/>
      <c r="D3" s="111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3"/>
      <c r="Z3" s="101" t="s">
        <v>6</v>
      </c>
      <c r="AA3" s="653" t="s">
        <v>45</v>
      </c>
      <c r="AB3" s="653" t="s">
        <v>46</v>
      </c>
      <c r="AC3" s="659" t="s">
        <v>1</v>
      </c>
      <c r="AD3" s="102" t="s">
        <v>7</v>
      </c>
      <c r="AE3" s="103"/>
    </row>
    <row r="4" spans="2:31" ht="18.95" customHeight="1" x14ac:dyDescent="0.55000000000000004">
      <c r="B4" s="104" t="s">
        <v>2</v>
      </c>
      <c r="C4" s="105" t="s">
        <v>34</v>
      </c>
      <c r="D4" s="106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8"/>
      <c r="Z4" s="109" t="s">
        <v>8</v>
      </c>
      <c r="AA4" s="654"/>
      <c r="AB4" s="656"/>
      <c r="AC4" s="660"/>
      <c r="AD4" s="102" t="s">
        <v>9</v>
      </c>
      <c r="AE4" s="103" t="s">
        <v>10</v>
      </c>
    </row>
    <row r="5" spans="2:31" ht="18.95" customHeight="1" thickBot="1" x14ac:dyDescent="0.55000000000000004">
      <c r="B5" s="110"/>
      <c r="C5" s="104"/>
      <c r="D5" s="111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3"/>
      <c r="Z5" s="114" t="s">
        <v>11</v>
      </c>
      <c r="AA5" s="655"/>
      <c r="AB5" s="657"/>
      <c r="AC5" s="661"/>
      <c r="AD5" s="102" t="s">
        <v>12</v>
      </c>
      <c r="AE5" s="103"/>
    </row>
    <row r="6" spans="2:31" ht="18.95" customHeight="1" thickBot="1" x14ac:dyDescent="0.6">
      <c r="B6" s="115"/>
      <c r="C6" s="104"/>
      <c r="D6" s="116"/>
      <c r="E6" s="117"/>
      <c r="F6" s="117">
        <v>10</v>
      </c>
      <c r="G6" s="117">
        <v>10</v>
      </c>
      <c r="H6" s="117">
        <v>10</v>
      </c>
      <c r="I6" s="117">
        <v>10</v>
      </c>
      <c r="J6" s="117">
        <v>10</v>
      </c>
      <c r="K6" s="117">
        <v>10</v>
      </c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8"/>
      <c r="Z6" s="119">
        <f>SUM(D6:Y6)</f>
        <v>60</v>
      </c>
      <c r="AA6" s="120">
        <v>20</v>
      </c>
      <c r="AB6" s="120">
        <v>20</v>
      </c>
      <c r="AC6" s="121">
        <f>SUM(Z6:AB6)</f>
        <v>100</v>
      </c>
      <c r="AD6" s="122"/>
      <c r="AE6" s="115"/>
    </row>
    <row r="7" spans="2:31" ht="17.100000000000001" customHeight="1" x14ac:dyDescent="0.5">
      <c r="B7" s="132">
        <v>1</v>
      </c>
      <c r="C7" s="123" t="str">
        <f>เวลาเรียน201!D5</f>
        <v>เด็กหญิง สุธีรัตน์  แย้มผะอบ</v>
      </c>
      <c r="D7" s="124"/>
      <c r="E7" s="89"/>
      <c r="F7" s="89">
        <v>8</v>
      </c>
      <c r="G7" s="90">
        <v>8</v>
      </c>
      <c r="H7" s="125">
        <v>7</v>
      </c>
      <c r="I7" s="125">
        <v>8</v>
      </c>
      <c r="J7" s="125">
        <v>9</v>
      </c>
      <c r="K7" s="125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91"/>
      <c r="Z7" s="126">
        <f t="shared" ref="Z7:Z36" si="0">SUM(D7:Y7)</f>
        <v>40</v>
      </c>
      <c r="AA7" s="89">
        <v>10</v>
      </c>
      <c r="AB7" s="89">
        <v>15</v>
      </c>
      <c r="AC7" s="138">
        <f>SUM(Z7:AB7)</f>
        <v>65</v>
      </c>
      <c r="AD7" s="130" t="str">
        <f t="shared" ref="AD7:AD36" si="1">IF(AC7&lt;50,"0",IF(AC7&lt;55,"1",IF(AC7&lt;60,"1.5",IF(AC7&lt;65,"2",IF(AC7&lt;70,"2.5",IF(AC7&lt;75,"3",IF(AC7&lt;80,"3.5",4)))))))</f>
        <v>2.5</v>
      </c>
      <c r="AE7" s="242"/>
    </row>
    <row r="8" spans="2:31" ht="17.100000000000001" customHeight="1" x14ac:dyDescent="0.5">
      <c r="B8" s="30">
        <v>2</v>
      </c>
      <c r="C8" s="133" t="str">
        <f>เวลาเรียน201!D6</f>
        <v>เด็กชาย ภัทรพล  อาจศิริ</v>
      </c>
      <c r="D8" s="127"/>
      <c r="E8" s="14"/>
      <c r="F8" s="14">
        <v>5</v>
      </c>
      <c r="G8" s="15">
        <v>6</v>
      </c>
      <c r="H8" s="128">
        <v>6</v>
      </c>
      <c r="I8" s="128">
        <v>5</v>
      </c>
      <c r="J8" s="128">
        <v>5</v>
      </c>
      <c r="K8" s="128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92"/>
      <c r="Z8" s="129">
        <f t="shared" si="0"/>
        <v>27</v>
      </c>
      <c r="AA8" s="14">
        <v>10</v>
      </c>
      <c r="AB8" s="14">
        <v>15</v>
      </c>
      <c r="AC8" s="138">
        <f t="shared" ref="AC8:AC36" si="2">SUM(Z8:AB8)</f>
        <v>52</v>
      </c>
      <c r="AD8" s="130" t="str">
        <f t="shared" si="1"/>
        <v>1</v>
      </c>
      <c r="AE8" s="131"/>
    </row>
    <row r="9" spans="2:31" ht="17.100000000000001" customHeight="1" x14ac:dyDescent="0.5">
      <c r="B9" s="132">
        <v>3</v>
      </c>
      <c r="C9" s="133" t="str">
        <f>เวลาเรียน201!D7</f>
        <v>เด็กชาย ศุภกิตติ์  ประกิ่ง</v>
      </c>
      <c r="D9" s="127"/>
      <c r="E9" s="14"/>
      <c r="F9" s="14">
        <v>6</v>
      </c>
      <c r="G9" s="15">
        <v>5</v>
      </c>
      <c r="H9" s="128">
        <v>8</v>
      </c>
      <c r="I9" s="128">
        <v>7</v>
      </c>
      <c r="J9" s="128">
        <v>6</v>
      </c>
      <c r="K9" s="128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92"/>
      <c r="Z9" s="129">
        <f t="shared" si="0"/>
        <v>32</v>
      </c>
      <c r="AA9" s="7">
        <v>12</v>
      </c>
      <c r="AB9" s="7">
        <v>15</v>
      </c>
      <c r="AC9" s="138">
        <f t="shared" si="2"/>
        <v>59</v>
      </c>
      <c r="AD9" s="130" t="str">
        <f t="shared" si="1"/>
        <v>1.5</v>
      </c>
      <c r="AE9" s="131"/>
    </row>
    <row r="10" spans="2:31" ht="17.100000000000001" customHeight="1" x14ac:dyDescent="0.5">
      <c r="B10" s="30">
        <v>4</v>
      </c>
      <c r="C10" s="133" t="str">
        <f>เวลาเรียน201!D8</f>
        <v>เด็กชาย พนินธรณ์  ภู่แสง</v>
      </c>
      <c r="D10" s="127"/>
      <c r="E10" s="14"/>
      <c r="F10" s="14">
        <v>5</v>
      </c>
      <c r="G10" s="15">
        <v>5</v>
      </c>
      <c r="H10" s="128">
        <v>6</v>
      </c>
      <c r="I10" s="128">
        <v>7</v>
      </c>
      <c r="J10" s="128">
        <v>7</v>
      </c>
      <c r="K10" s="128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92"/>
      <c r="Z10" s="129">
        <f t="shared" si="0"/>
        <v>30</v>
      </c>
      <c r="AA10" s="14">
        <v>15</v>
      </c>
      <c r="AB10" s="14">
        <v>18</v>
      </c>
      <c r="AC10" s="138">
        <f t="shared" si="2"/>
        <v>63</v>
      </c>
      <c r="AD10" s="130" t="str">
        <f t="shared" si="1"/>
        <v>2</v>
      </c>
      <c r="AE10" s="131"/>
    </row>
    <row r="11" spans="2:31" ht="17.100000000000001" customHeight="1" x14ac:dyDescent="0.5">
      <c r="B11" s="132">
        <v>5</v>
      </c>
      <c r="C11" s="133" t="str">
        <f>เวลาเรียน201!D9</f>
        <v>เด็กชาย พุฒินันท์  วีฟอง</v>
      </c>
      <c r="D11" s="127"/>
      <c r="E11" s="14"/>
      <c r="F11" s="14"/>
      <c r="G11" s="15"/>
      <c r="H11" s="128"/>
      <c r="I11" s="128"/>
      <c r="J11" s="128"/>
      <c r="K11" s="128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92"/>
      <c r="Z11" s="129">
        <f t="shared" si="0"/>
        <v>0</v>
      </c>
      <c r="AA11" s="7"/>
      <c r="AB11" s="7"/>
      <c r="AC11" s="138">
        <f t="shared" si="2"/>
        <v>0</v>
      </c>
      <c r="AD11" s="130" t="str">
        <f t="shared" si="1"/>
        <v>0</v>
      </c>
      <c r="AE11" s="131"/>
    </row>
    <row r="12" spans="2:31" ht="17.100000000000001" customHeight="1" x14ac:dyDescent="0.5">
      <c r="B12" s="30">
        <v>6</v>
      </c>
      <c r="C12" s="133" t="str">
        <f>เวลาเรียน201!D10</f>
        <v>เด็กหญิง ปานดาว  พุ่มโรจน์</v>
      </c>
      <c r="D12" s="127"/>
      <c r="E12" s="14"/>
      <c r="F12" s="14"/>
      <c r="G12" s="15"/>
      <c r="H12" s="128"/>
      <c r="I12" s="128"/>
      <c r="J12" s="128"/>
      <c r="K12" s="128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92"/>
      <c r="Z12" s="129">
        <f t="shared" si="0"/>
        <v>0</v>
      </c>
      <c r="AA12" s="14"/>
      <c r="AB12" s="14"/>
      <c r="AC12" s="138">
        <f t="shared" si="2"/>
        <v>0</v>
      </c>
      <c r="AD12" s="130" t="str">
        <f t="shared" si="1"/>
        <v>0</v>
      </c>
      <c r="AE12" s="131"/>
    </row>
    <row r="13" spans="2:31" ht="17.100000000000001" customHeight="1" x14ac:dyDescent="0.5">
      <c r="B13" s="132">
        <v>7</v>
      </c>
      <c r="C13" s="133" t="str">
        <f>เวลาเรียน201!D11</f>
        <v>เด็กชาย ปริภัทร  ธรรมสาโรช</v>
      </c>
      <c r="D13" s="127"/>
      <c r="E13" s="14"/>
      <c r="F13" s="14"/>
      <c r="G13" s="15"/>
      <c r="H13" s="128"/>
      <c r="I13" s="128"/>
      <c r="J13" s="128"/>
      <c r="K13" s="128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92"/>
      <c r="Z13" s="129">
        <f t="shared" si="0"/>
        <v>0</v>
      </c>
      <c r="AA13" s="7"/>
      <c r="AB13" s="7"/>
      <c r="AC13" s="138">
        <f t="shared" si="2"/>
        <v>0</v>
      </c>
      <c r="AD13" s="130" t="str">
        <f t="shared" si="1"/>
        <v>0</v>
      </c>
      <c r="AE13" s="131"/>
    </row>
    <row r="14" spans="2:31" ht="17.100000000000001" customHeight="1" x14ac:dyDescent="0.5">
      <c r="B14" s="30">
        <v>8</v>
      </c>
      <c r="C14" s="133" t="str">
        <f>เวลาเรียน201!D12</f>
        <v>เด็กชาย ธนากร  อิ่มสมัย</v>
      </c>
      <c r="D14" s="127"/>
      <c r="E14" s="14"/>
      <c r="F14" s="14"/>
      <c r="G14" s="15"/>
      <c r="H14" s="128"/>
      <c r="I14" s="128"/>
      <c r="J14" s="128"/>
      <c r="K14" s="128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92"/>
      <c r="Z14" s="129">
        <f t="shared" si="0"/>
        <v>0</v>
      </c>
      <c r="AA14" s="14"/>
      <c r="AB14" s="14"/>
      <c r="AC14" s="138">
        <f t="shared" si="2"/>
        <v>0</v>
      </c>
      <c r="AD14" s="130" t="str">
        <f t="shared" si="1"/>
        <v>0</v>
      </c>
      <c r="AE14" s="131"/>
    </row>
    <row r="15" spans="2:31" ht="17.100000000000001" customHeight="1" x14ac:dyDescent="0.5">
      <c r="B15" s="132">
        <v>9</v>
      </c>
      <c r="C15" s="133" t="str">
        <f>เวลาเรียน201!D13</f>
        <v>เด็กหญิง สุธิดา  แก้วน้อย</v>
      </c>
      <c r="D15" s="127"/>
      <c r="E15" s="14"/>
      <c r="F15" s="14"/>
      <c r="G15" s="15"/>
      <c r="H15" s="128"/>
      <c r="I15" s="128"/>
      <c r="J15" s="128"/>
      <c r="K15" s="128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92"/>
      <c r="Z15" s="129">
        <f t="shared" si="0"/>
        <v>0</v>
      </c>
      <c r="AA15" s="7"/>
      <c r="AB15" s="7"/>
      <c r="AC15" s="138">
        <f t="shared" si="2"/>
        <v>0</v>
      </c>
      <c r="AD15" s="130" t="str">
        <f t="shared" si="1"/>
        <v>0</v>
      </c>
      <c r="AE15" s="131"/>
    </row>
    <row r="16" spans="2:31" ht="17.100000000000001" customHeight="1" x14ac:dyDescent="0.5">
      <c r="B16" s="30">
        <v>10</v>
      </c>
      <c r="C16" s="133" t="str">
        <f>เวลาเรียน201!D14</f>
        <v>เด็กหญิง สุธิดา  เกตุมณี</v>
      </c>
      <c r="D16" s="127"/>
      <c r="E16" s="14"/>
      <c r="F16" s="14"/>
      <c r="G16" s="15"/>
      <c r="H16" s="128"/>
      <c r="I16" s="128"/>
      <c r="J16" s="128"/>
      <c r="K16" s="128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92"/>
      <c r="Z16" s="129">
        <f t="shared" si="0"/>
        <v>0</v>
      </c>
      <c r="AA16" s="14"/>
      <c r="AB16" s="14"/>
      <c r="AC16" s="138">
        <f t="shared" si="2"/>
        <v>0</v>
      </c>
      <c r="AD16" s="130" t="str">
        <f t="shared" si="1"/>
        <v>0</v>
      </c>
      <c r="AE16" s="131"/>
    </row>
    <row r="17" spans="2:31" ht="17.100000000000001" customHeight="1" x14ac:dyDescent="0.5">
      <c r="B17" s="132">
        <v>11</v>
      </c>
      <c r="C17" s="133" t="str">
        <f>เวลาเรียน201!D15</f>
        <v>เด็กชาย ศุภวิชญ์  จงจอหอ</v>
      </c>
      <c r="D17" s="127"/>
      <c r="E17" s="14"/>
      <c r="F17" s="14"/>
      <c r="G17" s="15"/>
      <c r="H17" s="128"/>
      <c r="I17" s="128"/>
      <c r="J17" s="128"/>
      <c r="K17" s="128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92"/>
      <c r="Z17" s="129">
        <f t="shared" si="0"/>
        <v>0</v>
      </c>
      <c r="AA17" s="7"/>
      <c r="AB17" s="7"/>
      <c r="AC17" s="138">
        <f t="shared" si="2"/>
        <v>0</v>
      </c>
      <c r="AD17" s="130" t="str">
        <f t="shared" si="1"/>
        <v>0</v>
      </c>
      <c r="AE17" s="131"/>
    </row>
    <row r="18" spans="2:31" ht="17.100000000000001" customHeight="1" x14ac:dyDescent="0.5">
      <c r="B18" s="30">
        <v>12</v>
      </c>
      <c r="C18" s="134" t="str">
        <f>เวลาเรียน201!D16</f>
        <v>เด็กชาย พงศ์ฐกาญจน์  นะทะศิริ</v>
      </c>
      <c r="D18" s="127"/>
      <c r="E18" s="14"/>
      <c r="F18" s="14"/>
      <c r="G18" s="15"/>
      <c r="H18" s="128"/>
      <c r="I18" s="128"/>
      <c r="J18" s="128"/>
      <c r="K18" s="128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92"/>
      <c r="Z18" s="129">
        <f t="shared" si="0"/>
        <v>0</v>
      </c>
      <c r="AA18" s="14"/>
      <c r="AB18" s="14"/>
      <c r="AC18" s="138">
        <f t="shared" si="2"/>
        <v>0</v>
      </c>
      <c r="AD18" s="130" t="str">
        <f t="shared" si="1"/>
        <v>0</v>
      </c>
      <c r="AE18" s="131"/>
    </row>
    <row r="19" spans="2:31" ht="15.75" customHeight="1" x14ac:dyDescent="0.5">
      <c r="B19" s="132">
        <v>13</v>
      </c>
      <c r="C19" s="133" t="str">
        <f>เวลาเรียน201!D17</f>
        <v>เด็กชาย ภัทรศักดิ์  เกตุเฟื่อง</v>
      </c>
      <c r="D19" s="127"/>
      <c r="E19" s="14"/>
      <c r="F19" s="14"/>
      <c r="G19" s="15"/>
      <c r="H19" s="128"/>
      <c r="I19" s="128"/>
      <c r="J19" s="128"/>
      <c r="K19" s="128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92"/>
      <c r="Z19" s="129">
        <f t="shared" si="0"/>
        <v>0</v>
      </c>
      <c r="AA19" s="7"/>
      <c r="AB19" s="7"/>
      <c r="AC19" s="138">
        <f t="shared" si="2"/>
        <v>0</v>
      </c>
      <c r="AD19" s="130" t="str">
        <f t="shared" si="1"/>
        <v>0</v>
      </c>
      <c r="AE19" s="131"/>
    </row>
    <row r="20" spans="2:31" ht="17.100000000000001" customHeight="1" x14ac:dyDescent="0.5">
      <c r="B20" s="30">
        <v>14</v>
      </c>
      <c r="C20" s="133" t="str">
        <f>เวลาเรียน201!D18</f>
        <v>เด็กหญิง อภัสรา  สาระคำ</v>
      </c>
      <c r="D20" s="127"/>
      <c r="E20" s="14"/>
      <c r="F20" s="14"/>
      <c r="G20" s="15"/>
      <c r="H20" s="128"/>
      <c r="I20" s="128"/>
      <c r="J20" s="128"/>
      <c r="K20" s="128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92"/>
      <c r="Z20" s="129">
        <f t="shared" si="0"/>
        <v>0</v>
      </c>
      <c r="AA20" s="14"/>
      <c r="AB20" s="14"/>
      <c r="AC20" s="138">
        <f t="shared" si="2"/>
        <v>0</v>
      </c>
      <c r="AD20" s="130" t="str">
        <f t="shared" si="1"/>
        <v>0</v>
      </c>
      <c r="AE20" s="131"/>
    </row>
    <row r="21" spans="2:31" ht="17.100000000000001" customHeight="1" x14ac:dyDescent="0.5">
      <c r="B21" s="132">
        <v>15</v>
      </c>
      <c r="C21" s="133" t="str">
        <f>เวลาเรียน201!D19</f>
        <v>เด็กหญิง ศศิภา  กลำเงิน</v>
      </c>
      <c r="D21" s="127"/>
      <c r="E21" s="14"/>
      <c r="F21" s="14"/>
      <c r="G21" s="15"/>
      <c r="H21" s="128"/>
      <c r="I21" s="128"/>
      <c r="J21" s="128"/>
      <c r="K21" s="128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92"/>
      <c r="Z21" s="129">
        <f t="shared" si="0"/>
        <v>0</v>
      </c>
      <c r="AA21" s="7"/>
      <c r="AB21" s="7"/>
      <c r="AC21" s="138">
        <f t="shared" si="2"/>
        <v>0</v>
      </c>
      <c r="AD21" s="130" t="str">
        <f t="shared" si="1"/>
        <v>0</v>
      </c>
      <c r="AE21" s="131"/>
    </row>
    <row r="22" spans="2:31" ht="17.100000000000001" customHeight="1" x14ac:dyDescent="0.5">
      <c r="B22" s="30">
        <v>16</v>
      </c>
      <c r="C22" s="133" t="str">
        <f>เวลาเรียน201!D20</f>
        <v>เด็กหญิง ชลธิชา  สาธรกิจ</v>
      </c>
      <c r="D22" s="127"/>
      <c r="E22" s="14"/>
      <c r="F22" s="14"/>
      <c r="G22" s="15"/>
      <c r="H22" s="128"/>
      <c r="I22" s="128"/>
      <c r="J22" s="128"/>
      <c r="K22" s="128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92"/>
      <c r="Z22" s="129">
        <f t="shared" si="0"/>
        <v>0</v>
      </c>
      <c r="AA22" s="14"/>
      <c r="AB22" s="14"/>
      <c r="AC22" s="138">
        <f t="shared" si="2"/>
        <v>0</v>
      </c>
      <c r="AD22" s="130" t="str">
        <f t="shared" si="1"/>
        <v>0</v>
      </c>
      <c r="AE22" s="131"/>
    </row>
    <row r="23" spans="2:31" ht="17.100000000000001" customHeight="1" x14ac:dyDescent="0.5">
      <c r="B23" s="132">
        <v>17</v>
      </c>
      <c r="C23" s="133" t="str">
        <f>เวลาเรียน201!D21</f>
        <v>เด็กชาย ศุภณัฐ  สว่างอารมณ์</v>
      </c>
      <c r="D23" s="127" t="s">
        <v>16</v>
      </c>
      <c r="E23" s="14"/>
      <c r="F23" s="14"/>
      <c r="G23" s="15"/>
      <c r="H23" s="128"/>
      <c r="I23" s="128"/>
      <c r="J23" s="128"/>
      <c r="K23" s="128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92"/>
      <c r="Z23" s="129">
        <f t="shared" si="0"/>
        <v>0</v>
      </c>
      <c r="AA23" s="7"/>
      <c r="AB23" s="7"/>
      <c r="AC23" s="138">
        <f t="shared" si="2"/>
        <v>0</v>
      </c>
      <c r="AD23" s="130" t="str">
        <f t="shared" si="1"/>
        <v>0</v>
      </c>
      <c r="AE23" s="131"/>
    </row>
    <row r="24" spans="2:31" ht="17.100000000000001" customHeight="1" x14ac:dyDescent="0.5">
      <c r="B24" s="30">
        <v>18</v>
      </c>
      <c r="C24" s="133" t="str">
        <f>เวลาเรียน201!D22</f>
        <v>เด็กชาย กิตติศักดิ์  ดีบุรี</v>
      </c>
      <c r="D24" s="127"/>
      <c r="E24" s="14"/>
      <c r="F24" s="14"/>
      <c r="G24" s="15"/>
      <c r="H24" s="128"/>
      <c r="I24" s="128"/>
      <c r="J24" s="128"/>
      <c r="K24" s="128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92"/>
      <c r="Z24" s="129">
        <f t="shared" si="0"/>
        <v>0</v>
      </c>
      <c r="AA24" s="14"/>
      <c r="AB24" s="14"/>
      <c r="AC24" s="138">
        <f t="shared" si="2"/>
        <v>0</v>
      </c>
      <c r="AD24" s="130" t="str">
        <f t="shared" si="1"/>
        <v>0</v>
      </c>
      <c r="AE24" s="131"/>
    </row>
    <row r="25" spans="2:31" ht="17.100000000000001" customHeight="1" x14ac:dyDescent="0.5">
      <c r="B25" s="132">
        <v>19</v>
      </c>
      <c r="C25" s="133" t="str">
        <f>เวลาเรียน201!D23</f>
        <v>เด็กชาย ชินภัทร  ศิลา</v>
      </c>
      <c r="D25" s="127"/>
      <c r="E25" s="14"/>
      <c r="F25" s="14"/>
      <c r="G25" s="15"/>
      <c r="H25" s="128"/>
      <c r="I25" s="128"/>
      <c r="J25" s="128"/>
      <c r="K25" s="128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92"/>
      <c r="Z25" s="129">
        <f t="shared" si="0"/>
        <v>0</v>
      </c>
      <c r="AA25" s="7"/>
      <c r="AB25" s="7"/>
      <c r="AC25" s="138">
        <f t="shared" si="2"/>
        <v>0</v>
      </c>
      <c r="AD25" s="130" t="str">
        <f t="shared" si="1"/>
        <v>0</v>
      </c>
      <c r="AE25" s="131"/>
    </row>
    <row r="26" spans="2:31" ht="17.100000000000001" customHeight="1" x14ac:dyDescent="0.5">
      <c r="B26" s="30">
        <v>20</v>
      </c>
      <c r="C26" s="133" t="str">
        <f>เวลาเรียน201!D24</f>
        <v>เด็กหญิง วนิดา  วีรชาติไกรเกริก</v>
      </c>
      <c r="D26" s="127"/>
      <c r="E26" s="14"/>
      <c r="F26" s="14"/>
      <c r="G26" s="15"/>
      <c r="H26" s="128"/>
      <c r="I26" s="128"/>
      <c r="J26" s="128"/>
      <c r="K26" s="128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92"/>
      <c r="Z26" s="129">
        <f t="shared" si="0"/>
        <v>0</v>
      </c>
      <c r="AA26" s="14"/>
      <c r="AB26" s="14"/>
      <c r="AC26" s="138">
        <f t="shared" si="2"/>
        <v>0</v>
      </c>
      <c r="AD26" s="130" t="str">
        <f t="shared" si="1"/>
        <v>0</v>
      </c>
      <c r="AE26" s="131"/>
    </row>
    <row r="27" spans="2:31" ht="17.100000000000001" customHeight="1" x14ac:dyDescent="0.5">
      <c r="B27" s="132">
        <v>21</v>
      </c>
      <c r="C27" s="133" t="str">
        <f>เวลาเรียน201!D25</f>
        <v>เด็กชาย เรืองศักดิ์  พุ่มเจริญ</v>
      </c>
      <c r="D27" s="127"/>
      <c r="E27" s="14"/>
      <c r="F27" s="14"/>
      <c r="G27" s="15"/>
      <c r="H27" s="128"/>
      <c r="I27" s="128"/>
      <c r="J27" s="128"/>
      <c r="K27" s="128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92"/>
      <c r="Z27" s="129">
        <f t="shared" si="0"/>
        <v>0</v>
      </c>
      <c r="AA27" s="7"/>
      <c r="AB27" s="7"/>
      <c r="AC27" s="138">
        <f t="shared" si="2"/>
        <v>0</v>
      </c>
      <c r="AD27" s="130" t="str">
        <f t="shared" si="1"/>
        <v>0</v>
      </c>
      <c r="AE27" s="131"/>
    </row>
    <row r="28" spans="2:31" ht="17.100000000000001" customHeight="1" x14ac:dyDescent="0.5">
      <c r="B28" s="30">
        <v>22</v>
      </c>
      <c r="C28" s="133" t="str">
        <f>เวลาเรียน201!D26</f>
        <v>เด็กหญิง ศศิวิมล  สังขรักษ์</v>
      </c>
      <c r="D28" s="127"/>
      <c r="E28" s="14"/>
      <c r="F28" s="14"/>
      <c r="G28" s="15"/>
      <c r="H28" s="128"/>
      <c r="I28" s="128"/>
      <c r="J28" s="128"/>
      <c r="K28" s="128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92"/>
      <c r="Z28" s="129">
        <f t="shared" si="0"/>
        <v>0</v>
      </c>
      <c r="AA28" s="14"/>
      <c r="AB28" s="14"/>
      <c r="AC28" s="138">
        <f t="shared" si="2"/>
        <v>0</v>
      </c>
      <c r="AD28" s="130" t="str">
        <f t="shared" si="1"/>
        <v>0</v>
      </c>
      <c r="AE28" s="131"/>
    </row>
    <row r="29" spans="2:31" ht="17.100000000000001" customHeight="1" x14ac:dyDescent="0.5">
      <c r="B29" s="132">
        <v>23</v>
      </c>
      <c r="C29" s="133" t="str">
        <f>เวลาเรียน201!D27</f>
        <v>เด็กชาย ดิเรก  ศรีพรรณารักษ์</v>
      </c>
      <c r="D29" s="127" t="s">
        <v>16</v>
      </c>
      <c r="E29" s="14"/>
      <c r="F29" s="14"/>
      <c r="G29" s="15"/>
      <c r="H29" s="128"/>
      <c r="I29" s="128"/>
      <c r="J29" s="128"/>
      <c r="K29" s="128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92"/>
      <c r="Z29" s="129">
        <f t="shared" si="0"/>
        <v>0</v>
      </c>
      <c r="AA29" s="7"/>
      <c r="AB29" s="7"/>
      <c r="AC29" s="138">
        <f t="shared" si="2"/>
        <v>0</v>
      </c>
      <c r="AD29" s="130" t="str">
        <f t="shared" si="1"/>
        <v>0</v>
      </c>
      <c r="AE29" s="131"/>
    </row>
    <row r="30" spans="2:31" ht="17.100000000000001" customHeight="1" x14ac:dyDescent="0.5">
      <c r="B30" s="30">
        <v>24</v>
      </c>
      <c r="C30" s="133" t="str">
        <f>เวลาเรียน201!D28</f>
        <v>เด็กหญิง นันทิพัฒน์  บุญเลี้ยง</v>
      </c>
      <c r="D30" s="127"/>
      <c r="E30" s="14"/>
      <c r="F30" s="14"/>
      <c r="G30" s="15"/>
      <c r="H30" s="128"/>
      <c r="I30" s="128"/>
      <c r="J30" s="128"/>
      <c r="K30" s="128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92"/>
      <c r="Z30" s="129">
        <f t="shared" si="0"/>
        <v>0</v>
      </c>
      <c r="AA30" s="14"/>
      <c r="AB30" s="14"/>
      <c r="AC30" s="138">
        <f t="shared" si="2"/>
        <v>0</v>
      </c>
      <c r="AD30" s="130" t="str">
        <f t="shared" si="1"/>
        <v>0</v>
      </c>
      <c r="AE30" s="131"/>
    </row>
    <row r="31" spans="2:31" ht="17.100000000000001" customHeight="1" x14ac:dyDescent="0.5">
      <c r="B31" s="135">
        <v>25</v>
      </c>
      <c r="C31" s="133" t="str">
        <f>เวลาเรียน201!D29</f>
        <v>เด็กหญิง สุวรรณา  คิดเห็น</v>
      </c>
      <c r="D31" s="127"/>
      <c r="E31" s="14"/>
      <c r="F31" s="14"/>
      <c r="G31" s="15"/>
      <c r="H31" s="128"/>
      <c r="I31" s="128"/>
      <c r="J31" s="128"/>
      <c r="K31" s="128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92"/>
      <c r="Z31" s="129">
        <f t="shared" si="0"/>
        <v>0</v>
      </c>
      <c r="AA31" s="14"/>
      <c r="AB31" s="14"/>
      <c r="AC31" s="138">
        <f t="shared" si="2"/>
        <v>0</v>
      </c>
      <c r="AD31" s="130" t="str">
        <f t="shared" si="1"/>
        <v>0</v>
      </c>
      <c r="AE31" s="136"/>
    </row>
    <row r="32" spans="2:31" ht="17.100000000000001" customHeight="1" x14ac:dyDescent="0.5">
      <c r="B32" s="30">
        <v>26</v>
      </c>
      <c r="C32" s="133" t="str">
        <f>เวลาเรียน201!D30</f>
        <v>เด็กชาย ปัณณทัต  โชติกชพัฒน</v>
      </c>
      <c r="D32" s="127"/>
      <c r="E32" s="14"/>
      <c r="F32" s="14"/>
      <c r="G32" s="15"/>
      <c r="H32" s="128"/>
      <c r="I32" s="128"/>
      <c r="J32" s="128"/>
      <c r="K32" s="128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92"/>
      <c r="Z32" s="129">
        <f t="shared" si="0"/>
        <v>0</v>
      </c>
      <c r="AA32" s="14"/>
      <c r="AB32" s="14"/>
      <c r="AC32" s="138">
        <f t="shared" si="2"/>
        <v>0</v>
      </c>
      <c r="AD32" s="130" t="str">
        <f t="shared" si="1"/>
        <v>0</v>
      </c>
      <c r="AE32" s="131"/>
    </row>
    <row r="33" spans="2:31" ht="17.100000000000001" customHeight="1" x14ac:dyDescent="0.5">
      <c r="B33" s="132">
        <v>27</v>
      </c>
      <c r="C33" s="133" t="str">
        <f>เวลาเรียน201!D31</f>
        <v>เด็กหญิง สุภาพร  ทรัพย์มงคล</v>
      </c>
      <c r="D33" s="127"/>
      <c r="E33" s="14"/>
      <c r="F33" s="14"/>
      <c r="G33" s="15"/>
      <c r="H33" s="128"/>
      <c r="I33" s="128"/>
      <c r="J33" s="128"/>
      <c r="K33" s="128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92"/>
      <c r="Z33" s="129">
        <f t="shared" si="0"/>
        <v>0</v>
      </c>
      <c r="AA33" s="14"/>
      <c r="AB33" s="14"/>
      <c r="AC33" s="138">
        <f t="shared" si="2"/>
        <v>0</v>
      </c>
      <c r="AD33" s="130" t="str">
        <f t="shared" si="1"/>
        <v>0</v>
      </c>
      <c r="AE33" s="131"/>
    </row>
    <row r="34" spans="2:31" ht="17.100000000000001" customHeight="1" x14ac:dyDescent="0.5">
      <c r="B34" s="30">
        <v>28</v>
      </c>
      <c r="C34" s="133" t="str">
        <f>เวลาเรียน201!D32</f>
        <v>เด็กหญิง นุสรา  มาตผุย</v>
      </c>
      <c r="D34" s="127"/>
      <c r="E34" s="14"/>
      <c r="F34" s="14"/>
      <c r="G34" s="15"/>
      <c r="H34" s="128"/>
      <c r="I34" s="128"/>
      <c r="J34" s="128"/>
      <c r="K34" s="128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92"/>
      <c r="Z34" s="129">
        <f t="shared" si="0"/>
        <v>0</v>
      </c>
      <c r="AA34" s="14"/>
      <c r="AB34" s="14"/>
      <c r="AC34" s="138">
        <f t="shared" si="2"/>
        <v>0</v>
      </c>
      <c r="AD34" s="130" t="str">
        <f t="shared" si="1"/>
        <v>0</v>
      </c>
      <c r="AE34" s="131"/>
    </row>
    <row r="35" spans="2:31" ht="17.100000000000001" customHeight="1" x14ac:dyDescent="0.5">
      <c r="B35" s="132">
        <v>29</v>
      </c>
      <c r="C35" s="133" t="str">
        <f>เวลาเรียน201!D33</f>
        <v>เด็กชาย จิรายุทธ  อรุณนิติธรรม</v>
      </c>
      <c r="D35" s="127"/>
      <c r="E35" s="14"/>
      <c r="F35" s="14"/>
      <c r="G35" s="15"/>
      <c r="H35" s="128"/>
      <c r="I35" s="128"/>
      <c r="J35" s="128"/>
      <c r="K35" s="128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92"/>
      <c r="Z35" s="129">
        <f t="shared" si="0"/>
        <v>0</v>
      </c>
      <c r="AA35" s="14"/>
      <c r="AB35" s="14"/>
      <c r="AC35" s="138">
        <f t="shared" si="2"/>
        <v>0</v>
      </c>
      <c r="AD35" s="130" t="str">
        <f t="shared" si="1"/>
        <v>0</v>
      </c>
      <c r="AE35" s="131"/>
    </row>
    <row r="36" spans="2:31" ht="17.100000000000001" customHeight="1" x14ac:dyDescent="0.5">
      <c r="B36" s="30">
        <v>30</v>
      </c>
      <c r="C36" s="133" t="str">
        <f>เวลาเรียน201!D34</f>
        <v>เด็กหญิง ณิชกุล  นันทะเสน</v>
      </c>
      <c r="D36" s="127"/>
      <c r="E36" s="14"/>
      <c r="F36" s="14"/>
      <c r="G36" s="15"/>
      <c r="H36" s="128"/>
      <c r="I36" s="128"/>
      <c r="J36" s="128"/>
      <c r="K36" s="128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92"/>
      <c r="Z36" s="129">
        <f t="shared" si="0"/>
        <v>0</v>
      </c>
      <c r="AA36" s="14"/>
      <c r="AB36" s="14"/>
      <c r="AC36" s="138">
        <f t="shared" si="2"/>
        <v>0</v>
      </c>
      <c r="AD36" s="130" t="str">
        <f t="shared" si="1"/>
        <v>0</v>
      </c>
      <c r="AE36" s="131"/>
    </row>
    <row r="37" spans="2:31" ht="17.100000000000001" customHeight="1" x14ac:dyDescent="0.5">
      <c r="B37" s="132">
        <v>31</v>
      </c>
      <c r="C37" s="133"/>
      <c r="D37" s="127"/>
      <c r="E37" s="14"/>
      <c r="F37" s="14"/>
      <c r="G37" s="15"/>
      <c r="H37" s="128"/>
      <c r="I37" s="128"/>
      <c r="J37" s="128"/>
      <c r="K37" s="128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92"/>
      <c r="Z37" s="481"/>
      <c r="AA37" s="14"/>
      <c r="AB37" s="14"/>
      <c r="AC37" s="138"/>
      <c r="AD37" s="130"/>
      <c r="AE37" s="131"/>
    </row>
    <row r="38" spans="2:31" ht="17.100000000000001" customHeight="1" x14ac:dyDescent="0.5">
      <c r="B38" s="30">
        <v>32</v>
      </c>
      <c r="C38" s="133"/>
      <c r="D38" s="127"/>
      <c r="E38" s="14"/>
      <c r="F38" s="14"/>
      <c r="G38" s="15"/>
      <c r="H38" s="128"/>
      <c r="I38" s="128"/>
      <c r="J38" s="128"/>
      <c r="K38" s="128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92"/>
      <c r="Z38" s="481"/>
      <c r="AA38" s="14"/>
      <c r="AB38" s="14"/>
      <c r="AC38" s="138"/>
      <c r="AD38" s="130"/>
      <c r="AE38" s="131"/>
    </row>
    <row r="39" spans="2:31" ht="17.100000000000001" customHeight="1" x14ac:dyDescent="0.5">
      <c r="B39" s="30">
        <v>33</v>
      </c>
      <c r="C39" s="133"/>
      <c r="D39" s="127"/>
      <c r="E39" s="14"/>
      <c r="F39" s="14"/>
      <c r="G39" s="15"/>
      <c r="H39" s="128"/>
      <c r="I39" s="128"/>
      <c r="J39" s="128"/>
      <c r="K39" s="128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92"/>
      <c r="Z39" s="481"/>
      <c r="AA39" s="14"/>
      <c r="AB39" s="14"/>
      <c r="AC39" s="138"/>
      <c r="AD39" s="130"/>
      <c r="AE39" s="131"/>
    </row>
    <row r="40" spans="2:31" ht="17.100000000000001" customHeight="1" x14ac:dyDescent="0.5">
      <c r="B40" s="30">
        <v>34</v>
      </c>
      <c r="C40" s="133"/>
      <c r="D40" s="127"/>
      <c r="E40" s="14"/>
      <c r="F40" s="14"/>
      <c r="G40" s="15"/>
      <c r="H40" s="128"/>
      <c r="I40" s="128"/>
      <c r="J40" s="128"/>
      <c r="K40" s="128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92"/>
      <c r="Z40" s="481"/>
      <c r="AA40" s="14"/>
      <c r="AB40" s="14"/>
      <c r="AC40" s="138"/>
      <c r="AD40" s="130"/>
      <c r="AE40" s="131"/>
    </row>
    <row r="41" spans="2:31" ht="17.100000000000001" customHeight="1" x14ac:dyDescent="0.5">
      <c r="B41" s="132">
        <v>35</v>
      </c>
      <c r="C41" s="133"/>
      <c r="D41" s="127"/>
      <c r="E41" s="14"/>
      <c r="F41" s="14"/>
      <c r="G41" s="15"/>
      <c r="H41" s="128"/>
      <c r="I41" s="128"/>
      <c r="J41" s="128"/>
      <c r="K41" s="128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92"/>
      <c r="Z41" s="481"/>
      <c r="AA41" s="14"/>
      <c r="AB41" s="14"/>
      <c r="AC41" s="138"/>
      <c r="AD41" s="130"/>
      <c r="AE41" s="131"/>
    </row>
    <row r="42" spans="2:31" ht="17.100000000000001" customHeight="1" x14ac:dyDescent="0.5">
      <c r="B42" s="30">
        <v>36</v>
      </c>
      <c r="C42" s="133"/>
      <c r="D42" s="127"/>
      <c r="E42" s="14"/>
      <c r="F42" s="14"/>
      <c r="G42" s="15"/>
      <c r="H42" s="128"/>
      <c r="I42" s="128"/>
      <c r="J42" s="128"/>
      <c r="K42" s="128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92"/>
      <c r="Z42" s="481"/>
      <c r="AA42" s="14"/>
      <c r="AB42" s="14"/>
      <c r="AC42" s="138"/>
      <c r="AD42" s="130"/>
      <c r="AE42" s="131"/>
    </row>
    <row r="43" spans="2:31" ht="17.100000000000001" customHeight="1" x14ac:dyDescent="0.5">
      <c r="B43" s="30">
        <v>37</v>
      </c>
      <c r="C43" s="133"/>
      <c r="D43" s="127"/>
      <c r="E43" s="14"/>
      <c r="F43" s="14"/>
      <c r="G43" s="15"/>
      <c r="H43" s="128"/>
      <c r="I43" s="128"/>
      <c r="J43" s="128"/>
      <c r="K43" s="128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92"/>
      <c r="Z43" s="481"/>
      <c r="AA43" s="14"/>
      <c r="AB43" s="14"/>
      <c r="AC43" s="138"/>
      <c r="AD43" s="130"/>
      <c r="AE43" s="131"/>
    </row>
    <row r="44" spans="2:31" ht="17.100000000000001" customHeight="1" x14ac:dyDescent="0.5">
      <c r="B44" s="30">
        <v>38</v>
      </c>
      <c r="C44" s="133"/>
      <c r="D44" s="127"/>
      <c r="E44" s="14"/>
      <c r="F44" s="14"/>
      <c r="G44" s="15"/>
      <c r="H44" s="128"/>
      <c r="I44" s="128"/>
      <c r="J44" s="128"/>
      <c r="K44" s="128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92"/>
      <c r="Z44" s="481"/>
      <c r="AA44" s="14"/>
      <c r="AB44" s="14"/>
      <c r="AC44" s="138"/>
      <c r="AD44" s="130"/>
      <c r="AE44" s="131"/>
    </row>
    <row r="45" spans="2:31" ht="17.100000000000001" customHeight="1" x14ac:dyDescent="0.5">
      <c r="B45" s="132">
        <v>39</v>
      </c>
      <c r="C45" s="133"/>
      <c r="D45" s="127"/>
      <c r="E45" s="14"/>
      <c r="F45" s="14"/>
      <c r="G45" s="15"/>
      <c r="H45" s="128"/>
      <c r="I45" s="128"/>
      <c r="J45" s="128"/>
      <c r="K45" s="128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92"/>
      <c r="Z45" s="137"/>
      <c r="AA45" s="14"/>
      <c r="AB45" s="14"/>
      <c r="AC45" s="138"/>
      <c r="AD45" s="130"/>
      <c r="AE45" s="131"/>
    </row>
    <row r="46" spans="2:31" ht="17.100000000000001" customHeight="1" thickBot="1" x14ac:dyDescent="0.55000000000000004">
      <c r="B46" s="139">
        <v>40</v>
      </c>
      <c r="C46" s="140"/>
      <c r="D46" s="141"/>
      <c r="E46" s="96"/>
      <c r="F46" s="96"/>
      <c r="G46" s="142"/>
      <c r="H46" s="143"/>
      <c r="I46" s="143"/>
      <c r="J46" s="143"/>
      <c r="K46" s="143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7"/>
      <c r="Z46" s="144"/>
      <c r="AA46" s="96"/>
      <c r="AB46" s="96"/>
      <c r="AC46" s="145"/>
      <c r="AD46" s="146"/>
      <c r="AE46" s="147"/>
    </row>
    <row r="47" spans="2:31" ht="17.100000000000001" customHeight="1" x14ac:dyDescent="0.5"/>
    <row r="48" spans="2:31" ht="17.100000000000001" customHeight="1" x14ac:dyDescent="0.55000000000000004">
      <c r="T48" s="148" t="s">
        <v>29</v>
      </c>
      <c r="U48" s="148"/>
      <c r="V48" s="148"/>
      <c r="W48" s="463">
        <v>0</v>
      </c>
      <c r="Y48" s="150" t="s">
        <v>30</v>
      </c>
      <c r="Z48" s="151"/>
      <c r="AA48" s="152">
        <f>COUNTIF($AD$7:$AD$47,"0")</f>
        <v>26</v>
      </c>
      <c r="AB48" s="149" t="s">
        <v>31</v>
      </c>
      <c r="AD48" s="153"/>
    </row>
    <row r="49" spans="20:30" ht="17.100000000000001" customHeight="1" x14ac:dyDescent="0.55000000000000004">
      <c r="T49" s="148" t="s">
        <v>29</v>
      </c>
      <c r="V49" s="148"/>
      <c r="W49" s="463">
        <v>1</v>
      </c>
      <c r="Y49" s="150" t="s">
        <v>30</v>
      </c>
      <c r="Z49" s="151"/>
      <c r="AA49" s="152">
        <f>COUNTIF($AD$7:$AD$47,"1")</f>
        <v>1</v>
      </c>
      <c r="AB49" s="149" t="s">
        <v>31</v>
      </c>
    </row>
    <row r="50" spans="20:30" ht="17.100000000000001" customHeight="1" x14ac:dyDescent="0.55000000000000004">
      <c r="T50" s="148" t="s">
        <v>29</v>
      </c>
      <c r="U50" s="148"/>
      <c r="V50" s="148"/>
      <c r="W50" s="651">
        <v>1.5</v>
      </c>
      <c r="X50" s="668"/>
      <c r="Y50" s="150" t="s">
        <v>30</v>
      </c>
      <c r="Z50" s="151"/>
      <c r="AA50" s="152">
        <f>COUNTIF($AD$7:$AD$47,"1.5")</f>
        <v>1</v>
      </c>
      <c r="AB50" s="149" t="s">
        <v>31</v>
      </c>
    </row>
    <row r="51" spans="20:30" ht="17.100000000000001" customHeight="1" x14ac:dyDescent="0.55000000000000004">
      <c r="T51" s="148" t="s">
        <v>29</v>
      </c>
      <c r="U51" s="148"/>
      <c r="V51" s="148"/>
      <c r="W51" s="464">
        <v>2</v>
      </c>
      <c r="Y51" s="150" t="s">
        <v>30</v>
      </c>
      <c r="Z51" s="151"/>
      <c r="AA51" s="152">
        <f>COUNTIF($AD$7:$AD$47,"2")</f>
        <v>1</v>
      </c>
      <c r="AB51" s="149" t="s">
        <v>31</v>
      </c>
      <c r="AD51" s="153"/>
    </row>
    <row r="52" spans="20:30" ht="17.100000000000001" customHeight="1" x14ac:dyDescent="0.55000000000000004">
      <c r="T52" s="148" t="s">
        <v>29</v>
      </c>
      <c r="U52" s="148"/>
      <c r="V52" s="148"/>
      <c r="W52" s="651">
        <v>2.5</v>
      </c>
      <c r="X52" s="652"/>
      <c r="Y52" s="150" t="s">
        <v>30</v>
      </c>
      <c r="Z52" s="151"/>
      <c r="AA52" s="152">
        <f>COUNTIF($AD$7:$AD$47,"2.5")</f>
        <v>1</v>
      </c>
      <c r="AB52" s="149" t="s">
        <v>31</v>
      </c>
    </row>
    <row r="53" spans="20:30" ht="17.100000000000001" customHeight="1" x14ac:dyDescent="0.55000000000000004">
      <c r="T53" s="148" t="s">
        <v>29</v>
      </c>
      <c r="U53" s="148"/>
      <c r="V53" s="148"/>
      <c r="W53" s="463">
        <v>3</v>
      </c>
      <c r="Y53" s="150" t="s">
        <v>30</v>
      </c>
      <c r="Z53" s="151"/>
      <c r="AA53" s="152">
        <f>COUNTIF($AD$7:$AD$47,"3")</f>
        <v>0</v>
      </c>
      <c r="AB53" s="149" t="s">
        <v>31</v>
      </c>
    </row>
    <row r="54" spans="20:30" ht="17.100000000000001" customHeight="1" x14ac:dyDescent="0.55000000000000004">
      <c r="T54" s="148" t="s">
        <v>29</v>
      </c>
      <c r="U54" s="148"/>
      <c r="V54" s="148"/>
      <c r="W54" s="651">
        <v>3.5</v>
      </c>
      <c r="X54" s="652"/>
      <c r="Y54" s="150" t="s">
        <v>30</v>
      </c>
      <c r="Z54" s="151"/>
      <c r="AA54" s="152">
        <f>COUNTIF($AD$7:$AD$47,"3.5")</f>
        <v>0</v>
      </c>
      <c r="AB54" s="149" t="s">
        <v>31</v>
      </c>
    </row>
    <row r="55" spans="20:30" ht="17.100000000000001" customHeight="1" x14ac:dyDescent="0.55000000000000004">
      <c r="T55" s="148" t="s">
        <v>29</v>
      </c>
      <c r="U55" s="148"/>
      <c r="V55" s="148"/>
      <c r="W55" s="463">
        <v>4</v>
      </c>
      <c r="Y55" s="150" t="s">
        <v>30</v>
      </c>
      <c r="Z55" s="151"/>
      <c r="AA55" s="152">
        <f>COUNTIF($AD$7:$AD$47,"4")</f>
        <v>0</v>
      </c>
      <c r="AB55" s="149" t="s">
        <v>31</v>
      </c>
    </row>
    <row r="56" spans="20:30" ht="17.100000000000001" customHeight="1" x14ac:dyDescent="0.55000000000000004">
      <c r="U56" s="149" t="s">
        <v>33</v>
      </c>
      <c r="W56" s="463" t="s">
        <v>20</v>
      </c>
      <c r="Y56" s="150" t="s">
        <v>30</v>
      </c>
      <c r="Z56" s="151"/>
      <c r="AA56" s="152">
        <f>COUNTIF($AD$7:$AD$47,"ร")</f>
        <v>0</v>
      </c>
      <c r="AB56" s="149" t="s">
        <v>31</v>
      </c>
    </row>
    <row r="57" spans="20:30" ht="17.100000000000001" customHeight="1" x14ac:dyDescent="0.55000000000000004">
      <c r="U57" s="149" t="s">
        <v>33</v>
      </c>
      <c r="W57" s="149" t="s">
        <v>21</v>
      </c>
      <c r="Y57" s="150" t="s">
        <v>30</v>
      </c>
      <c r="Z57" s="151"/>
      <c r="AA57" s="152">
        <f>COUNTIF($AD$7:$AD$47,"มส")</f>
        <v>0</v>
      </c>
      <c r="AB57" s="149" t="s">
        <v>31</v>
      </c>
    </row>
    <row r="58" spans="20:30" ht="17.100000000000001" customHeight="1" x14ac:dyDescent="0.55000000000000004">
      <c r="U58" s="149" t="s">
        <v>33</v>
      </c>
      <c r="W58" s="149" t="s">
        <v>22</v>
      </c>
      <c r="Y58" s="150" t="s">
        <v>30</v>
      </c>
      <c r="Z58" s="151"/>
      <c r="AA58" s="152">
        <f>COUNTIF($AD$7:$AD$47,"ผ")</f>
        <v>0</v>
      </c>
      <c r="AB58" s="149" t="s">
        <v>31</v>
      </c>
    </row>
    <row r="59" spans="20:30" ht="17.100000000000001" customHeight="1" x14ac:dyDescent="0.55000000000000004">
      <c r="U59" s="149" t="s">
        <v>33</v>
      </c>
      <c r="W59" s="149" t="s">
        <v>23</v>
      </c>
      <c r="Y59" s="150" t="s">
        <v>30</v>
      </c>
      <c r="Z59" s="151"/>
      <c r="AA59" s="152">
        <f>COUNTIF($AD$7:$AD$47,"มผ")</f>
        <v>0</v>
      </c>
      <c r="AB59" s="149" t="s">
        <v>31</v>
      </c>
    </row>
    <row r="60" spans="20:30" ht="17.100000000000001" customHeight="1" x14ac:dyDescent="0.55000000000000004">
      <c r="V60" s="151"/>
      <c r="W60" s="151"/>
      <c r="X60" s="149"/>
      <c r="Y60" s="149"/>
      <c r="Z60" s="149"/>
      <c r="AA60" s="152">
        <f>SUM(AA48:AA59)</f>
        <v>30</v>
      </c>
      <c r="AB60" s="149"/>
    </row>
    <row r="61" spans="20:30" ht="17.100000000000001" customHeight="1" x14ac:dyDescent="0.5"/>
    <row r="62" spans="20:30" ht="17.100000000000001" customHeight="1" x14ac:dyDescent="0.5"/>
    <row r="63" spans="20:30" ht="17.100000000000001" customHeight="1" x14ac:dyDescent="0.5"/>
    <row r="64" spans="20:30" ht="17.100000000000001" customHeight="1" x14ac:dyDescent="0.5"/>
    <row r="65" ht="17.100000000000001" customHeight="1" x14ac:dyDescent="0.5"/>
    <row r="66" ht="17.100000000000001" customHeight="1" x14ac:dyDescent="0.5"/>
    <row r="67" ht="17.100000000000001" customHeight="1" x14ac:dyDescent="0.5"/>
  </sheetData>
  <mergeCells count="9">
    <mergeCell ref="W52:X52"/>
    <mergeCell ref="W54:X54"/>
    <mergeCell ref="AA3:AA5"/>
    <mergeCell ref="AB3:AB5"/>
    <mergeCell ref="B1:AE1"/>
    <mergeCell ref="AC3:AC5"/>
    <mergeCell ref="D2:Y2"/>
    <mergeCell ref="Z2:AC2"/>
    <mergeCell ref="W50:X50"/>
  </mergeCells>
  <printOptions horizontalCentered="1"/>
  <pageMargins left="0.15748031496062992" right="0.15748031496062992" top="0.39370078740157483" bottom="0.39370078740157483" header="0.51181102362204722" footer="0.39370078740157483"/>
  <pageSetup paperSize="9" scale="95" orientation="portrait" r:id="rId1"/>
  <headerFooter alignWithMargins="0"/>
  <rowBreaks count="2" manualBreakCount="2">
    <brk id="46" max="30" man="1"/>
    <brk id="60" min="1" max="2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437"/>
  <sheetViews>
    <sheetView view="pageBreakPreview" zoomScaleNormal="100" zoomScaleSheetLayoutView="100" workbookViewId="0">
      <selection activeCell="A2" sqref="A2:I2"/>
    </sheetView>
  </sheetViews>
  <sheetFormatPr defaultRowHeight="24" x14ac:dyDescent="0.55000000000000004"/>
  <cols>
    <col min="1" max="1" width="5.42578125" style="725" customWidth="1"/>
    <col min="2" max="2" width="9.140625" style="725"/>
    <col min="3" max="3" width="27" style="722" customWidth="1"/>
    <col min="4" max="5" width="8.7109375" style="725" customWidth="1"/>
    <col min="6" max="6" width="14.42578125" style="722" customWidth="1"/>
    <col min="7" max="7" width="17.140625" style="722" customWidth="1"/>
    <col min="8" max="8" width="6.140625" style="726" customWidth="1"/>
    <col min="9" max="9" width="7.42578125" style="722" customWidth="1"/>
    <col min="10" max="16384" width="9.140625" style="722"/>
  </cols>
  <sheetData>
    <row r="1" spans="1:9" ht="24.95" customHeight="1" x14ac:dyDescent="0.55000000000000004">
      <c r="A1" s="727" t="s">
        <v>207</v>
      </c>
      <c r="B1" s="727"/>
      <c r="C1" s="727"/>
      <c r="D1" s="727"/>
      <c r="E1" s="727"/>
      <c r="F1" s="727"/>
      <c r="G1" s="727"/>
      <c r="H1" s="727"/>
      <c r="I1" s="727"/>
    </row>
    <row r="2" spans="1:9" ht="24.95" customHeight="1" x14ac:dyDescent="0.55000000000000004">
      <c r="A2" s="727" t="s">
        <v>228</v>
      </c>
      <c r="B2" s="727"/>
      <c r="C2" s="727"/>
      <c r="D2" s="727"/>
      <c r="E2" s="727"/>
      <c r="F2" s="727"/>
      <c r="G2" s="727"/>
      <c r="H2" s="727"/>
      <c r="I2" s="727"/>
    </row>
    <row r="3" spans="1:9" s="724" customFormat="1" ht="18" customHeight="1" x14ac:dyDescent="0.5">
      <c r="A3" s="723" t="s">
        <v>37</v>
      </c>
      <c r="B3" s="723" t="s">
        <v>38</v>
      </c>
      <c r="C3" s="730" t="s">
        <v>3</v>
      </c>
      <c r="D3" s="732" t="s">
        <v>4</v>
      </c>
      <c r="E3" s="732" t="s">
        <v>208</v>
      </c>
      <c r="F3" s="733" t="s">
        <v>111</v>
      </c>
      <c r="G3" s="735"/>
      <c r="H3" s="736"/>
      <c r="I3" s="737"/>
    </row>
    <row r="4" spans="1:9" s="724" customFormat="1" ht="18" customHeight="1" x14ac:dyDescent="0.5">
      <c r="A4" s="723"/>
      <c r="B4" s="723"/>
      <c r="C4" s="730"/>
      <c r="D4" s="731">
        <v>100</v>
      </c>
      <c r="E4" s="731" t="s">
        <v>209</v>
      </c>
      <c r="F4" s="733"/>
      <c r="G4" s="738"/>
      <c r="H4" s="739"/>
      <c r="I4" s="740"/>
    </row>
    <row r="5" spans="1:9" s="724" customFormat="1" ht="18" customHeight="1" x14ac:dyDescent="0.5">
      <c r="A5" s="728">
        <v>1</v>
      </c>
      <c r="B5" s="728">
        <f>เวลาเรียน201!C5</f>
        <v>11778</v>
      </c>
      <c r="C5" s="729" t="str">
        <f>เวลาเรียน201!D5</f>
        <v>เด็กหญิง สุธีรัตน์  แย้มผะอบ</v>
      </c>
      <c r="D5" s="728">
        <f>รวมคะแนน201!AC7</f>
        <v>65</v>
      </c>
      <c r="E5" s="728" t="str">
        <f>รวมคะแนน201!AD7</f>
        <v>2.5</v>
      </c>
      <c r="F5" s="734"/>
      <c r="G5" s="738"/>
      <c r="H5" s="739"/>
      <c r="I5" s="740"/>
    </row>
    <row r="6" spans="1:9" s="724" customFormat="1" ht="18" customHeight="1" x14ac:dyDescent="0.5">
      <c r="A6" s="728">
        <v>2</v>
      </c>
      <c r="B6" s="728">
        <f>เวลาเรียน201!C6</f>
        <v>12217</v>
      </c>
      <c r="C6" s="729" t="str">
        <f>เวลาเรียน201!D6</f>
        <v>เด็กชาย ภัทรพล  อาจศิริ</v>
      </c>
      <c r="D6" s="728">
        <f>รวมคะแนน201!AC8</f>
        <v>52</v>
      </c>
      <c r="E6" s="728" t="str">
        <f>รวมคะแนน201!AD8</f>
        <v>1</v>
      </c>
      <c r="F6" s="734"/>
      <c r="G6" s="738"/>
      <c r="H6" s="739"/>
      <c r="I6" s="740"/>
    </row>
    <row r="7" spans="1:9" s="724" customFormat="1" ht="18" customHeight="1" x14ac:dyDescent="0.5">
      <c r="A7" s="728">
        <v>3</v>
      </c>
      <c r="B7" s="728">
        <f>เวลาเรียน201!C7</f>
        <v>12221</v>
      </c>
      <c r="C7" s="729" t="str">
        <f>เวลาเรียน201!D7</f>
        <v>เด็กชาย ศุภกิตติ์  ประกิ่ง</v>
      </c>
      <c r="D7" s="728">
        <f>รวมคะแนน201!AC9</f>
        <v>59</v>
      </c>
      <c r="E7" s="728" t="str">
        <f>รวมคะแนน201!AD9</f>
        <v>1.5</v>
      </c>
      <c r="F7" s="734"/>
      <c r="G7" s="738"/>
      <c r="H7" s="739"/>
      <c r="I7" s="740"/>
    </row>
    <row r="8" spans="1:9" s="724" customFormat="1" ht="18" customHeight="1" x14ac:dyDescent="0.5">
      <c r="A8" s="728">
        <v>4</v>
      </c>
      <c r="B8" s="728">
        <f>เวลาเรียน201!C8</f>
        <v>12226</v>
      </c>
      <c r="C8" s="729" t="str">
        <f>เวลาเรียน201!D8</f>
        <v>เด็กชาย พนินธรณ์  ภู่แสง</v>
      </c>
      <c r="D8" s="728">
        <f>รวมคะแนน201!AC10</f>
        <v>63</v>
      </c>
      <c r="E8" s="728" t="str">
        <f>รวมคะแนน201!AD10</f>
        <v>2</v>
      </c>
      <c r="F8" s="734"/>
      <c r="G8" s="738"/>
      <c r="H8" s="739"/>
      <c r="I8" s="740"/>
    </row>
    <row r="9" spans="1:9" s="724" customFormat="1" ht="18" customHeight="1" x14ac:dyDescent="0.5">
      <c r="A9" s="728">
        <v>5</v>
      </c>
      <c r="B9" s="728">
        <f>เวลาเรียน201!C9</f>
        <v>12228</v>
      </c>
      <c r="C9" s="729" t="str">
        <f>เวลาเรียน201!D9</f>
        <v>เด็กชาย พุฒินันท์  วีฟอง</v>
      </c>
      <c r="D9" s="728">
        <f>รวมคะแนน201!AC11</f>
        <v>0</v>
      </c>
      <c r="E9" s="728" t="str">
        <f>รวมคะแนน201!AD11</f>
        <v>0</v>
      </c>
      <c r="F9" s="734"/>
      <c r="G9" s="738"/>
      <c r="H9" s="739"/>
      <c r="I9" s="740"/>
    </row>
    <row r="10" spans="1:9" s="724" customFormat="1" ht="18" customHeight="1" x14ac:dyDescent="0.5">
      <c r="A10" s="728">
        <v>6</v>
      </c>
      <c r="B10" s="728">
        <f>เวลาเรียน201!C10</f>
        <v>12235</v>
      </c>
      <c r="C10" s="729" t="str">
        <f>เวลาเรียน201!D10</f>
        <v>เด็กหญิง ปานดาว  พุ่มโรจน์</v>
      </c>
      <c r="D10" s="728">
        <f>รวมคะแนน201!AC12</f>
        <v>0</v>
      </c>
      <c r="E10" s="728" t="str">
        <f>รวมคะแนน201!AD12</f>
        <v>0</v>
      </c>
      <c r="F10" s="734"/>
      <c r="G10" s="738"/>
      <c r="H10" s="739"/>
      <c r="I10" s="740"/>
    </row>
    <row r="11" spans="1:9" s="724" customFormat="1" ht="18" customHeight="1" x14ac:dyDescent="0.5">
      <c r="A11" s="728">
        <v>7</v>
      </c>
      <c r="B11" s="728">
        <f>เวลาเรียน201!C11</f>
        <v>12250</v>
      </c>
      <c r="C11" s="729" t="str">
        <f>เวลาเรียน201!D11</f>
        <v>เด็กชาย ปริภัทร  ธรรมสาโรช</v>
      </c>
      <c r="D11" s="728">
        <f>รวมคะแนน201!AC13</f>
        <v>0</v>
      </c>
      <c r="E11" s="728" t="str">
        <f>รวมคะแนน201!AD13</f>
        <v>0</v>
      </c>
      <c r="F11" s="734"/>
      <c r="G11" s="738"/>
      <c r="H11" s="739"/>
      <c r="I11" s="740"/>
    </row>
    <row r="12" spans="1:9" s="724" customFormat="1" ht="18" customHeight="1" x14ac:dyDescent="0.5">
      <c r="A12" s="728">
        <v>8</v>
      </c>
      <c r="B12" s="728">
        <f>เวลาเรียน201!C12</f>
        <v>12251</v>
      </c>
      <c r="C12" s="729" t="str">
        <f>เวลาเรียน201!D12</f>
        <v>เด็กชาย ธนากร  อิ่มสมัย</v>
      </c>
      <c r="D12" s="728">
        <f>รวมคะแนน201!AC14</f>
        <v>0</v>
      </c>
      <c r="E12" s="728" t="str">
        <f>รวมคะแนน201!AD14</f>
        <v>0</v>
      </c>
      <c r="F12" s="734"/>
      <c r="G12" s="738"/>
      <c r="H12" s="739"/>
      <c r="I12" s="740"/>
    </row>
    <row r="13" spans="1:9" s="724" customFormat="1" ht="18" customHeight="1" x14ac:dyDescent="0.5">
      <c r="A13" s="728">
        <v>9</v>
      </c>
      <c r="B13" s="728">
        <f>เวลาเรียน201!C13</f>
        <v>12260</v>
      </c>
      <c r="C13" s="729" t="str">
        <f>เวลาเรียน201!D13</f>
        <v>เด็กหญิง สุธิดา  แก้วน้อย</v>
      </c>
      <c r="D13" s="728">
        <f>รวมคะแนน201!AC15</f>
        <v>0</v>
      </c>
      <c r="E13" s="728" t="str">
        <f>รวมคะแนน201!AD15</f>
        <v>0</v>
      </c>
      <c r="F13" s="734"/>
      <c r="G13" s="738"/>
      <c r="H13" s="739"/>
      <c r="I13" s="740"/>
    </row>
    <row r="14" spans="1:9" s="724" customFormat="1" ht="18" customHeight="1" x14ac:dyDescent="0.5">
      <c r="A14" s="728">
        <v>10</v>
      </c>
      <c r="B14" s="728">
        <f>เวลาเรียน201!C14</f>
        <v>12267</v>
      </c>
      <c r="C14" s="729" t="str">
        <f>เวลาเรียน201!D14</f>
        <v>เด็กหญิง สุธิดา  เกตุมณี</v>
      </c>
      <c r="D14" s="728">
        <f>รวมคะแนน201!AC16</f>
        <v>0</v>
      </c>
      <c r="E14" s="728" t="str">
        <f>รวมคะแนน201!AD16</f>
        <v>0</v>
      </c>
      <c r="F14" s="734"/>
      <c r="G14" s="751" t="s">
        <v>18</v>
      </c>
      <c r="H14" s="752"/>
      <c r="I14" s="753"/>
    </row>
    <row r="15" spans="1:9" s="724" customFormat="1" ht="18" customHeight="1" x14ac:dyDescent="0.5">
      <c r="A15" s="728">
        <v>11</v>
      </c>
      <c r="B15" s="728">
        <f>เวลาเรียน201!C15</f>
        <v>12271</v>
      </c>
      <c r="C15" s="729" t="str">
        <f>เวลาเรียน201!D15</f>
        <v>เด็กชาย ศุภวิชญ์  จงจอหอ</v>
      </c>
      <c r="D15" s="728">
        <f>รวมคะแนน201!AC17</f>
        <v>0</v>
      </c>
      <c r="E15" s="728" t="str">
        <f>รวมคะแนน201!AD17</f>
        <v>0</v>
      </c>
      <c r="F15" s="734"/>
      <c r="G15" s="738" t="s">
        <v>216</v>
      </c>
      <c r="H15" s="739">
        <f>รวมคะแนน201!AA49</f>
        <v>1</v>
      </c>
      <c r="I15" s="741" t="s">
        <v>31</v>
      </c>
    </row>
    <row r="16" spans="1:9" s="724" customFormat="1" ht="18" customHeight="1" x14ac:dyDescent="0.5">
      <c r="A16" s="728">
        <v>12</v>
      </c>
      <c r="B16" s="728">
        <f>เวลาเรียน201!C16</f>
        <v>12274</v>
      </c>
      <c r="C16" s="729" t="str">
        <f>เวลาเรียน201!D16</f>
        <v>เด็กชาย พงศ์ฐกาญจน์  นะทะศิริ</v>
      </c>
      <c r="D16" s="728">
        <f>รวมคะแนน201!AC18</f>
        <v>0</v>
      </c>
      <c r="E16" s="728" t="str">
        <f>รวมคะแนน201!AD18</f>
        <v>0</v>
      </c>
      <c r="F16" s="734"/>
      <c r="G16" s="738" t="s">
        <v>215</v>
      </c>
      <c r="H16" s="739">
        <f>รวมคะแนน201!AA50</f>
        <v>1</v>
      </c>
      <c r="I16" s="741" t="s">
        <v>31</v>
      </c>
    </row>
    <row r="17" spans="1:9" s="724" customFormat="1" ht="18" customHeight="1" x14ac:dyDescent="0.5">
      <c r="A17" s="728">
        <v>13</v>
      </c>
      <c r="B17" s="728">
        <f>เวลาเรียน201!C17</f>
        <v>12281</v>
      </c>
      <c r="C17" s="729" t="str">
        <f>เวลาเรียน201!D17</f>
        <v>เด็กชาย ภัทรศักดิ์  เกตุเฟื่อง</v>
      </c>
      <c r="D17" s="728">
        <f>รวมคะแนน201!AC19</f>
        <v>0</v>
      </c>
      <c r="E17" s="728" t="str">
        <f>รวมคะแนน201!AD19</f>
        <v>0</v>
      </c>
      <c r="F17" s="734"/>
      <c r="G17" s="738" t="s">
        <v>214</v>
      </c>
      <c r="H17" s="739">
        <f>รวมคะแนน201!AA51</f>
        <v>1</v>
      </c>
      <c r="I17" s="741" t="s">
        <v>31</v>
      </c>
    </row>
    <row r="18" spans="1:9" s="724" customFormat="1" ht="18" customHeight="1" x14ac:dyDescent="0.5">
      <c r="A18" s="728">
        <v>14</v>
      </c>
      <c r="B18" s="728">
        <f>เวลาเรียน201!C18</f>
        <v>12294</v>
      </c>
      <c r="C18" s="729" t="str">
        <f>เวลาเรียน201!D18</f>
        <v>เด็กหญิง อภัสรา  สาระคำ</v>
      </c>
      <c r="D18" s="728">
        <f>รวมคะแนน201!AC20</f>
        <v>0</v>
      </c>
      <c r="E18" s="728" t="str">
        <f>รวมคะแนน201!AD20</f>
        <v>0</v>
      </c>
      <c r="F18" s="734"/>
      <c r="G18" s="738" t="s">
        <v>213</v>
      </c>
      <c r="H18" s="739">
        <f>รวมคะแนน201!AA52</f>
        <v>1</v>
      </c>
      <c r="I18" s="741" t="s">
        <v>31</v>
      </c>
    </row>
    <row r="19" spans="1:9" s="724" customFormat="1" ht="18" customHeight="1" x14ac:dyDescent="0.5">
      <c r="A19" s="728">
        <v>15</v>
      </c>
      <c r="B19" s="728">
        <f>เวลาเรียน201!C19</f>
        <v>12296</v>
      </c>
      <c r="C19" s="729" t="str">
        <f>เวลาเรียน201!D19</f>
        <v>เด็กหญิง ศศิภา  กลำเงิน</v>
      </c>
      <c r="D19" s="728">
        <f>รวมคะแนน201!AC21</f>
        <v>0</v>
      </c>
      <c r="E19" s="728" t="str">
        <f>รวมคะแนน201!AD21</f>
        <v>0</v>
      </c>
      <c r="F19" s="734"/>
      <c r="G19" s="738" t="s">
        <v>212</v>
      </c>
      <c r="H19" s="739">
        <f>รวมคะแนน201!AA53</f>
        <v>0</v>
      </c>
      <c r="I19" s="741" t="s">
        <v>31</v>
      </c>
    </row>
    <row r="20" spans="1:9" s="724" customFormat="1" ht="18" customHeight="1" x14ac:dyDescent="0.5">
      <c r="A20" s="728">
        <v>16</v>
      </c>
      <c r="B20" s="728">
        <f>เวลาเรียน201!C20</f>
        <v>12340</v>
      </c>
      <c r="C20" s="729" t="str">
        <f>เวลาเรียน201!D20</f>
        <v>เด็กหญิง ชลธิชา  สาธรกิจ</v>
      </c>
      <c r="D20" s="728">
        <f>รวมคะแนน201!AC22</f>
        <v>0</v>
      </c>
      <c r="E20" s="728" t="str">
        <f>รวมคะแนน201!AD22</f>
        <v>0</v>
      </c>
      <c r="F20" s="734"/>
      <c r="G20" s="738" t="s">
        <v>211</v>
      </c>
      <c r="H20" s="739">
        <f>รวมคะแนน201!AA54</f>
        <v>0</v>
      </c>
      <c r="I20" s="741" t="s">
        <v>31</v>
      </c>
    </row>
    <row r="21" spans="1:9" s="724" customFormat="1" ht="18" customHeight="1" x14ac:dyDescent="0.5">
      <c r="A21" s="728">
        <v>17</v>
      </c>
      <c r="B21" s="728">
        <f>เวลาเรียน201!C21</f>
        <v>12601</v>
      </c>
      <c r="C21" s="729" t="str">
        <f>เวลาเรียน201!D21</f>
        <v>เด็กชาย ศุภณัฐ  สว่างอารมณ์</v>
      </c>
      <c r="D21" s="728">
        <f>รวมคะแนน201!AC23</f>
        <v>0</v>
      </c>
      <c r="E21" s="728" t="str">
        <f>รวมคะแนน201!AD23</f>
        <v>0</v>
      </c>
      <c r="F21" s="734"/>
      <c r="G21" s="738" t="s">
        <v>210</v>
      </c>
      <c r="H21" s="739">
        <f>รวมคะแนน201!AA55</f>
        <v>0</v>
      </c>
      <c r="I21" s="741" t="s">
        <v>31</v>
      </c>
    </row>
    <row r="22" spans="1:9" s="724" customFormat="1" ht="18" customHeight="1" x14ac:dyDescent="0.5">
      <c r="A22" s="728">
        <v>18</v>
      </c>
      <c r="B22" s="728">
        <f>เวลาเรียน201!C22</f>
        <v>12662</v>
      </c>
      <c r="C22" s="729" t="str">
        <f>เวลาเรียน201!D22</f>
        <v>เด็กชาย กิตติศักดิ์  ดีบุรี</v>
      </c>
      <c r="D22" s="728">
        <f>รวมคะแนน201!AC24</f>
        <v>0</v>
      </c>
      <c r="E22" s="728" t="str">
        <f>รวมคะแนน201!AD24</f>
        <v>0</v>
      </c>
      <c r="F22" s="734"/>
      <c r="G22" s="742" t="s">
        <v>219</v>
      </c>
      <c r="H22" s="743">
        <f>SUM(H15:H21)</f>
        <v>4</v>
      </c>
      <c r="I22" s="744" t="s">
        <v>31</v>
      </c>
    </row>
    <row r="23" spans="1:9" s="724" customFormat="1" ht="18" customHeight="1" x14ac:dyDescent="0.5">
      <c r="A23" s="728">
        <v>19</v>
      </c>
      <c r="B23" s="728">
        <f>เวลาเรียน201!C23</f>
        <v>12809</v>
      </c>
      <c r="C23" s="729" t="str">
        <f>เวลาเรียน201!D23</f>
        <v>เด็กชาย ชินภัทร  ศิลา</v>
      </c>
      <c r="D23" s="728">
        <f>รวมคะแนน201!AC25</f>
        <v>0</v>
      </c>
      <c r="E23" s="728" t="str">
        <f>รวมคะแนน201!AD25</f>
        <v>0</v>
      </c>
      <c r="F23" s="734"/>
      <c r="G23" s="738" t="s">
        <v>217</v>
      </c>
      <c r="H23" s="739">
        <f>รวมคะแนน201!AA48</f>
        <v>26</v>
      </c>
      <c r="I23" s="741" t="s">
        <v>31</v>
      </c>
    </row>
    <row r="24" spans="1:9" s="724" customFormat="1" ht="18" customHeight="1" x14ac:dyDescent="0.5">
      <c r="A24" s="728">
        <v>20</v>
      </c>
      <c r="B24" s="728">
        <f>เวลาเรียน201!C24</f>
        <v>12931</v>
      </c>
      <c r="C24" s="729" t="str">
        <f>เวลาเรียน201!D24</f>
        <v>เด็กหญิง วนิดา  วีรชาติไกรเกริก</v>
      </c>
      <c r="D24" s="728">
        <f>รวมคะแนน201!AC26</f>
        <v>0</v>
      </c>
      <c r="E24" s="728" t="str">
        <f>รวมคะแนน201!AD26</f>
        <v>0</v>
      </c>
      <c r="F24" s="734"/>
      <c r="G24" s="738" t="s">
        <v>20</v>
      </c>
      <c r="H24" s="739">
        <f>รวมคะแนน201!AA56</f>
        <v>0</v>
      </c>
      <c r="I24" s="741" t="s">
        <v>31</v>
      </c>
    </row>
    <row r="25" spans="1:9" s="724" customFormat="1" ht="18" customHeight="1" x14ac:dyDescent="0.5">
      <c r="A25" s="728">
        <v>21</v>
      </c>
      <c r="B25" s="728">
        <f>เวลาเรียน201!C25</f>
        <v>12935</v>
      </c>
      <c r="C25" s="729" t="str">
        <f>เวลาเรียน201!D25</f>
        <v>เด็กชาย เรืองศักดิ์  พุ่มเจริญ</v>
      </c>
      <c r="D25" s="728">
        <f>รวมคะแนน201!AC27</f>
        <v>0</v>
      </c>
      <c r="E25" s="728" t="str">
        <f>รวมคะแนน201!AD27</f>
        <v>0</v>
      </c>
      <c r="F25" s="734"/>
      <c r="G25" s="738" t="s">
        <v>21</v>
      </c>
      <c r="H25" s="739">
        <f>รวมคะแนน201!AA57</f>
        <v>0</v>
      </c>
      <c r="I25" s="741" t="s">
        <v>31</v>
      </c>
    </row>
    <row r="26" spans="1:9" s="724" customFormat="1" ht="18" customHeight="1" x14ac:dyDescent="0.5">
      <c r="A26" s="728">
        <v>22</v>
      </c>
      <c r="B26" s="728">
        <f>เวลาเรียน201!C26</f>
        <v>12942</v>
      </c>
      <c r="C26" s="729" t="str">
        <f>เวลาเรียน201!D26</f>
        <v>เด็กหญิง ศศิวิมล  สังขรักษ์</v>
      </c>
      <c r="D26" s="728">
        <f>รวมคะแนน201!AC28</f>
        <v>0</v>
      </c>
      <c r="E26" s="728" t="str">
        <f>รวมคะแนน201!AD28</f>
        <v>0</v>
      </c>
      <c r="F26" s="734"/>
      <c r="G26" s="742" t="s">
        <v>218</v>
      </c>
      <c r="H26" s="743">
        <f>SUM(H23:H25)</f>
        <v>26</v>
      </c>
      <c r="I26" s="744" t="s">
        <v>31</v>
      </c>
    </row>
    <row r="27" spans="1:9" s="724" customFormat="1" ht="18" customHeight="1" x14ac:dyDescent="0.5">
      <c r="A27" s="728">
        <v>23</v>
      </c>
      <c r="B27" s="728">
        <f>เวลาเรียน201!C27</f>
        <v>13089</v>
      </c>
      <c r="C27" s="729" t="str">
        <f>เวลาเรียน201!D27</f>
        <v>เด็กชาย ดิเรก  ศรีพรรณารักษ์</v>
      </c>
      <c r="D27" s="728">
        <f>รวมคะแนน201!AC29</f>
        <v>0</v>
      </c>
      <c r="E27" s="728" t="str">
        <f>รวมคะแนน201!AD29</f>
        <v>0</v>
      </c>
      <c r="F27" s="734"/>
      <c r="G27" s="738"/>
      <c r="H27" s="739"/>
      <c r="I27" s="741"/>
    </row>
    <row r="28" spans="1:9" s="724" customFormat="1" ht="18" customHeight="1" x14ac:dyDescent="0.5">
      <c r="A28" s="728">
        <v>24</v>
      </c>
      <c r="B28" s="728">
        <f>เวลาเรียน201!C28</f>
        <v>13143</v>
      </c>
      <c r="C28" s="729" t="str">
        <f>เวลาเรียน201!D28</f>
        <v>เด็กหญิง นันทิพัฒน์  บุญเลี้ยง</v>
      </c>
      <c r="D28" s="728">
        <f>รวมคะแนน201!AC30</f>
        <v>0</v>
      </c>
      <c r="E28" s="728" t="str">
        <f>รวมคะแนน201!AD30</f>
        <v>0</v>
      </c>
      <c r="F28" s="734"/>
      <c r="G28" s="745" t="s">
        <v>220</v>
      </c>
      <c r="H28" s="746"/>
      <c r="I28" s="747"/>
    </row>
    <row r="29" spans="1:9" s="724" customFormat="1" ht="18" customHeight="1" x14ac:dyDescent="0.5">
      <c r="A29" s="728">
        <v>25</v>
      </c>
      <c r="B29" s="728">
        <f>เวลาเรียน201!C29</f>
        <v>13300</v>
      </c>
      <c r="C29" s="729" t="str">
        <f>เวลาเรียน201!D29</f>
        <v>เด็กหญิง สุวรรณา  คิดเห็น</v>
      </c>
      <c r="D29" s="728">
        <f>รวมคะแนน201!AC31</f>
        <v>0</v>
      </c>
      <c r="E29" s="728" t="str">
        <f>รวมคะแนน201!AD31</f>
        <v>0</v>
      </c>
      <c r="F29" s="734"/>
      <c r="G29" s="745" t="s">
        <v>221</v>
      </c>
      <c r="H29" s="746"/>
      <c r="I29" s="747"/>
    </row>
    <row r="30" spans="1:9" s="724" customFormat="1" ht="18" customHeight="1" x14ac:dyDescent="0.5">
      <c r="A30" s="728">
        <v>26</v>
      </c>
      <c r="B30" s="728">
        <f>เวลาเรียน201!C30</f>
        <v>13303</v>
      </c>
      <c r="C30" s="729" t="str">
        <f>เวลาเรียน201!D30</f>
        <v>เด็กชาย ปัณณทัต  โชติกชพัฒน</v>
      </c>
      <c r="D30" s="728">
        <f>รวมคะแนน201!AC32</f>
        <v>0</v>
      </c>
      <c r="E30" s="728" t="str">
        <f>รวมคะแนน201!AD32</f>
        <v>0</v>
      </c>
      <c r="F30" s="734"/>
      <c r="G30" s="738"/>
      <c r="H30" s="739"/>
      <c r="I30" s="740"/>
    </row>
    <row r="31" spans="1:9" s="724" customFormat="1" ht="18" customHeight="1" x14ac:dyDescent="0.5">
      <c r="A31" s="728">
        <v>27</v>
      </c>
      <c r="B31" s="728">
        <f>เวลาเรียน201!C31</f>
        <v>13310</v>
      </c>
      <c r="C31" s="729" t="str">
        <f>เวลาเรียน201!D31</f>
        <v>เด็กหญิง สุภาพร  ทรัพย์มงคล</v>
      </c>
      <c r="D31" s="728">
        <f>รวมคะแนน201!AC33</f>
        <v>0</v>
      </c>
      <c r="E31" s="728" t="str">
        <f>รวมคะแนน201!AD33</f>
        <v>0</v>
      </c>
      <c r="F31" s="734"/>
      <c r="G31" s="745" t="s">
        <v>222</v>
      </c>
      <c r="H31" s="746"/>
      <c r="I31" s="747"/>
    </row>
    <row r="32" spans="1:9" s="724" customFormat="1" ht="18" customHeight="1" x14ac:dyDescent="0.5">
      <c r="A32" s="728">
        <v>28</v>
      </c>
      <c r="B32" s="728">
        <f>เวลาเรียน201!C32</f>
        <v>13311</v>
      </c>
      <c r="C32" s="729" t="str">
        <f>เวลาเรียน201!D32</f>
        <v>เด็กหญิง นุสรา  มาตผุย</v>
      </c>
      <c r="D32" s="728">
        <f>รวมคะแนน201!AC34</f>
        <v>0</v>
      </c>
      <c r="E32" s="728" t="str">
        <f>รวมคะแนน201!AD34</f>
        <v>0</v>
      </c>
      <c r="F32" s="734"/>
      <c r="G32" s="745" t="s">
        <v>221</v>
      </c>
      <c r="H32" s="746"/>
      <c r="I32" s="747"/>
    </row>
    <row r="33" spans="1:9" s="724" customFormat="1" ht="18" customHeight="1" x14ac:dyDescent="0.5">
      <c r="A33" s="728">
        <v>29</v>
      </c>
      <c r="B33" s="728">
        <f>เวลาเรียน201!C33</f>
        <v>13356</v>
      </c>
      <c r="C33" s="729" t="str">
        <f>เวลาเรียน201!D33</f>
        <v>เด็กชาย จิรายุทธ  อรุณนิติธรรม</v>
      </c>
      <c r="D33" s="728">
        <f>รวมคะแนน201!AC35</f>
        <v>0</v>
      </c>
      <c r="E33" s="728" t="str">
        <f>รวมคะแนน201!AD35</f>
        <v>0</v>
      </c>
      <c r="F33" s="734"/>
      <c r="G33" s="738"/>
      <c r="H33" s="739"/>
      <c r="I33" s="740"/>
    </row>
    <row r="34" spans="1:9" s="724" customFormat="1" ht="18" customHeight="1" x14ac:dyDescent="0.5">
      <c r="A34" s="728">
        <v>30</v>
      </c>
      <c r="B34" s="728">
        <f>เวลาเรียน201!C34</f>
        <v>13506</v>
      </c>
      <c r="C34" s="729" t="str">
        <f>เวลาเรียน201!D34</f>
        <v>เด็กหญิง ณิชกุล  นันทะเสน</v>
      </c>
      <c r="D34" s="728">
        <f>รวมคะแนน201!AC36</f>
        <v>0</v>
      </c>
      <c r="E34" s="728" t="str">
        <f>รวมคะแนน201!AD36</f>
        <v>0</v>
      </c>
      <c r="F34" s="734"/>
      <c r="G34" s="745" t="s">
        <v>223</v>
      </c>
      <c r="H34" s="746"/>
      <c r="I34" s="747"/>
    </row>
    <row r="35" spans="1:9" s="724" customFormat="1" ht="18" customHeight="1" x14ac:dyDescent="0.5">
      <c r="A35" s="728">
        <v>31</v>
      </c>
      <c r="B35" s="728"/>
      <c r="C35" s="729"/>
      <c r="D35" s="728"/>
      <c r="E35" s="728"/>
      <c r="F35" s="734"/>
      <c r="G35" s="745" t="s">
        <v>224</v>
      </c>
      <c r="H35" s="746"/>
      <c r="I35" s="747"/>
    </row>
    <row r="36" spans="1:9" s="724" customFormat="1" ht="18" customHeight="1" x14ac:dyDescent="0.5">
      <c r="A36" s="728">
        <v>32</v>
      </c>
      <c r="B36" s="728"/>
      <c r="C36" s="729"/>
      <c r="D36" s="728"/>
      <c r="E36" s="728"/>
      <c r="F36" s="734"/>
      <c r="G36" s="738"/>
      <c r="H36" s="739"/>
      <c r="I36" s="740"/>
    </row>
    <row r="37" spans="1:9" s="724" customFormat="1" ht="18" customHeight="1" x14ac:dyDescent="0.5">
      <c r="A37" s="728">
        <v>33</v>
      </c>
      <c r="B37" s="728"/>
      <c r="C37" s="729"/>
      <c r="D37" s="728"/>
      <c r="E37" s="728"/>
      <c r="F37" s="734"/>
      <c r="G37" s="745" t="s">
        <v>225</v>
      </c>
      <c r="H37" s="746"/>
      <c r="I37" s="747"/>
    </row>
    <row r="38" spans="1:9" s="724" customFormat="1" ht="18" customHeight="1" x14ac:dyDescent="0.5">
      <c r="A38" s="728">
        <v>34</v>
      </c>
      <c r="B38" s="728"/>
      <c r="C38" s="729"/>
      <c r="D38" s="728"/>
      <c r="E38" s="728"/>
      <c r="F38" s="734"/>
      <c r="G38" s="745" t="s">
        <v>226</v>
      </c>
      <c r="H38" s="746"/>
      <c r="I38" s="747"/>
    </row>
    <row r="39" spans="1:9" s="724" customFormat="1" ht="18" customHeight="1" x14ac:dyDescent="0.5">
      <c r="A39" s="728">
        <v>35</v>
      </c>
      <c r="B39" s="728"/>
      <c r="C39" s="729"/>
      <c r="D39" s="728"/>
      <c r="E39" s="728"/>
      <c r="F39" s="734"/>
      <c r="G39" s="738"/>
      <c r="H39" s="739"/>
      <c r="I39" s="740"/>
    </row>
    <row r="40" spans="1:9" s="724" customFormat="1" ht="18" customHeight="1" x14ac:dyDescent="0.5">
      <c r="A40" s="728">
        <v>36</v>
      </c>
      <c r="B40" s="728"/>
      <c r="C40" s="729"/>
      <c r="D40" s="728"/>
      <c r="E40" s="728"/>
      <c r="F40" s="729"/>
      <c r="G40" s="738"/>
      <c r="H40" s="739"/>
      <c r="I40" s="740"/>
    </row>
    <row r="41" spans="1:9" s="724" customFormat="1" ht="18" customHeight="1" x14ac:dyDescent="0.5">
      <c r="A41" s="728">
        <v>37</v>
      </c>
      <c r="B41" s="728"/>
      <c r="C41" s="729"/>
      <c r="D41" s="728"/>
      <c r="E41" s="728"/>
      <c r="F41" s="729"/>
      <c r="G41" s="738"/>
      <c r="H41" s="739"/>
      <c r="I41" s="740"/>
    </row>
    <row r="42" spans="1:9" s="724" customFormat="1" ht="18" customHeight="1" x14ac:dyDescent="0.5">
      <c r="A42" s="728">
        <v>38</v>
      </c>
      <c r="B42" s="728"/>
      <c r="C42" s="729"/>
      <c r="D42" s="728"/>
      <c r="E42" s="728"/>
      <c r="F42" s="729"/>
      <c r="G42" s="738"/>
      <c r="H42" s="739"/>
      <c r="I42" s="740"/>
    </row>
    <row r="43" spans="1:9" s="724" customFormat="1" ht="18" customHeight="1" x14ac:dyDescent="0.5">
      <c r="A43" s="728">
        <v>39</v>
      </c>
      <c r="B43" s="728"/>
      <c r="C43" s="729"/>
      <c r="D43" s="728"/>
      <c r="E43" s="728"/>
      <c r="F43" s="729"/>
      <c r="G43" s="738"/>
      <c r="H43" s="739"/>
      <c r="I43" s="740"/>
    </row>
    <row r="44" spans="1:9" s="724" customFormat="1" ht="18" customHeight="1" x14ac:dyDescent="0.5">
      <c r="A44" s="728">
        <v>40</v>
      </c>
      <c r="B44" s="728"/>
      <c r="C44" s="729"/>
      <c r="D44" s="728"/>
      <c r="E44" s="728"/>
      <c r="F44" s="729"/>
      <c r="G44" s="748"/>
      <c r="H44" s="749"/>
      <c r="I44" s="750"/>
    </row>
    <row r="45" spans="1:9" s="724" customFormat="1" ht="18" customHeight="1" x14ac:dyDescent="0.5">
      <c r="A45" s="725"/>
      <c r="B45" s="725"/>
      <c r="D45" s="725"/>
      <c r="E45" s="725"/>
      <c r="H45" s="725"/>
    </row>
    <row r="46" spans="1:9" s="724" customFormat="1" ht="18" customHeight="1" x14ac:dyDescent="0.5">
      <c r="A46" s="725"/>
      <c r="B46" s="725"/>
      <c r="D46" s="725"/>
      <c r="E46" s="725"/>
      <c r="H46" s="725"/>
    </row>
    <row r="47" spans="1:9" s="724" customFormat="1" ht="18" customHeight="1" x14ac:dyDescent="0.5">
      <c r="A47" s="725"/>
      <c r="B47" s="725"/>
      <c r="D47" s="725"/>
      <c r="E47" s="725"/>
      <c r="H47" s="725"/>
    </row>
    <row r="48" spans="1:9" s="724" customFormat="1" ht="18" customHeight="1" x14ac:dyDescent="0.5">
      <c r="A48" s="725"/>
      <c r="B48" s="725"/>
      <c r="D48" s="725"/>
      <c r="E48" s="725"/>
      <c r="H48" s="725"/>
    </row>
    <row r="49" spans="1:8" s="724" customFormat="1" ht="18" customHeight="1" x14ac:dyDescent="0.5">
      <c r="A49" s="725"/>
      <c r="B49" s="725"/>
      <c r="D49" s="725"/>
      <c r="E49" s="725"/>
      <c r="H49" s="725"/>
    </row>
    <row r="50" spans="1:8" s="724" customFormat="1" ht="18" customHeight="1" x14ac:dyDescent="0.5">
      <c r="A50" s="725"/>
      <c r="B50" s="725"/>
      <c r="D50" s="725"/>
      <c r="E50" s="725"/>
      <c r="H50" s="725"/>
    </row>
    <row r="51" spans="1:8" s="724" customFormat="1" ht="18" customHeight="1" x14ac:dyDescent="0.5">
      <c r="A51" s="725"/>
      <c r="B51" s="725"/>
      <c r="D51" s="725"/>
      <c r="E51" s="725"/>
      <c r="H51" s="725"/>
    </row>
    <row r="52" spans="1:8" s="724" customFormat="1" ht="18" customHeight="1" x14ac:dyDescent="0.5">
      <c r="A52" s="725"/>
      <c r="B52" s="725"/>
      <c r="D52" s="725"/>
      <c r="E52" s="725"/>
      <c r="H52" s="725"/>
    </row>
    <row r="53" spans="1:8" s="724" customFormat="1" ht="18" customHeight="1" x14ac:dyDescent="0.5">
      <c r="A53" s="725"/>
      <c r="B53" s="725"/>
      <c r="D53" s="725"/>
      <c r="E53" s="725"/>
      <c r="H53" s="725"/>
    </row>
    <row r="54" spans="1:8" s="724" customFormat="1" ht="18" customHeight="1" x14ac:dyDescent="0.5">
      <c r="A54" s="725"/>
      <c r="B54" s="725"/>
      <c r="D54" s="725"/>
      <c r="E54" s="725"/>
      <c r="H54" s="725"/>
    </row>
    <row r="55" spans="1:8" s="724" customFormat="1" ht="18" customHeight="1" x14ac:dyDescent="0.5">
      <c r="A55" s="725"/>
      <c r="B55" s="725"/>
      <c r="D55" s="725"/>
      <c r="E55" s="725"/>
      <c r="H55" s="725"/>
    </row>
    <row r="56" spans="1:8" s="724" customFormat="1" ht="18" customHeight="1" x14ac:dyDescent="0.5">
      <c r="A56" s="725"/>
      <c r="B56" s="725"/>
      <c r="D56" s="725"/>
      <c r="E56" s="725"/>
      <c r="H56" s="725"/>
    </row>
    <row r="57" spans="1:8" s="724" customFormat="1" ht="18" customHeight="1" x14ac:dyDescent="0.5">
      <c r="A57" s="725"/>
      <c r="B57" s="725"/>
      <c r="D57" s="725"/>
      <c r="E57" s="725"/>
      <c r="H57" s="725"/>
    </row>
    <row r="58" spans="1:8" s="724" customFormat="1" ht="18" customHeight="1" x14ac:dyDescent="0.5">
      <c r="A58" s="725"/>
      <c r="B58" s="725"/>
      <c r="D58" s="725"/>
      <c r="E58" s="725"/>
      <c r="H58" s="725"/>
    </row>
    <row r="59" spans="1:8" s="724" customFormat="1" ht="18" customHeight="1" x14ac:dyDescent="0.5">
      <c r="A59" s="725"/>
      <c r="B59" s="725"/>
      <c r="D59" s="725"/>
      <c r="E59" s="725"/>
      <c r="H59" s="725"/>
    </row>
    <row r="60" spans="1:8" s="724" customFormat="1" ht="18" customHeight="1" x14ac:dyDescent="0.5">
      <c r="A60" s="725"/>
      <c r="B60" s="725"/>
      <c r="D60" s="725"/>
      <c r="E60" s="725"/>
      <c r="H60" s="725"/>
    </row>
    <row r="61" spans="1:8" s="724" customFormat="1" ht="18" customHeight="1" x14ac:dyDescent="0.5">
      <c r="A61" s="725"/>
      <c r="B61" s="725"/>
      <c r="D61" s="725"/>
      <c r="E61" s="725"/>
      <c r="H61" s="725"/>
    </row>
    <row r="62" spans="1:8" s="724" customFormat="1" ht="18" customHeight="1" x14ac:dyDescent="0.5">
      <c r="A62" s="725"/>
      <c r="B62" s="725"/>
      <c r="D62" s="725"/>
      <c r="E62" s="725"/>
      <c r="H62" s="725"/>
    </row>
    <row r="63" spans="1:8" s="724" customFormat="1" ht="18" customHeight="1" x14ac:dyDescent="0.5">
      <c r="A63" s="725"/>
      <c r="B63" s="725"/>
      <c r="D63" s="725"/>
      <c r="E63" s="725"/>
      <c r="H63" s="725"/>
    </row>
    <row r="64" spans="1:8" s="724" customFormat="1" ht="18" customHeight="1" x14ac:dyDescent="0.5">
      <c r="A64" s="725"/>
      <c r="B64" s="725"/>
      <c r="D64" s="725"/>
      <c r="E64" s="725"/>
      <c r="H64" s="725"/>
    </row>
    <row r="65" spans="1:8" s="724" customFormat="1" ht="18" customHeight="1" x14ac:dyDescent="0.5">
      <c r="A65" s="725"/>
      <c r="B65" s="725"/>
      <c r="D65" s="725"/>
      <c r="E65" s="725"/>
      <c r="H65" s="725"/>
    </row>
    <row r="66" spans="1:8" s="724" customFormat="1" ht="18" customHeight="1" x14ac:dyDescent="0.5">
      <c r="A66" s="725"/>
      <c r="B66" s="725"/>
      <c r="D66" s="725"/>
      <c r="E66" s="725"/>
      <c r="H66" s="725"/>
    </row>
    <row r="67" spans="1:8" s="724" customFormat="1" ht="18" customHeight="1" x14ac:dyDescent="0.5">
      <c r="A67" s="725"/>
      <c r="B67" s="725"/>
      <c r="D67" s="725"/>
      <c r="E67" s="725"/>
      <c r="H67" s="725"/>
    </row>
    <row r="68" spans="1:8" s="724" customFormat="1" ht="18" customHeight="1" x14ac:dyDescent="0.5">
      <c r="A68" s="725"/>
      <c r="B68" s="725"/>
      <c r="D68" s="725"/>
      <c r="E68" s="725"/>
      <c r="H68" s="725"/>
    </row>
    <row r="69" spans="1:8" s="724" customFormat="1" ht="18" customHeight="1" x14ac:dyDescent="0.5">
      <c r="A69" s="725"/>
      <c r="B69" s="725"/>
      <c r="D69" s="725"/>
      <c r="E69" s="725"/>
      <c r="H69" s="725"/>
    </row>
    <row r="70" spans="1:8" s="724" customFormat="1" ht="18" customHeight="1" x14ac:dyDescent="0.5">
      <c r="A70" s="725"/>
      <c r="B70" s="725"/>
      <c r="D70" s="725"/>
      <c r="E70" s="725"/>
      <c r="H70" s="725"/>
    </row>
    <row r="71" spans="1:8" s="724" customFormat="1" ht="18" customHeight="1" x14ac:dyDescent="0.5">
      <c r="A71" s="725"/>
      <c r="B71" s="725"/>
      <c r="D71" s="725"/>
      <c r="E71" s="725"/>
      <c r="H71" s="725"/>
    </row>
    <row r="72" spans="1:8" s="724" customFormat="1" ht="18" customHeight="1" x14ac:dyDescent="0.5">
      <c r="A72" s="725"/>
      <c r="B72" s="725"/>
      <c r="D72" s="725"/>
      <c r="E72" s="725"/>
      <c r="H72" s="725"/>
    </row>
    <row r="73" spans="1:8" s="724" customFormat="1" ht="18" customHeight="1" x14ac:dyDescent="0.5">
      <c r="A73" s="725"/>
      <c r="B73" s="725"/>
      <c r="D73" s="725"/>
      <c r="E73" s="725"/>
      <c r="H73" s="725"/>
    </row>
    <row r="74" spans="1:8" s="724" customFormat="1" ht="18" customHeight="1" x14ac:dyDescent="0.5">
      <c r="A74" s="725"/>
      <c r="B74" s="725"/>
      <c r="D74" s="725"/>
      <c r="E74" s="725"/>
      <c r="H74" s="725"/>
    </row>
    <row r="75" spans="1:8" s="724" customFormat="1" ht="18" customHeight="1" x14ac:dyDescent="0.5">
      <c r="A75" s="725"/>
      <c r="B75" s="725"/>
      <c r="D75" s="725"/>
      <c r="E75" s="725"/>
      <c r="H75" s="725"/>
    </row>
    <row r="76" spans="1:8" s="724" customFormat="1" ht="18" customHeight="1" x14ac:dyDescent="0.5">
      <c r="A76" s="725"/>
      <c r="B76" s="725"/>
      <c r="D76" s="725"/>
      <c r="E76" s="725"/>
      <c r="H76" s="725"/>
    </row>
    <row r="77" spans="1:8" s="724" customFormat="1" ht="18" customHeight="1" x14ac:dyDescent="0.5">
      <c r="A77" s="725"/>
      <c r="B77" s="725"/>
      <c r="D77" s="725"/>
      <c r="E77" s="725"/>
      <c r="H77" s="725"/>
    </row>
    <row r="78" spans="1:8" s="724" customFormat="1" ht="18" customHeight="1" x14ac:dyDescent="0.5">
      <c r="A78" s="725"/>
      <c r="B78" s="725"/>
      <c r="D78" s="725"/>
      <c r="E78" s="725"/>
      <c r="H78" s="725"/>
    </row>
    <row r="79" spans="1:8" s="724" customFormat="1" ht="18" customHeight="1" x14ac:dyDescent="0.5">
      <c r="A79" s="725"/>
      <c r="B79" s="725"/>
      <c r="D79" s="725"/>
      <c r="E79" s="725"/>
      <c r="H79" s="725"/>
    </row>
    <row r="80" spans="1:8" s="724" customFormat="1" ht="18" customHeight="1" x14ac:dyDescent="0.5">
      <c r="A80" s="725"/>
      <c r="B80" s="725"/>
      <c r="D80" s="725"/>
      <c r="E80" s="725"/>
      <c r="H80" s="725"/>
    </row>
    <row r="81" spans="1:8" s="724" customFormat="1" ht="18" customHeight="1" x14ac:dyDescent="0.5">
      <c r="A81" s="725"/>
      <c r="B81" s="725"/>
      <c r="D81" s="725"/>
      <c r="E81" s="725"/>
      <c r="H81" s="725"/>
    </row>
    <row r="82" spans="1:8" s="724" customFormat="1" ht="18" customHeight="1" x14ac:dyDescent="0.5">
      <c r="A82" s="725"/>
      <c r="B82" s="725"/>
      <c r="D82" s="725"/>
      <c r="E82" s="725"/>
      <c r="H82" s="725"/>
    </row>
    <row r="83" spans="1:8" s="724" customFormat="1" ht="18" customHeight="1" x14ac:dyDescent="0.5">
      <c r="A83" s="725"/>
      <c r="B83" s="725"/>
      <c r="D83" s="725"/>
      <c r="E83" s="725"/>
      <c r="H83" s="725"/>
    </row>
    <row r="84" spans="1:8" s="724" customFormat="1" ht="18" customHeight="1" x14ac:dyDescent="0.5">
      <c r="A84" s="725"/>
      <c r="B84" s="725"/>
      <c r="D84" s="725"/>
      <c r="E84" s="725"/>
      <c r="H84" s="725"/>
    </row>
    <row r="85" spans="1:8" s="724" customFormat="1" ht="18" customHeight="1" x14ac:dyDescent="0.5">
      <c r="A85" s="725"/>
      <c r="B85" s="725"/>
      <c r="D85" s="725"/>
      <c r="E85" s="725"/>
      <c r="H85" s="725"/>
    </row>
    <row r="86" spans="1:8" s="724" customFormat="1" ht="18" customHeight="1" x14ac:dyDescent="0.5">
      <c r="A86" s="725"/>
      <c r="B86" s="725"/>
      <c r="D86" s="725"/>
      <c r="E86" s="725"/>
      <c r="H86" s="725"/>
    </row>
    <row r="87" spans="1:8" s="724" customFormat="1" ht="18" customHeight="1" x14ac:dyDescent="0.5">
      <c r="A87" s="725"/>
      <c r="B87" s="725"/>
      <c r="D87" s="725"/>
      <c r="E87" s="725"/>
      <c r="H87" s="725"/>
    </row>
    <row r="88" spans="1:8" s="724" customFormat="1" ht="18" customHeight="1" x14ac:dyDescent="0.5">
      <c r="A88" s="725"/>
      <c r="B88" s="725"/>
      <c r="D88" s="725"/>
      <c r="E88" s="725"/>
      <c r="H88" s="725"/>
    </row>
    <row r="89" spans="1:8" s="724" customFormat="1" ht="18" customHeight="1" x14ac:dyDescent="0.5">
      <c r="A89" s="725"/>
      <c r="B89" s="725"/>
      <c r="D89" s="725"/>
      <c r="E89" s="725"/>
      <c r="H89" s="725"/>
    </row>
    <row r="90" spans="1:8" s="724" customFormat="1" ht="18" customHeight="1" x14ac:dyDescent="0.5">
      <c r="A90" s="725"/>
      <c r="B90" s="725"/>
      <c r="D90" s="725"/>
      <c r="E90" s="725"/>
      <c r="H90" s="725"/>
    </row>
    <row r="91" spans="1:8" s="724" customFormat="1" ht="18" customHeight="1" x14ac:dyDescent="0.5">
      <c r="A91" s="725"/>
      <c r="B91" s="725"/>
      <c r="D91" s="725"/>
      <c r="E91" s="725"/>
      <c r="H91" s="725"/>
    </row>
    <row r="92" spans="1:8" s="724" customFormat="1" ht="18" customHeight="1" x14ac:dyDescent="0.5">
      <c r="A92" s="725"/>
      <c r="B92" s="725"/>
      <c r="D92" s="725"/>
      <c r="E92" s="725"/>
      <c r="H92" s="725"/>
    </row>
    <row r="93" spans="1:8" s="724" customFormat="1" ht="18" customHeight="1" x14ac:dyDescent="0.5">
      <c r="A93" s="725"/>
      <c r="B93" s="725"/>
      <c r="D93" s="725"/>
      <c r="E93" s="725"/>
      <c r="H93" s="725"/>
    </row>
    <row r="94" spans="1:8" s="724" customFormat="1" ht="18" customHeight="1" x14ac:dyDescent="0.5">
      <c r="A94" s="725"/>
      <c r="B94" s="725"/>
      <c r="D94" s="725"/>
      <c r="E94" s="725"/>
      <c r="H94" s="725"/>
    </row>
    <row r="95" spans="1:8" s="724" customFormat="1" ht="18" customHeight="1" x14ac:dyDescent="0.5">
      <c r="A95" s="725"/>
      <c r="B95" s="725"/>
      <c r="D95" s="725"/>
      <c r="E95" s="725"/>
      <c r="H95" s="725"/>
    </row>
    <row r="96" spans="1:8" s="724" customFormat="1" ht="18" customHeight="1" x14ac:dyDescent="0.5">
      <c r="A96" s="725"/>
      <c r="B96" s="725"/>
      <c r="D96" s="725"/>
      <c r="E96" s="725"/>
      <c r="H96" s="725"/>
    </row>
    <row r="97" spans="1:8" s="724" customFormat="1" ht="18" customHeight="1" x14ac:dyDescent="0.5">
      <c r="A97" s="725"/>
      <c r="B97" s="725"/>
      <c r="D97" s="725"/>
      <c r="E97" s="725"/>
      <c r="H97" s="725"/>
    </row>
    <row r="98" spans="1:8" s="724" customFormat="1" ht="18" customHeight="1" x14ac:dyDescent="0.5">
      <c r="A98" s="725"/>
      <c r="B98" s="725"/>
      <c r="D98" s="725"/>
      <c r="E98" s="725"/>
      <c r="H98" s="725"/>
    </row>
    <row r="99" spans="1:8" s="724" customFormat="1" ht="18" customHeight="1" x14ac:dyDescent="0.5">
      <c r="A99" s="725"/>
      <c r="B99" s="725"/>
      <c r="D99" s="725"/>
      <c r="E99" s="725"/>
      <c r="H99" s="725"/>
    </row>
    <row r="100" spans="1:8" s="724" customFormat="1" ht="18" customHeight="1" x14ac:dyDescent="0.5">
      <c r="A100" s="725"/>
      <c r="B100" s="725"/>
      <c r="D100" s="725"/>
      <c r="E100" s="725"/>
      <c r="H100" s="725"/>
    </row>
    <row r="101" spans="1:8" s="724" customFormat="1" ht="18" customHeight="1" x14ac:dyDescent="0.5">
      <c r="A101" s="725"/>
      <c r="B101" s="725"/>
      <c r="D101" s="725"/>
      <c r="E101" s="725"/>
      <c r="H101" s="725"/>
    </row>
    <row r="102" spans="1:8" s="724" customFormat="1" ht="18" customHeight="1" x14ac:dyDescent="0.5">
      <c r="A102" s="725"/>
      <c r="B102" s="725"/>
      <c r="D102" s="725"/>
      <c r="E102" s="725"/>
      <c r="H102" s="725"/>
    </row>
    <row r="103" spans="1:8" s="724" customFormat="1" ht="18" customHeight="1" x14ac:dyDescent="0.5">
      <c r="A103" s="725"/>
      <c r="B103" s="725"/>
      <c r="D103" s="725"/>
      <c r="E103" s="725"/>
      <c r="H103" s="725"/>
    </row>
    <row r="104" spans="1:8" s="724" customFormat="1" ht="18" customHeight="1" x14ac:dyDescent="0.5">
      <c r="A104" s="725"/>
      <c r="B104" s="725"/>
      <c r="D104" s="725"/>
      <c r="E104" s="725"/>
      <c r="H104" s="725"/>
    </row>
    <row r="105" spans="1:8" s="724" customFormat="1" ht="18" customHeight="1" x14ac:dyDescent="0.5">
      <c r="A105" s="725"/>
      <c r="B105" s="725"/>
      <c r="D105" s="725"/>
      <c r="E105" s="725"/>
      <c r="H105" s="725"/>
    </row>
    <row r="106" spans="1:8" s="724" customFormat="1" ht="18" customHeight="1" x14ac:dyDescent="0.5">
      <c r="A106" s="725"/>
      <c r="B106" s="725"/>
      <c r="D106" s="725"/>
      <c r="E106" s="725"/>
      <c r="H106" s="725"/>
    </row>
    <row r="107" spans="1:8" s="724" customFormat="1" ht="18" customHeight="1" x14ac:dyDescent="0.5">
      <c r="A107" s="725"/>
      <c r="B107" s="725"/>
      <c r="D107" s="725"/>
      <c r="E107" s="725"/>
      <c r="H107" s="725"/>
    </row>
    <row r="108" spans="1:8" s="724" customFormat="1" ht="18" customHeight="1" x14ac:dyDescent="0.5">
      <c r="A108" s="725"/>
      <c r="B108" s="725"/>
      <c r="D108" s="725"/>
      <c r="E108" s="725"/>
      <c r="H108" s="725"/>
    </row>
    <row r="109" spans="1:8" s="724" customFormat="1" ht="18" customHeight="1" x14ac:dyDescent="0.5">
      <c r="A109" s="725"/>
      <c r="B109" s="725"/>
      <c r="D109" s="725"/>
      <c r="E109" s="725"/>
      <c r="H109" s="725"/>
    </row>
    <row r="110" spans="1:8" s="724" customFormat="1" ht="18" customHeight="1" x14ac:dyDescent="0.5">
      <c r="A110" s="725"/>
      <c r="B110" s="725"/>
      <c r="D110" s="725"/>
      <c r="E110" s="725"/>
      <c r="H110" s="725"/>
    </row>
    <row r="111" spans="1:8" s="724" customFormat="1" ht="18" customHeight="1" x14ac:dyDescent="0.5">
      <c r="A111" s="725"/>
      <c r="B111" s="725"/>
      <c r="D111" s="725"/>
      <c r="E111" s="725"/>
      <c r="H111" s="725"/>
    </row>
    <row r="112" spans="1:8" s="724" customFormat="1" ht="18" customHeight="1" x14ac:dyDescent="0.5">
      <c r="A112" s="725"/>
      <c r="B112" s="725"/>
      <c r="D112" s="725"/>
      <c r="E112" s="725"/>
      <c r="H112" s="725"/>
    </row>
    <row r="113" spans="1:8" s="724" customFormat="1" ht="18" customHeight="1" x14ac:dyDescent="0.5">
      <c r="A113" s="725"/>
      <c r="B113" s="725"/>
      <c r="D113" s="725"/>
      <c r="E113" s="725"/>
      <c r="H113" s="725"/>
    </row>
    <row r="114" spans="1:8" s="724" customFormat="1" ht="18" customHeight="1" x14ac:dyDescent="0.5">
      <c r="A114" s="725"/>
      <c r="B114" s="725"/>
      <c r="D114" s="725"/>
      <c r="E114" s="725"/>
      <c r="H114" s="725"/>
    </row>
    <row r="115" spans="1:8" s="724" customFormat="1" ht="18" customHeight="1" x14ac:dyDescent="0.5">
      <c r="A115" s="725"/>
      <c r="B115" s="725"/>
      <c r="D115" s="725"/>
      <c r="E115" s="725"/>
      <c r="H115" s="725"/>
    </row>
    <row r="116" spans="1:8" s="724" customFormat="1" ht="18" customHeight="1" x14ac:dyDescent="0.5">
      <c r="A116" s="725"/>
      <c r="B116" s="725"/>
      <c r="D116" s="725"/>
      <c r="E116" s="725"/>
      <c r="H116" s="725"/>
    </row>
    <row r="117" spans="1:8" s="724" customFormat="1" ht="18" customHeight="1" x14ac:dyDescent="0.5">
      <c r="A117" s="725"/>
      <c r="B117" s="725"/>
      <c r="D117" s="725"/>
      <c r="E117" s="725"/>
      <c r="H117" s="725"/>
    </row>
    <row r="118" spans="1:8" s="724" customFormat="1" ht="18" customHeight="1" x14ac:dyDescent="0.5">
      <c r="A118" s="725"/>
      <c r="B118" s="725"/>
      <c r="D118" s="725"/>
      <c r="E118" s="725"/>
      <c r="H118" s="725"/>
    </row>
    <row r="119" spans="1:8" s="724" customFormat="1" ht="18" customHeight="1" x14ac:dyDescent="0.5">
      <c r="A119" s="725"/>
      <c r="B119" s="725"/>
      <c r="D119" s="725"/>
      <c r="E119" s="725"/>
      <c r="H119" s="725"/>
    </row>
    <row r="120" spans="1:8" s="724" customFormat="1" ht="18" customHeight="1" x14ac:dyDescent="0.5">
      <c r="A120" s="725"/>
      <c r="B120" s="725"/>
      <c r="D120" s="725"/>
      <c r="E120" s="725"/>
      <c r="H120" s="725"/>
    </row>
    <row r="121" spans="1:8" s="724" customFormat="1" ht="18" customHeight="1" x14ac:dyDescent="0.5">
      <c r="A121" s="725"/>
      <c r="B121" s="725"/>
      <c r="D121" s="725"/>
      <c r="E121" s="725"/>
      <c r="H121" s="725"/>
    </row>
    <row r="122" spans="1:8" s="724" customFormat="1" ht="18" customHeight="1" x14ac:dyDescent="0.5">
      <c r="A122" s="725"/>
      <c r="B122" s="725"/>
      <c r="D122" s="725"/>
      <c r="E122" s="725"/>
      <c r="H122" s="725"/>
    </row>
    <row r="123" spans="1:8" s="724" customFormat="1" ht="18" customHeight="1" x14ac:dyDescent="0.5">
      <c r="A123" s="725"/>
      <c r="B123" s="725"/>
      <c r="D123" s="725"/>
      <c r="E123" s="725"/>
      <c r="H123" s="725"/>
    </row>
    <row r="124" spans="1:8" s="724" customFormat="1" ht="18" customHeight="1" x14ac:dyDescent="0.5">
      <c r="A124" s="725"/>
      <c r="B124" s="725"/>
      <c r="D124" s="725"/>
      <c r="E124" s="725"/>
      <c r="H124" s="725"/>
    </row>
    <row r="125" spans="1:8" s="724" customFormat="1" ht="18" customHeight="1" x14ac:dyDescent="0.5">
      <c r="A125" s="725"/>
      <c r="B125" s="725"/>
      <c r="D125" s="725"/>
      <c r="E125" s="725"/>
      <c r="H125" s="725"/>
    </row>
    <row r="126" spans="1:8" s="724" customFormat="1" ht="18" customHeight="1" x14ac:dyDescent="0.5">
      <c r="A126" s="725"/>
      <c r="B126" s="725"/>
      <c r="D126" s="725"/>
      <c r="E126" s="725"/>
      <c r="H126" s="725"/>
    </row>
    <row r="127" spans="1:8" s="724" customFormat="1" ht="18" customHeight="1" x14ac:dyDescent="0.5">
      <c r="A127" s="725"/>
      <c r="B127" s="725"/>
      <c r="D127" s="725"/>
      <c r="E127" s="725"/>
      <c r="H127" s="725"/>
    </row>
    <row r="128" spans="1:8" s="724" customFormat="1" ht="18" customHeight="1" x14ac:dyDescent="0.5">
      <c r="A128" s="725"/>
      <c r="B128" s="725"/>
      <c r="D128" s="725"/>
      <c r="E128" s="725"/>
      <c r="H128" s="725"/>
    </row>
    <row r="129" spans="1:8" s="724" customFormat="1" ht="18" customHeight="1" x14ac:dyDescent="0.5">
      <c r="A129" s="725"/>
      <c r="B129" s="725"/>
      <c r="D129" s="725"/>
      <c r="E129" s="725"/>
      <c r="H129" s="725"/>
    </row>
    <row r="130" spans="1:8" s="724" customFormat="1" ht="18" customHeight="1" x14ac:dyDescent="0.5">
      <c r="A130" s="725"/>
      <c r="B130" s="725"/>
      <c r="D130" s="725"/>
      <c r="E130" s="725"/>
      <c r="H130" s="725"/>
    </row>
    <row r="131" spans="1:8" s="724" customFormat="1" ht="18" customHeight="1" x14ac:dyDescent="0.5">
      <c r="A131" s="725"/>
      <c r="B131" s="725"/>
      <c r="D131" s="725"/>
      <c r="E131" s="725"/>
      <c r="H131" s="725"/>
    </row>
    <row r="132" spans="1:8" s="724" customFormat="1" ht="18" customHeight="1" x14ac:dyDescent="0.5">
      <c r="A132" s="725"/>
      <c r="B132" s="725"/>
      <c r="D132" s="725"/>
      <c r="E132" s="725"/>
      <c r="H132" s="725"/>
    </row>
    <row r="133" spans="1:8" s="724" customFormat="1" ht="18" customHeight="1" x14ac:dyDescent="0.5">
      <c r="A133" s="725"/>
      <c r="B133" s="725"/>
      <c r="D133" s="725"/>
      <c r="E133" s="725"/>
      <c r="H133" s="725"/>
    </row>
    <row r="134" spans="1:8" s="724" customFormat="1" ht="18" customHeight="1" x14ac:dyDescent="0.5">
      <c r="A134" s="725"/>
      <c r="B134" s="725"/>
      <c r="D134" s="725"/>
      <c r="E134" s="725"/>
      <c r="H134" s="725"/>
    </row>
    <row r="135" spans="1:8" s="724" customFormat="1" ht="18" customHeight="1" x14ac:dyDescent="0.5">
      <c r="A135" s="725"/>
      <c r="B135" s="725"/>
      <c r="D135" s="725"/>
      <c r="E135" s="725"/>
      <c r="H135" s="725"/>
    </row>
    <row r="136" spans="1:8" s="724" customFormat="1" ht="18" customHeight="1" x14ac:dyDescent="0.5">
      <c r="A136" s="725"/>
      <c r="B136" s="725"/>
      <c r="D136" s="725"/>
      <c r="E136" s="725"/>
      <c r="H136" s="725"/>
    </row>
    <row r="137" spans="1:8" s="724" customFormat="1" ht="18" customHeight="1" x14ac:dyDescent="0.5">
      <c r="A137" s="725"/>
      <c r="B137" s="725"/>
      <c r="D137" s="725"/>
      <c r="E137" s="725"/>
      <c r="H137" s="725"/>
    </row>
    <row r="138" spans="1:8" s="724" customFormat="1" ht="18" customHeight="1" x14ac:dyDescent="0.5">
      <c r="A138" s="725"/>
      <c r="B138" s="725"/>
      <c r="D138" s="725"/>
      <c r="E138" s="725"/>
      <c r="H138" s="725"/>
    </row>
    <row r="139" spans="1:8" s="724" customFormat="1" ht="18" customHeight="1" x14ac:dyDescent="0.5">
      <c r="A139" s="725"/>
      <c r="B139" s="725"/>
      <c r="D139" s="725"/>
      <c r="E139" s="725"/>
      <c r="H139" s="725"/>
    </row>
    <row r="140" spans="1:8" s="724" customFormat="1" ht="18" customHeight="1" x14ac:dyDescent="0.5">
      <c r="A140" s="725"/>
      <c r="B140" s="725"/>
      <c r="D140" s="725"/>
      <c r="E140" s="725"/>
      <c r="H140" s="725"/>
    </row>
    <row r="141" spans="1:8" s="724" customFormat="1" ht="18" customHeight="1" x14ac:dyDescent="0.5">
      <c r="A141" s="725"/>
      <c r="B141" s="725"/>
      <c r="D141" s="725"/>
      <c r="E141" s="725"/>
      <c r="H141" s="725"/>
    </row>
    <row r="142" spans="1:8" s="724" customFormat="1" ht="18" customHeight="1" x14ac:dyDescent="0.5">
      <c r="A142" s="725"/>
      <c r="B142" s="725"/>
      <c r="D142" s="725"/>
      <c r="E142" s="725"/>
      <c r="H142" s="725"/>
    </row>
    <row r="143" spans="1:8" s="724" customFormat="1" ht="18" customHeight="1" x14ac:dyDescent="0.5">
      <c r="A143" s="725"/>
      <c r="B143" s="725"/>
      <c r="D143" s="725"/>
      <c r="E143" s="725"/>
      <c r="H143" s="725"/>
    </row>
    <row r="144" spans="1:8" s="724" customFormat="1" ht="18" customHeight="1" x14ac:dyDescent="0.5">
      <c r="A144" s="725"/>
      <c r="B144" s="725"/>
      <c r="D144" s="725"/>
      <c r="E144" s="725"/>
      <c r="H144" s="725"/>
    </row>
    <row r="145" spans="1:8" s="724" customFormat="1" ht="18" customHeight="1" x14ac:dyDescent="0.5">
      <c r="A145" s="725"/>
      <c r="B145" s="725"/>
      <c r="D145" s="725"/>
      <c r="E145" s="725"/>
      <c r="H145" s="725"/>
    </row>
    <row r="146" spans="1:8" s="724" customFormat="1" ht="18" customHeight="1" x14ac:dyDescent="0.5">
      <c r="A146" s="725"/>
      <c r="B146" s="725"/>
      <c r="D146" s="725"/>
      <c r="E146" s="725"/>
      <c r="H146" s="725"/>
    </row>
    <row r="147" spans="1:8" s="724" customFormat="1" ht="18" customHeight="1" x14ac:dyDescent="0.5">
      <c r="A147" s="725"/>
      <c r="B147" s="725"/>
      <c r="D147" s="725"/>
      <c r="E147" s="725"/>
      <c r="H147" s="725"/>
    </row>
    <row r="148" spans="1:8" s="724" customFormat="1" ht="18" customHeight="1" x14ac:dyDescent="0.5">
      <c r="A148" s="725"/>
      <c r="B148" s="725"/>
      <c r="D148" s="725"/>
      <c r="E148" s="725"/>
      <c r="H148" s="725"/>
    </row>
    <row r="149" spans="1:8" s="724" customFormat="1" ht="18" customHeight="1" x14ac:dyDescent="0.5">
      <c r="A149" s="725"/>
      <c r="B149" s="725"/>
      <c r="D149" s="725"/>
      <c r="E149" s="725"/>
      <c r="H149" s="725"/>
    </row>
    <row r="150" spans="1:8" s="724" customFormat="1" ht="18" customHeight="1" x14ac:dyDescent="0.5">
      <c r="A150" s="725"/>
      <c r="B150" s="725"/>
      <c r="D150" s="725"/>
      <c r="E150" s="725"/>
      <c r="H150" s="725"/>
    </row>
    <row r="151" spans="1:8" s="724" customFormat="1" ht="18" customHeight="1" x14ac:dyDescent="0.5">
      <c r="A151" s="725"/>
      <c r="B151" s="725"/>
      <c r="D151" s="725"/>
      <c r="E151" s="725"/>
      <c r="H151" s="725"/>
    </row>
    <row r="152" spans="1:8" s="724" customFormat="1" ht="18" customHeight="1" x14ac:dyDescent="0.5">
      <c r="A152" s="725"/>
      <c r="B152" s="725"/>
      <c r="D152" s="725"/>
      <c r="E152" s="725"/>
      <c r="H152" s="725"/>
    </row>
    <row r="153" spans="1:8" s="724" customFormat="1" ht="18" customHeight="1" x14ac:dyDescent="0.5">
      <c r="A153" s="725"/>
      <c r="B153" s="725"/>
      <c r="D153" s="725"/>
      <c r="E153" s="725"/>
      <c r="H153" s="725"/>
    </row>
    <row r="154" spans="1:8" s="724" customFormat="1" ht="18" customHeight="1" x14ac:dyDescent="0.5">
      <c r="A154" s="725"/>
      <c r="B154" s="725"/>
      <c r="D154" s="725"/>
      <c r="E154" s="725"/>
      <c r="H154" s="725"/>
    </row>
    <row r="155" spans="1:8" s="724" customFormat="1" ht="18" customHeight="1" x14ac:dyDescent="0.5">
      <c r="A155" s="725"/>
      <c r="B155" s="725"/>
      <c r="D155" s="725"/>
      <c r="E155" s="725"/>
      <c r="H155" s="725"/>
    </row>
    <row r="156" spans="1:8" s="724" customFormat="1" ht="18" customHeight="1" x14ac:dyDescent="0.5">
      <c r="A156" s="725"/>
      <c r="B156" s="725"/>
      <c r="D156" s="725"/>
      <c r="E156" s="725"/>
      <c r="H156" s="725"/>
    </row>
    <row r="157" spans="1:8" s="724" customFormat="1" ht="18" customHeight="1" x14ac:dyDescent="0.5">
      <c r="A157" s="725"/>
      <c r="B157" s="725"/>
      <c r="D157" s="725"/>
      <c r="E157" s="725"/>
      <c r="H157" s="725"/>
    </row>
    <row r="158" spans="1:8" s="724" customFormat="1" ht="18" customHeight="1" x14ac:dyDescent="0.5">
      <c r="A158" s="725"/>
      <c r="B158" s="725"/>
      <c r="D158" s="725"/>
      <c r="E158" s="725"/>
      <c r="H158" s="725"/>
    </row>
    <row r="159" spans="1:8" s="724" customFormat="1" ht="18" customHeight="1" x14ac:dyDescent="0.5">
      <c r="A159" s="725"/>
      <c r="B159" s="725"/>
      <c r="D159" s="725"/>
      <c r="E159" s="725"/>
      <c r="H159" s="725"/>
    </row>
    <row r="160" spans="1:8" s="724" customFormat="1" ht="18" customHeight="1" x14ac:dyDescent="0.5">
      <c r="A160" s="725"/>
      <c r="B160" s="725"/>
      <c r="D160" s="725"/>
      <c r="E160" s="725"/>
      <c r="H160" s="725"/>
    </row>
    <row r="161" spans="1:8" s="724" customFormat="1" ht="18" customHeight="1" x14ac:dyDescent="0.5">
      <c r="A161" s="725"/>
      <c r="B161" s="725"/>
      <c r="D161" s="725"/>
      <c r="E161" s="725"/>
      <c r="H161" s="725"/>
    </row>
    <row r="162" spans="1:8" s="724" customFormat="1" ht="18" customHeight="1" x14ac:dyDescent="0.5">
      <c r="A162" s="725"/>
      <c r="B162" s="725"/>
      <c r="D162" s="725"/>
      <c r="E162" s="725"/>
      <c r="H162" s="725"/>
    </row>
    <row r="163" spans="1:8" s="724" customFormat="1" ht="18" customHeight="1" x14ac:dyDescent="0.5">
      <c r="A163" s="725"/>
      <c r="B163" s="725"/>
      <c r="D163" s="725"/>
      <c r="E163" s="725"/>
      <c r="H163" s="725"/>
    </row>
    <row r="164" spans="1:8" s="724" customFormat="1" ht="18" customHeight="1" x14ac:dyDescent="0.5">
      <c r="A164" s="725"/>
      <c r="B164" s="725"/>
      <c r="D164" s="725"/>
      <c r="E164" s="725"/>
      <c r="H164" s="725"/>
    </row>
    <row r="165" spans="1:8" s="724" customFormat="1" ht="18" customHeight="1" x14ac:dyDescent="0.5">
      <c r="A165" s="725"/>
      <c r="B165" s="725"/>
      <c r="D165" s="725"/>
      <c r="E165" s="725"/>
      <c r="H165" s="725"/>
    </row>
    <row r="166" spans="1:8" s="724" customFormat="1" ht="18" customHeight="1" x14ac:dyDescent="0.5">
      <c r="A166" s="725"/>
      <c r="B166" s="725"/>
      <c r="D166" s="725"/>
      <c r="E166" s="725"/>
      <c r="H166" s="725"/>
    </row>
    <row r="167" spans="1:8" s="724" customFormat="1" ht="18" customHeight="1" x14ac:dyDescent="0.5">
      <c r="A167" s="725"/>
      <c r="B167" s="725"/>
      <c r="D167" s="725"/>
      <c r="E167" s="725"/>
      <c r="H167" s="725"/>
    </row>
    <row r="168" spans="1:8" s="724" customFormat="1" ht="18" customHeight="1" x14ac:dyDescent="0.5">
      <c r="A168" s="725"/>
      <c r="B168" s="725"/>
      <c r="D168" s="725"/>
      <c r="E168" s="725"/>
      <c r="H168" s="725"/>
    </row>
    <row r="169" spans="1:8" s="724" customFormat="1" ht="18" customHeight="1" x14ac:dyDescent="0.5">
      <c r="A169" s="725"/>
      <c r="B169" s="725"/>
      <c r="D169" s="725"/>
      <c r="E169" s="725"/>
      <c r="H169" s="725"/>
    </row>
    <row r="170" spans="1:8" s="724" customFormat="1" ht="18" customHeight="1" x14ac:dyDescent="0.5">
      <c r="A170" s="725"/>
      <c r="B170" s="725"/>
      <c r="D170" s="725"/>
      <c r="E170" s="725"/>
      <c r="H170" s="725"/>
    </row>
    <row r="171" spans="1:8" s="724" customFormat="1" ht="18" customHeight="1" x14ac:dyDescent="0.5">
      <c r="A171" s="725"/>
      <c r="B171" s="725"/>
      <c r="D171" s="725"/>
      <c r="E171" s="725"/>
      <c r="H171" s="725"/>
    </row>
    <row r="172" spans="1:8" s="724" customFormat="1" ht="18" customHeight="1" x14ac:dyDescent="0.5">
      <c r="A172" s="725"/>
      <c r="B172" s="725"/>
      <c r="D172" s="725"/>
      <c r="E172" s="725"/>
      <c r="H172" s="725"/>
    </row>
    <row r="173" spans="1:8" s="724" customFormat="1" ht="18" customHeight="1" x14ac:dyDescent="0.5">
      <c r="A173" s="725"/>
      <c r="B173" s="725"/>
      <c r="D173" s="725"/>
      <c r="E173" s="725"/>
      <c r="H173" s="725"/>
    </row>
    <row r="174" spans="1:8" s="724" customFormat="1" ht="18" customHeight="1" x14ac:dyDescent="0.5">
      <c r="A174" s="725"/>
      <c r="B174" s="725"/>
      <c r="D174" s="725"/>
      <c r="E174" s="725"/>
      <c r="H174" s="725"/>
    </row>
    <row r="175" spans="1:8" s="724" customFormat="1" ht="18" customHeight="1" x14ac:dyDescent="0.5">
      <c r="A175" s="725"/>
      <c r="B175" s="725"/>
      <c r="D175" s="725"/>
      <c r="E175" s="725"/>
      <c r="H175" s="725"/>
    </row>
    <row r="176" spans="1:8" s="724" customFormat="1" ht="18" customHeight="1" x14ac:dyDescent="0.5">
      <c r="A176" s="725"/>
      <c r="B176" s="725"/>
      <c r="D176" s="725"/>
      <c r="E176" s="725"/>
      <c r="H176" s="725"/>
    </row>
    <row r="177" spans="1:8" s="724" customFormat="1" ht="18" customHeight="1" x14ac:dyDescent="0.5">
      <c r="A177" s="725"/>
      <c r="B177" s="725"/>
      <c r="D177" s="725"/>
      <c r="E177" s="725"/>
      <c r="H177" s="725"/>
    </row>
    <row r="178" spans="1:8" s="724" customFormat="1" ht="18" customHeight="1" x14ac:dyDescent="0.5">
      <c r="A178" s="725"/>
      <c r="B178" s="725"/>
      <c r="D178" s="725"/>
      <c r="E178" s="725"/>
      <c r="H178" s="725"/>
    </row>
    <row r="179" spans="1:8" s="724" customFormat="1" ht="18" customHeight="1" x14ac:dyDescent="0.5">
      <c r="A179" s="725"/>
      <c r="B179" s="725"/>
      <c r="D179" s="725"/>
      <c r="E179" s="725"/>
      <c r="H179" s="725"/>
    </row>
    <row r="180" spans="1:8" s="724" customFormat="1" ht="18" customHeight="1" x14ac:dyDescent="0.5">
      <c r="A180" s="725"/>
      <c r="B180" s="725"/>
      <c r="D180" s="725"/>
      <c r="E180" s="725"/>
      <c r="H180" s="725"/>
    </row>
    <row r="181" spans="1:8" s="724" customFormat="1" ht="18" customHeight="1" x14ac:dyDescent="0.5">
      <c r="A181" s="725"/>
      <c r="B181" s="725"/>
      <c r="D181" s="725"/>
      <c r="E181" s="725"/>
      <c r="H181" s="725"/>
    </row>
    <row r="182" spans="1:8" s="724" customFormat="1" ht="18" customHeight="1" x14ac:dyDescent="0.5">
      <c r="A182" s="725"/>
      <c r="B182" s="725"/>
      <c r="D182" s="725"/>
      <c r="E182" s="725"/>
      <c r="H182" s="725"/>
    </row>
    <row r="183" spans="1:8" s="724" customFormat="1" ht="18" customHeight="1" x14ac:dyDescent="0.5">
      <c r="A183" s="725"/>
      <c r="B183" s="725"/>
      <c r="D183" s="725"/>
      <c r="E183" s="725"/>
      <c r="H183" s="725"/>
    </row>
    <row r="184" spans="1:8" s="724" customFormat="1" ht="18" customHeight="1" x14ac:dyDescent="0.5">
      <c r="A184" s="725"/>
      <c r="B184" s="725"/>
      <c r="D184" s="725"/>
      <c r="E184" s="725"/>
      <c r="H184" s="725"/>
    </row>
    <row r="185" spans="1:8" s="724" customFormat="1" ht="18" customHeight="1" x14ac:dyDescent="0.5">
      <c r="A185" s="725"/>
      <c r="B185" s="725"/>
      <c r="D185" s="725"/>
      <c r="E185" s="725"/>
      <c r="H185" s="725"/>
    </row>
    <row r="186" spans="1:8" s="724" customFormat="1" ht="18" customHeight="1" x14ac:dyDescent="0.5">
      <c r="A186" s="725"/>
      <c r="B186" s="725"/>
      <c r="D186" s="725"/>
      <c r="E186" s="725"/>
      <c r="H186" s="725"/>
    </row>
    <row r="187" spans="1:8" s="724" customFormat="1" ht="18" customHeight="1" x14ac:dyDescent="0.5">
      <c r="A187" s="725"/>
      <c r="B187" s="725"/>
      <c r="D187" s="725"/>
      <c r="E187" s="725"/>
      <c r="H187" s="725"/>
    </row>
    <row r="188" spans="1:8" s="724" customFormat="1" ht="18" customHeight="1" x14ac:dyDescent="0.5">
      <c r="A188" s="725"/>
      <c r="B188" s="725"/>
      <c r="D188" s="725"/>
      <c r="E188" s="725"/>
      <c r="H188" s="725"/>
    </row>
    <row r="189" spans="1:8" s="724" customFormat="1" ht="18" customHeight="1" x14ac:dyDescent="0.5">
      <c r="A189" s="725"/>
      <c r="B189" s="725"/>
      <c r="D189" s="725"/>
      <c r="E189" s="725"/>
      <c r="H189" s="725"/>
    </row>
    <row r="190" spans="1:8" s="724" customFormat="1" ht="18" customHeight="1" x14ac:dyDescent="0.5">
      <c r="A190" s="725"/>
      <c r="B190" s="725"/>
      <c r="D190" s="725"/>
      <c r="E190" s="725"/>
      <c r="H190" s="725"/>
    </row>
    <row r="191" spans="1:8" s="724" customFormat="1" ht="18" customHeight="1" x14ac:dyDescent="0.5">
      <c r="A191" s="725"/>
      <c r="B191" s="725"/>
      <c r="D191" s="725"/>
      <c r="E191" s="725"/>
      <c r="H191" s="725"/>
    </row>
    <row r="192" spans="1:8" s="724" customFormat="1" ht="18" customHeight="1" x14ac:dyDescent="0.5">
      <c r="A192" s="725"/>
      <c r="B192" s="725"/>
      <c r="D192" s="725"/>
      <c r="E192" s="725"/>
      <c r="H192" s="725"/>
    </row>
    <row r="193" spans="1:8" s="724" customFormat="1" ht="18" customHeight="1" x14ac:dyDescent="0.5">
      <c r="A193" s="725"/>
      <c r="B193" s="725"/>
      <c r="D193" s="725"/>
      <c r="E193" s="725"/>
      <c r="H193" s="725"/>
    </row>
    <row r="194" spans="1:8" s="724" customFormat="1" ht="18" customHeight="1" x14ac:dyDescent="0.5">
      <c r="A194" s="725"/>
      <c r="B194" s="725"/>
      <c r="D194" s="725"/>
      <c r="E194" s="725"/>
      <c r="H194" s="725"/>
    </row>
    <row r="195" spans="1:8" s="724" customFormat="1" ht="18" customHeight="1" x14ac:dyDescent="0.5">
      <c r="A195" s="725"/>
      <c r="B195" s="725"/>
      <c r="D195" s="725"/>
      <c r="E195" s="725"/>
      <c r="H195" s="725"/>
    </row>
    <row r="196" spans="1:8" s="724" customFormat="1" ht="18" customHeight="1" x14ac:dyDescent="0.5">
      <c r="A196" s="725"/>
      <c r="B196" s="725"/>
      <c r="D196" s="725"/>
      <c r="E196" s="725"/>
      <c r="H196" s="725"/>
    </row>
    <row r="197" spans="1:8" s="724" customFormat="1" ht="18" customHeight="1" x14ac:dyDescent="0.5">
      <c r="A197" s="725"/>
      <c r="B197" s="725"/>
      <c r="D197" s="725"/>
      <c r="E197" s="725"/>
      <c r="H197" s="725"/>
    </row>
    <row r="198" spans="1:8" s="724" customFormat="1" ht="18" customHeight="1" x14ac:dyDescent="0.5">
      <c r="A198" s="725"/>
      <c r="B198" s="725"/>
      <c r="D198" s="725"/>
      <c r="E198" s="725"/>
      <c r="H198" s="725"/>
    </row>
    <row r="199" spans="1:8" s="724" customFormat="1" ht="18" customHeight="1" x14ac:dyDescent="0.5">
      <c r="A199" s="725"/>
      <c r="B199" s="725"/>
      <c r="D199" s="725"/>
      <c r="E199" s="725"/>
      <c r="H199" s="725"/>
    </row>
    <row r="200" spans="1:8" s="724" customFormat="1" ht="18" customHeight="1" x14ac:dyDescent="0.5">
      <c r="A200" s="725"/>
      <c r="B200" s="725"/>
      <c r="D200" s="725"/>
      <c r="E200" s="725"/>
      <c r="H200" s="725"/>
    </row>
    <row r="201" spans="1:8" s="724" customFormat="1" ht="18" customHeight="1" x14ac:dyDescent="0.5">
      <c r="A201" s="725"/>
      <c r="B201" s="725"/>
      <c r="D201" s="725"/>
      <c r="E201" s="725"/>
      <c r="H201" s="725"/>
    </row>
    <row r="202" spans="1:8" s="724" customFormat="1" ht="18" customHeight="1" x14ac:dyDescent="0.5">
      <c r="A202" s="725"/>
      <c r="B202" s="725"/>
      <c r="D202" s="725"/>
      <c r="E202" s="725"/>
      <c r="H202" s="725"/>
    </row>
    <row r="203" spans="1:8" s="724" customFormat="1" ht="18" customHeight="1" x14ac:dyDescent="0.5">
      <c r="A203" s="725"/>
      <c r="B203" s="725"/>
      <c r="D203" s="725"/>
      <c r="E203" s="725"/>
      <c r="H203" s="725"/>
    </row>
    <row r="204" spans="1:8" s="724" customFormat="1" ht="18" customHeight="1" x14ac:dyDescent="0.5">
      <c r="A204" s="725"/>
      <c r="B204" s="725"/>
      <c r="D204" s="725"/>
      <c r="E204" s="725"/>
      <c r="H204" s="725"/>
    </row>
    <row r="205" spans="1:8" s="724" customFormat="1" ht="18" customHeight="1" x14ac:dyDescent="0.5">
      <c r="A205" s="725"/>
      <c r="B205" s="725"/>
      <c r="D205" s="725"/>
      <c r="E205" s="725"/>
      <c r="H205" s="725"/>
    </row>
    <row r="206" spans="1:8" s="724" customFormat="1" ht="18" customHeight="1" x14ac:dyDescent="0.5">
      <c r="A206" s="725"/>
      <c r="B206" s="725"/>
      <c r="D206" s="725"/>
      <c r="E206" s="725"/>
      <c r="H206" s="725"/>
    </row>
    <row r="207" spans="1:8" s="724" customFormat="1" ht="18" customHeight="1" x14ac:dyDescent="0.5">
      <c r="A207" s="725"/>
      <c r="B207" s="725"/>
      <c r="D207" s="725"/>
      <c r="E207" s="725"/>
      <c r="H207" s="725"/>
    </row>
    <row r="208" spans="1:8" s="724" customFormat="1" ht="18" customHeight="1" x14ac:dyDescent="0.5">
      <c r="A208" s="725"/>
      <c r="B208" s="725"/>
      <c r="D208" s="725"/>
      <c r="E208" s="725"/>
      <c r="H208" s="725"/>
    </row>
    <row r="209" spans="1:8" s="724" customFormat="1" ht="18" customHeight="1" x14ac:dyDescent="0.5">
      <c r="A209" s="725"/>
      <c r="B209" s="725"/>
      <c r="D209" s="725"/>
      <c r="E209" s="725"/>
      <c r="H209" s="725"/>
    </row>
    <row r="210" spans="1:8" s="724" customFormat="1" ht="18" customHeight="1" x14ac:dyDescent="0.5">
      <c r="A210" s="725"/>
      <c r="B210" s="725"/>
      <c r="D210" s="725"/>
      <c r="E210" s="725"/>
      <c r="H210" s="725"/>
    </row>
    <row r="211" spans="1:8" s="724" customFormat="1" ht="18" customHeight="1" x14ac:dyDescent="0.5">
      <c r="A211" s="725"/>
      <c r="B211" s="725"/>
      <c r="D211" s="725"/>
      <c r="E211" s="725"/>
      <c r="H211" s="725"/>
    </row>
    <row r="212" spans="1:8" s="724" customFormat="1" ht="18" customHeight="1" x14ac:dyDescent="0.5">
      <c r="A212" s="725"/>
      <c r="B212" s="725"/>
      <c r="D212" s="725"/>
      <c r="E212" s="725"/>
      <c r="H212" s="725"/>
    </row>
    <row r="213" spans="1:8" s="724" customFormat="1" ht="18" customHeight="1" x14ac:dyDescent="0.5">
      <c r="A213" s="725"/>
      <c r="B213" s="725"/>
      <c r="D213" s="725"/>
      <c r="E213" s="725"/>
      <c r="H213" s="725"/>
    </row>
    <row r="214" spans="1:8" s="724" customFormat="1" ht="18" customHeight="1" x14ac:dyDescent="0.5">
      <c r="A214" s="725"/>
      <c r="B214" s="725"/>
      <c r="D214" s="725"/>
      <c r="E214" s="725"/>
      <c r="H214" s="725"/>
    </row>
    <row r="215" spans="1:8" s="724" customFormat="1" ht="18" customHeight="1" x14ac:dyDescent="0.5">
      <c r="A215" s="725"/>
      <c r="B215" s="725"/>
      <c r="D215" s="725"/>
      <c r="E215" s="725"/>
      <c r="H215" s="725"/>
    </row>
    <row r="216" spans="1:8" s="724" customFormat="1" ht="18" customHeight="1" x14ac:dyDescent="0.5">
      <c r="A216" s="725"/>
      <c r="B216" s="725"/>
      <c r="D216" s="725"/>
      <c r="E216" s="725"/>
      <c r="H216" s="725"/>
    </row>
    <row r="217" spans="1:8" s="724" customFormat="1" ht="18" customHeight="1" x14ac:dyDescent="0.5">
      <c r="A217" s="725"/>
      <c r="B217" s="725"/>
      <c r="D217" s="725"/>
      <c r="E217" s="725"/>
      <c r="H217" s="725"/>
    </row>
    <row r="218" spans="1:8" s="724" customFormat="1" ht="18" customHeight="1" x14ac:dyDescent="0.5">
      <c r="A218" s="725"/>
      <c r="B218" s="725"/>
      <c r="D218" s="725"/>
      <c r="E218" s="725"/>
      <c r="H218" s="725"/>
    </row>
    <row r="219" spans="1:8" s="724" customFormat="1" ht="18" customHeight="1" x14ac:dyDescent="0.5">
      <c r="A219" s="725"/>
      <c r="B219" s="725"/>
      <c r="D219" s="725"/>
      <c r="E219" s="725"/>
      <c r="H219" s="725"/>
    </row>
    <row r="220" spans="1:8" s="724" customFormat="1" ht="18" customHeight="1" x14ac:dyDescent="0.5">
      <c r="A220" s="725"/>
      <c r="B220" s="725"/>
      <c r="D220" s="725"/>
      <c r="E220" s="725"/>
      <c r="H220" s="725"/>
    </row>
    <row r="221" spans="1:8" s="724" customFormat="1" ht="18" customHeight="1" x14ac:dyDescent="0.5">
      <c r="A221" s="725"/>
      <c r="B221" s="725"/>
      <c r="D221" s="725"/>
      <c r="E221" s="725"/>
      <c r="H221" s="725"/>
    </row>
    <row r="222" spans="1:8" s="724" customFormat="1" ht="18" customHeight="1" x14ac:dyDescent="0.5">
      <c r="A222" s="725"/>
      <c r="B222" s="725"/>
      <c r="D222" s="725"/>
      <c r="E222" s="725"/>
      <c r="H222" s="725"/>
    </row>
    <row r="223" spans="1:8" s="724" customFormat="1" ht="18" customHeight="1" x14ac:dyDescent="0.5">
      <c r="A223" s="725"/>
      <c r="B223" s="725"/>
      <c r="D223" s="725"/>
      <c r="E223" s="725"/>
      <c r="H223" s="725"/>
    </row>
    <row r="224" spans="1:8" s="724" customFormat="1" ht="18" customHeight="1" x14ac:dyDescent="0.5">
      <c r="A224" s="725"/>
      <c r="B224" s="725"/>
      <c r="D224" s="725"/>
      <c r="E224" s="725"/>
      <c r="H224" s="725"/>
    </row>
    <row r="225" spans="1:8" s="724" customFormat="1" ht="18" customHeight="1" x14ac:dyDescent="0.5">
      <c r="A225" s="725"/>
      <c r="B225" s="725"/>
      <c r="D225" s="725"/>
      <c r="E225" s="725"/>
      <c r="H225" s="725"/>
    </row>
    <row r="226" spans="1:8" s="724" customFormat="1" ht="18" customHeight="1" x14ac:dyDescent="0.5">
      <c r="A226" s="725"/>
      <c r="B226" s="725"/>
      <c r="D226" s="725"/>
      <c r="E226" s="725"/>
      <c r="H226" s="725"/>
    </row>
    <row r="227" spans="1:8" s="724" customFormat="1" ht="18" customHeight="1" x14ac:dyDescent="0.5">
      <c r="A227" s="725"/>
      <c r="B227" s="725"/>
      <c r="D227" s="725"/>
      <c r="E227" s="725"/>
      <c r="H227" s="725"/>
    </row>
    <row r="228" spans="1:8" s="724" customFormat="1" ht="18" customHeight="1" x14ac:dyDescent="0.5">
      <c r="A228" s="725"/>
      <c r="B228" s="725"/>
      <c r="D228" s="725"/>
      <c r="E228" s="725"/>
      <c r="H228" s="725"/>
    </row>
    <row r="229" spans="1:8" s="724" customFormat="1" ht="18" customHeight="1" x14ac:dyDescent="0.5">
      <c r="A229" s="725"/>
      <c r="B229" s="725"/>
      <c r="D229" s="725"/>
      <c r="E229" s="725"/>
      <c r="H229" s="725"/>
    </row>
    <row r="230" spans="1:8" s="724" customFormat="1" ht="18" customHeight="1" x14ac:dyDescent="0.5">
      <c r="A230" s="725"/>
      <c r="B230" s="725"/>
      <c r="D230" s="725"/>
      <c r="E230" s="725"/>
      <c r="H230" s="725"/>
    </row>
    <row r="231" spans="1:8" s="724" customFormat="1" ht="18" customHeight="1" x14ac:dyDescent="0.5">
      <c r="A231" s="725"/>
      <c r="B231" s="725"/>
      <c r="D231" s="725"/>
      <c r="E231" s="725"/>
      <c r="H231" s="725"/>
    </row>
    <row r="232" spans="1:8" s="724" customFormat="1" ht="18" customHeight="1" x14ac:dyDescent="0.5">
      <c r="A232" s="725"/>
      <c r="B232" s="725"/>
      <c r="D232" s="725"/>
      <c r="E232" s="725"/>
      <c r="H232" s="725"/>
    </row>
    <row r="233" spans="1:8" s="724" customFormat="1" ht="18" customHeight="1" x14ac:dyDescent="0.5">
      <c r="A233" s="725"/>
      <c r="B233" s="725"/>
      <c r="D233" s="725"/>
      <c r="E233" s="725"/>
      <c r="H233" s="725"/>
    </row>
    <row r="234" spans="1:8" s="724" customFormat="1" ht="18" customHeight="1" x14ac:dyDescent="0.5">
      <c r="A234" s="725"/>
      <c r="B234" s="725"/>
      <c r="D234" s="725"/>
      <c r="E234" s="725"/>
      <c r="H234" s="725"/>
    </row>
    <row r="235" spans="1:8" s="724" customFormat="1" ht="18" customHeight="1" x14ac:dyDescent="0.5">
      <c r="A235" s="725"/>
      <c r="B235" s="725"/>
      <c r="D235" s="725"/>
      <c r="E235" s="725"/>
      <c r="H235" s="725"/>
    </row>
    <row r="236" spans="1:8" s="724" customFormat="1" ht="18" customHeight="1" x14ac:dyDescent="0.5">
      <c r="A236" s="725"/>
      <c r="B236" s="725"/>
      <c r="D236" s="725"/>
      <c r="E236" s="725"/>
      <c r="H236" s="725"/>
    </row>
    <row r="237" spans="1:8" s="724" customFormat="1" ht="18" customHeight="1" x14ac:dyDescent="0.5">
      <c r="A237" s="725"/>
      <c r="B237" s="725"/>
      <c r="D237" s="725"/>
      <c r="E237" s="725"/>
      <c r="H237" s="725"/>
    </row>
    <row r="238" spans="1:8" s="724" customFormat="1" ht="18" customHeight="1" x14ac:dyDescent="0.5">
      <c r="A238" s="725"/>
      <c r="B238" s="725"/>
      <c r="D238" s="725"/>
      <c r="E238" s="725"/>
      <c r="H238" s="725"/>
    </row>
    <row r="239" spans="1:8" s="724" customFormat="1" ht="18" customHeight="1" x14ac:dyDescent="0.5">
      <c r="A239" s="725"/>
      <c r="B239" s="725"/>
      <c r="D239" s="725"/>
      <c r="E239" s="725"/>
      <c r="H239" s="725"/>
    </row>
    <row r="240" spans="1:8" s="724" customFormat="1" ht="18" customHeight="1" x14ac:dyDescent="0.5">
      <c r="A240" s="725"/>
      <c r="B240" s="725"/>
      <c r="D240" s="725"/>
      <c r="E240" s="725"/>
      <c r="H240" s="725"/>
    </row>
    <row r="241" spans="1:8" s="724" customFormat="1" ht="18" customHeight="1" x14ac:dyDescent="0.5">
      <c r="A241" s="725"/>
      <c r="B241" s="725"/>
      <c r="D241" s="725"/>
      <c r="E241" s="725"/>
      <c r="H241" s="725"/>
    </row>
    <row r="242" spans="1:8" s="724" customFormat="1" ht="18" customHeight="1" x14ac:dyDescent="0.5">
      <c r="A242" s="725"/>
      <c r="B242" s="725"/>
      <c r="D242" s="725"/>
      <c r="E242" s="725"/>
      <c r="H242" s="725"/>
    </row>
    <row r="243" spans="1:8" s="724" customFormat="1" ht="18" customHeight="1" x14ac:dyDescent="0.5">
      <c r="A243" s="725"/>
      <c r="B243" s="725"/>
      <c r="D243" s="725"/>
      <c r="E243" s="725"/>
      <c r="H243" s="725"/>
    </row>
    <row r="244" spans="1:8" s="724" customFormat="1" ht="18" customHeight="1" x14ac:dyDescent="0.5">
      <c r="A244" s="725"/>
      <c r="B244" s="725"/>
      <c r="D244" s="725"/>
      <c r="E244" s="725"/>
      <c r="H244" s="725"/>
    </row>
    <row r="245" spans="1:8" s="724" customFormat="1" ht="18" customHeight="1" x14ac:dyDescent="0.5">
      <c r="A245" s="725"/>
      <c r="B245" s="725"/>
      <c r="D245" s="725"/>
      <c r="E245" s="725"/>
      <c r="H245" s="725"/>
    </row>
    <row r="246" spans="1:8" s="724" customFormat="1" ht="18" customHeight="1" x14ac:dyDescent="0.5">
      <c r="A246" s="725"/>
      <c r="B246" s="725"/>
      <c r="D246" s="725"/>
      <c r="E246" s="725"/>
      <c r="H246" s="725"/>
    </row>
    <row r="247" spans="1:8" s="724" customFormat="1" ht="18" customHeight="1" x14ac:dyDescent="0.5">
      <c r="A247" s="725"/>
      <c r="B247" s="725"/>
      <c r="D247" s="725"/>
      <c r="E247" s="725"/>
      <c r="H247" s="725"/>
    </row>
    <row r="248" spans="1:8" s="724" customFormat="1" ht="18" customHeight="1" x14ac:dyDescent="0.5">
      <c r="A248" s="725"/>
      <c r="B248" s="725"/>
      <c r="D248" s="725"/>
      <c r="E248" s="725"/>
      <c r="H248" s="725"/>
    </row>
    <row r="249" spans="1:8" s="724" customFormat="1" ht="18" customHeight="1" x14ac:dyDescent="0.5">
      <c r="A249" s="725"/>
      <c r="B249" s="725"/>
      <c r="D249" s="725"/>
      <c r="E249" s="725"/>
      <c r="H249" s="725"/>
    </row>
    <row r="250" spans="1:8" s="724" customFormat="1" ht="18" customHeight="1" x14ac:dyDescent="0.5">
      <c r="A250" s="725"/>
      <c r="B250" s="725"/>
      <c r="D250" s="725"/>
      <c r="E250" s="725"/>
      <c r="H250" s="725"/>
    </row>
    <row r="251" spans="1:8" s="724" customFormat="1" ht="18" customHeight="1" x14ac:dyDescent="0.5">
      <c r="A251" s="725"/>
      <c r="B251" s="725"/>
      <c r="D251" s="725"/>
      <c r="E251" s="725"/>
      <c r="H251" s="725"/>
    </row>
    <row r="252" spans="1:8" s="724" customFormat="1" ht="18" customHeight="1" x14ac:dyDescent="0.5">
      <c r="A252" s="725"/>
      <c r="B252" s="725"/>
      <c r="D252" s="725"/>
      <c r="E252" s="725"/>
      <c r="H252" s="725"/>
    </row>
    <row r="253" spans="1:8" s="724" customFormat="1" ht="18" customHeight="1" x14ac:dyDescent="0.5">
      <c r="A253" s="725"/>
      <c r="B253" s="725"/>
      <c r="D253" s="725"/>
      <c r="E253" s="725"/>
      <c r="H253" s="725"/>
    </row>
    <row r="254" spans="1:8" s="724" customFormat="1" ht="18" customHeight="1" x14ac:dyDescent="0.5">
      <c r="A254" s="725"/>
      <c r="B254" s="725"/>
      <c r="D254" s="725"/>
      <c r="E254" s="725"/>
      <c r="H254" s="725"/>
    </row>
    <row r="255" spans="1:8" s="724" customFormat="1" ht="18" customHeight="1" x14ac:dyDescent="0.5">
      <c r="A255" s="725"/>
      <c r="B255" s="725"/>
      <c r="D255" s="725"/>
      <c r="E255" s="725"/>
      <c r="H255" s="725"/>
    </row>
    <row r="256" spans="1:8" s="724" customFormat="1" ht="18" customHeight="1" x14ac:dyDescent="0.5">
      <c r="A256" s="725"/>
      <c r="B256" s="725"/>
      <c r="D256" s="725"/>
      <c r="E256" s="725"/>
      <c r="H256" s="725"/>
    </row>
    <row r="257" spans="1:8" s="724" customFormat="1" ht="18" customHeight="1" x14ac:dyDescent="0.5">
      <c r="A257" s="725"/>
      <c r="B257" s="725"/>
      <c r="D257" s="725"/>
      <c r="E257" s="725"/>
      <c r="H257" s="725"/>
    </row>
    <row r="258" spans="1:8" s="724" customFormat="1" ht="18" customHeight="1" x14ac:dyDescent="0.5">
      <c r="A258" s="725"/>
      <c r="B258" s="725"/>
      <c r="D258" s="725"/>
      <c r="E258" s="725"/>
      <c r="H258" s="725"/>
    </row>
    <row r="259" spans="1:8" s="724" customFormat="1" ht="18" customHeight="1" x14ac:dyDescent="0.5">
      <c r="A259" s="725"/>
      <c r="B259" s="725"/>
      <c r="D259" s="725"/>
      <c r="E259" s="725"/>
      <c r="H259" s="725"/>
    </row>
    <row r="260" spans="1:8" s="724" customFormat="1" ht="18" customHeight="1" x14ac:dyDescent="0.5">
      <c r="A260" s="725"/>
      <c r="B260" s="725"/>
      <c r="D260" s="725"/>
      <c r="E260" s="725"/>
      <c r="H260" s="725"/>
    </row>
    <row r="261" spans="1:8" s="724" customFormat="1" ht="18" customHeight="1" x14ac:dyDescent="0.5">
      <c r="A261" s="725"/>
      <c r="B261" s="725"/>
      <c r="D261" s="725"/>
      <c r="E261" s="725"/>
      <c r="H261" s="725"/>
    </row>
    <row r="262" spans="1:8" s="724" customFormat="1" ht="18" customHeight="1" x14ac:dyDescent="0.5">
      <c r="A262" s="725"/>
      <c r="B262" s="725"/>
      <c r="D262" s="725"/>
      <c r="E262" s="725"/>
      <c r="H262" s="725"/>
    </row>
    <row r="263" spans="1:8" s="724" customFormat="1" ht="18" customHeight="1" x14ac:dyDescent="0.5">
      <c r="A263" s="725"/>
      <c r="B263" s="725"/>
      <c r="D263" s="725"/>
      <c r="E263" s="725"/>
      <c r="H263" s="725"/>
    </row>
    <row r="264" spans="1:8" s="724" customFormat="1" ht="18" customHeight="1" x14ac:dyDescent="0.5">
      <c r="A264" s="725"/>
      <c r="B264" s="725"/>
      <c r="D264" s="725"/>
      <c r="E264" s="725"/>
      <c r="H264" s="725"/>
    </row>
    <row r="265" spans="1:8" s="724" customFormat="1" ht="18" customHeight="1" x14ac:dyDescent="0.5">
      <c r="A265" s="725"/>
      <c r="B265" s="725"/>
      <c r="D265" s="725"/>
      <c r="E265" s="725"/>
      <c r="H265" s="725"/>
    </row>
    <row r="266" spans="1:8" s="724" customFormat="1" ht="18" customHeight="1" x14ac:dyDescent="0.5">
      <c r="A266" s="725"/>
      <c r="B266" s="725"/>
      <c r="D266" s="725"/>
      <c r="E266" s="725"/>
      <c r="H266" s="725"/>
    </row>
    <row r="267" spans="1:8" s="724" customFormat="1" ht="18" customHeight="1" x14ac:dyDescent="0.5">
      <c r="A267" s="725"/>
      <c r="B267" s="725"/>
      <c r="D267" s="725"/>
      <c r="E267" s="725"/>
      <c r="H267" s="725"/>
    </row>
    <row r="268" spans="1:8" s="724" customFormat="1" ht="18" customHeight="1" x14ac:dyDescent="0.5">
      <c r="A268" s="725"/>
      <c r="B268" s="725"/>
      <c r="D268" s="725"/>
      <c r="E268" s="725"/>
      <c r="H268" s="725"/>
    </row>
    <row r="269" spans="1:8" s="724" customFormat="1" ht="18" customHeight="1" x14ac:dyDescent="0.5">
      <c r="A269" s="725"/>
      <c r="B269" s="725"/>
      <c r="D269" s="725"/>
      <c r="E269" s="725"/>
      <c r="H269" s="725"/>
    </row>
    <row r="270" spans="1:8" s="724" customFormat="1" ht="18" customHeight="1" x14ac:dyDescent="0.5">
      <c r="A270" s="725"/>
      <c r="B270" s="725"/>
      <c r="D270" s="725"/>
      <c r="E270" s="725"/>
      <c r="H270" s="725"/>
    </row>
    <row r="271" spans="1:8" s="724" customFormat="1" ht="18" customHeight="1" x14ac:dyDescent="0.5">
      <c r="A271" s="725"/>
      <c r="B271" s="725"/>
      <c r="D271" s="725"/>
      <c r="E271" s="725"/>
      <c r="H271" s="725"/>
    </row>
    <row r="272" spans="1:8" s="724" customFormat="1" ht="18" customHeight="1" x14ac:dyDescent="0.5">
      <c r="A272" s="725"/>
      <c r="B272" s="725"/>
      <c r="D272" s="725"/>
      <c r="E272" s="725"/>
      <c r="H272" s="725"/>
    </row>
    <row r="273" spans="1:8" s="724" customFormat="1" ht="18" customHeight="1" x14ac:dyDescent="0.5">
      <c r="A273" s="725"/>
      <c r="B273" s="725"/>
      <c r="D273" s="725"/>
      <c r="E273" s="725"/>
      <c r="H273" s="725"/>
    </row>
    <row r="274" spans="1:8" s="724" customFormat="1" ht="18" customHeight="1" x14ac:dyDescent="0.5">
      <c r="A274" s="725"/>
      <c r="B274" s="725"/>
      <c r="D274" s="725"/>
      <c r="E274" s="725"/>
      <c r="H274" s="725"/>
    </row>
    <row r="275" spans="1:8" s="724" customFormat="1" ht="18" customHeight="1" x14ac:dyDescent="0.5">
      <c r="A275" s="725"/>
      <c r="B275" s="725"/>
      <c r="D275" s="725"/>
      <c r="E275" s="725"/>
      <c r="H275" s="725"/>
    </row>
    <row r="276" spans="1:8" s="724" customFormat="1" ht="18" customHeight="1" x14ac:dyDescent="0.5">
      <c r="A276" s="725"/>
      <c r="B276" s="725"/>
      <c r="D276" s="725"/>
      <c r="E276" s="725"/>
      <c r="H276" s="725"/>
    </row>
    <row r="277" spans="1:8" s="724" customFormat="1" ht="18" customHeight="1" x14ac:dyDescent="0.5">
      <c r="A277" s="725"/>
      <c r="B277" s="725"/>
      <c r="D277" s="725"/>
      <c r="E277" s="725"/>
      <c r="H277" s="725"/>
    </row>
    <row r="278" spans="1:8" s="724" customFormat="1" ht="18" customHeight="1" x14ac:dyDescent="0.5">
      <c r="A278" s="725"/>
      <c r="B278" s="725"/>
      <c r="D278" s="725"/>
      <c r="E278" s="725"/>
      <c r="H278" s="725"/>
    </row>
    <row r="279" spans="1:8" s="724" customFormat="1" ht="18" customHeight="1" x14ac:dyDescent="0.5">
      <c r="A279" s="725"/>
      <c r="B279" s="725"/>
      <c r="D279" s="725"/>
      <c r="E279" s="725"/>
      <c r="H279" s="725"/>
    </row>
    <row r="280" spans="1:8" s="724" customFormat="1" ht="18" customHeight="1" x14ac:dyDescent="0.5">
      <c r="A280" s="725"/>
      <c r="B280" s="725"/>
      <c r="D280" s="725"/>
      <c r="E280" s="725"/>
      <c r="H280" s="725"/>
    </row>
    <row r="281" spans="1:8" s="724" customFormat="1" ht="18" customHeight="1" x14ac:dyDescent="0.5">
      <c r="A281" s="725"/>
      <c r="B281" s="725"/>
      <c r="D281" s="725"/>
      <c r="E281" s="725"/>
      <c r="H281" s="725"/>
    </row>
    <row r="282" spans="1:8" s="724" customFormat="1" ht="18" customHeight="1" x14ac:dyDescent="0.5">
      <c r="A282" s="725"/>
      <c r="B282" s="725"/>
      <c r="D282" s="725"/>
      <c r="E282" s="725"/>
      <c r="H282" s="725"/>
    </row>
    <row r="283" spans="1:8" s="724" customFormat="1" ht="18" customHeight="1" x14ac:dyDescent="0.5">
      <c r="A283" s="725"/>
      <c r="B283" s="725"/>
      <c r="D283" s="725"/>
      <c r="E283" s="725"/>
      <c r="H283" s="725"/>
    </row>
    <row r="284" spans="1:8" s="724" customFormat="1" ht="18" customHeight="1" x14ac:dyDescent="0.5">
      <c r="A284" s="725"/>
      <c r="B284" s="725"/>
      <c r="D284" s="725"/>
      <c r="E284" s="725"/>
      <c r="H284" s="725"/>
    </row>
    <row r="285" spans="1:8" s="724" customFormat="1" ht="18" customHeight="1" x14ac:dyDescent="0.5">
      <c r="A285" s="725"/>
      <c r="B285" s="725"/>
      <c r="D285" s="725"/>
      <c r="E285" s="725"/>
      <c r="H285" s="725"/>
    </row>
    <row r="286" spans="1:8" s="724" customFormat="1" ht="18" customHeight="1" x14ac:dyDescent="0.5">
      <c r="A286" s="725"/>
      <c r="B286" s="725"/>
      <c r="D286" s="725"/>
      <c r="E286" s="725"/>
      <c r="H286" s="725"/>
    </row>
    <row r="287" spans="1:8" s="724" customFormat="1" ht="18" customHeight="1" x14ac:dyDescent="0.5">
      <c r="A287" s="725"/>
      <c r="B287" s="725"/>
      <c r="D287" s="725"/>
      <c r="E287" s="725"/>
      <c r="H287" s="725"/>
    </row>
    <row r="288" spans="1:8" s="724" customFormat="1" ht="18" customHeight="1" x14ac:dyDescent="0.5">
      <c r="A288" s="725"/>
      <c r="B288" s="725"/>
      <c r="D288" s="725"/>
      <c r="E288" s="725"/>
      <c r="H288" s="725"/>
    </row>
    <row r="289" spans="1:8" s="724" customFormat="1" ht="18" customHeight="1" x14ac:dyDescent="0.5">
      <c r="A289" s="725"/>
      <c r="B289" s="725"/>
      <c r="D289" s="725"/>
      <c r="E289" s="725"/>
      <c r="H289" s="725"/>
    </row>
    <row r="290" spans="1:8" s="724" customFormat="1" ht="18" customHeight="1" x14ac:dyDescent="0.5">
      <c r="A290" s="725"/>
      <c r="B290" s="725"/>
      <c r="D290" s="725"/>
      <c r="E290" s="725"/>
      <c r="H290" s="725"/>
    </row>
    <row r="291" spans="1:8" s="724" customFormat="1" ht="18" customHeight="1" x14ac:dyDescent="0.5">
      <c r="A291" s="725"/>
      <c r="B291" s="725"/>
      <c r="D291" s="725"/>
      <c r="E291" s="725"/>
      <c r="H291" s="725"/>
    </row>
    <row r="292" spans="1:8" s="724" customFormat="1" ht="18" customHeight="1" x14ac:dyDescent="0.5">
      <c r="A292" s="725"/>
      <c r="B292" s="725"/>
      <c r="D292" s="725"/>
      <c r="E292" s="725"/>
      <c r="H292" s="725"/>
    </row>
    <row r="293" spans="1:8" s="724" customFormat="1" ht="18" customHeight="1" x14ac:dyDescent="0.5">
      <c r="A293" s="725"/>
      <c r="B293" s="725"/>
      <c r="D293" s="725"/>
      <c r="E293" s="725"/>
      <c r="H293" s="725"/>
    </row>
    <row r="294" spans="1:8" s="724" customFormat="1" ht="18" customHeight="1" x14ac:dyDescent="0.5">
      <c r="A294" s="725"/>
      <c r="B294" s="725"/>
      <c r="D294" s="725"/>
      <c r="E294" s="725"/>
      <c r="H294" s="725"/>
    </row>
    <row r="295" spans="1:8" s="724" customFormat="1" ht="18" customHeight="1" x14ac:dyDescent="0.5">
      <c r="A295" s="725"/>
      <c r="B295" s="725"/>
      <c r="D295" s="725"/>
      <c r="E295" s="725"/>
      <c r="H295" s="725"/>
    </row>
    <row r="296" spans="1:8" s="724" customFormat="1" ht="18" customHeight="1" x14ac:dyDescent="0.5">
      <c r="A296" s="725"/>
      <c r="B296" s="725"/>
      <c r="D296" s="725"/>
      <c r="E296" s="725"/>
      <c r="H296" s="725"/>
    </row>
    <row r="297" spans="1:8" s="724" customFormat="1" ht="18" customHeight="1" x14ac:dyDescent="0.5">
      <c r="A297" s="725"/>
      <c r="B297" s="725"/>
      <c r="D297" s="725"/>
      <c r="E297" s="725"/>
      <c r="H297" s="725"/>
    </row>
    <row r="298" spans="1:8" s="724" customFormat="1" ht="18" customHeight="1" x14ac:dyDescent="0.5">
      <c r="A298" s="725"/>
      <c r="B298" s="725"/>
      <c r="D298" s="725"/>
      <c r="E298" s="725"/>
      <c r="H298" s="725"/>
    </row>
    <row r="299" spans="1:8" s="724" customFormat="1" ht="18" customHeight="1" x14ac:dyDescent="0.5">
      <c r="A299" s="725"/>
      <c r="B299" s="725"/>
      <c r="D299" s="725"/>
      <c r="E299" s="725"/>
      <c r="H299" s="725"/>
    </row>
    <row r="300" spans="1:8" s="724" customFormat="1" ht="18" customHeight="1" x14ac:dyDescent="0.5">
      <c r="A300" s="725"/>
      <c r="B300" s="725"/>
      <c r="D300" s="725"/>
      <c r="E300" s="725"/>
      <c r="H300" s="725"/>
    </row>
    <row r="301" spans="1:8" s="724" customFormat="1" ht="18" customHeight="1" x14ac:dyDescent="0.5">
      <c r="A301" s="725"/>
      <c r="B301" s="725"/>
      <c r="D301" s="725"/>
      <c r="E301" s="725"/>
      <c r="H301" s="725"/>
    </row>
    <row r="302" spans="1:8" s="724" customFormat="1" ht="18" customHeight="1" x14ac:dyDescent="0.5">
      <c r="A302" s="725"/>
      <c r="B302" s="725"/>
      <c r="D302" s="725"/>
      <c r="E302" s="725"/>
      <c r="H302" s="725"/>
    </row>
    <row r="303" spans="1:8" s="724" customFormat="1" ht="18" customHeight="1" x14ac:dyDescent="0.5">
      <c r="A303" s="725"/>
      <c r="B303" s="725"/>
      <c r="D303" s="725"/>
      <c r="E303" s="725"/>
      <c r="H303" s="725"/>
    </row>
    <row r="304" spans="1:8" s="724" customFormat="1" ht="18" customHeight="1" x14ac:dyDescent="0.5">
      <c r="A304" s="725"/>
      <c r="B304" s="725"/>
      <c r="D304" s="725"/>
      <c r="E304" s="725"/>
      <c r="H304" s="725"/>
    </row>
    <row r="305" spans="1:8" s="724" customFormat="1" ht="18" customHeight="1" x14ac:dyDescent="0.5">
      <c r="A305" s="725"/>
      <c r="B305" s="725"/>
      <c r="D305" s="725"/>
      <c r="E305" s="725"/>
      <c r="H305" s="725"/>
    </row>
    <row r="306" spans="1:8" s="724" customFormat="1" ht="18" customHeight="1" x14ac:dyDescent="0.5">
      <c r="A306" s="725"/>
      <c r="B306" s="725"/>
      <c r="D306" s="725"/>
      <c r="E306" s="725"/>
      <c r="H306" s="725"/>
    </row>
    <row r="307" spans="1:8" s="724" customFormat="1" ht="18" customHeight="1" x14ac:dyDescent="0.5">
      <c r="A307" s="725"/>
      <c r="B307" s="725"/>
      <c r="D307" s="725"/>
      <c r="E307" s="725"/>
      <c r="H307" s="725"/>
    </row>
    <row r="308" spans="1:8" s="724" customFormat="1" ht="18" customHeight="1" x14ac:dyDescent="0.5">
      <c r="A308" s="725"/>
      <c r="B308" s="725"/>
      <c r="D308" s="725"/>
      <c r="E308" s="725"/>
      <c r="H308" s="725"/>
    </row>
    <row r="309" spans="1:8" s="724" customFormat="1" ht="18" customHeight="1" x14ac:dyDescent="0.5">
      <c r="A309" s="725"/>
      <c r="B309" s="725"/>
      <c r="D309" s="725"/>
      <c r="E309" s="725"/>
      <c r="H309" s="725"/>
    </row>
    <row r="310" spans="1:8" s="724" customFormat="1" ht="18" customHeight="1" x14ac:dyDescent="0.5">
      <c r="A310" s="725"/>
      <c r="B310" s="725"/>
      <c r="D310" s="725"/>
      <c r="E310" s="725"/>
      <c r="H310" s="725"/>
    </row>
    <row r="311" spans="1:8" s="724" customFormat="1" ht="18" customHeight="1" x14ac:dyDescent="0.5">
      <c r="A311" s="725"/>
      <c r="B311" s="725"/>
      <c r="D311" s="725"/>
      <c r="E311" s="725"/>
      <c r="H311" s="725"/>
    </row>
    <row r="312" spans="1:8" s="724" customFormat="1" ht="18" customHeight="1" x14ac:dyDescent="0.5">
      <c r="A312" s="725"/>
      <c r="B312" s="725"/>
      <c r="D312" s="725"/>
      <c r="E312" s="725"/>
      <c r="H312" s="725"/>
    </row>
    <row r="313" spans="1:8" s="724" customFormat="1" ht="18" customHeight="1" x14ac:dyDescent="0.5">
      <c r="A313" s="725"/>
      <c r="B313" s="725"/>
      <c r="D313" s="725"/>
      <c r="E313" s="725"/>
      <c r="H313" s="725"/>
    </row>
    <row r="314" spans="1:8" s="724" customFormat="1" ht="18" customHeight="1" x14ac:dyDescent="0.5">
      <c r="A314" s="725"/>
      <c r="B314" s="725"/>
      <c r="D314" s="725"/>
      <c r="E314" s="725"/>
      <c r="H314" s="725"/>
    </row>
    <row r="315" spans="1:8" s="724" customFormat="1" ht="18" customHeight="1" x14ac:dyDescent="0.5">
      <c r="A315" s="725"/>
      <c r="B315" s="725"/>
      <c r="D315" s="725"/>
      <c r="E315" s="725"/>
      <c r="H315" s="725"/>
    </row>
    <row r="316" spans="1:8" s="724" customFormat="1" ht="18" customHeight="1" x14ac:dyDescent="0.5">
      <c r="A316" s="725"/>
      <c r="B316" s="725"/>
      <c r="D316" s="725"/>
      <c r="E316" s="725"/>
      <c r="H316" s="725"/>
    </row>
    <row r="317" spans="1:8" s="724" customFormat="1" ht="18" customHeight="1" x14ac:dyDescent="0.5">
      <c r="A317" s="725"/>
      <c r="B317" s="725"/>
      <c r="D317" s="725"/>
      <c r="E317" s="725"/>
      <c r="H317" s="725"/>
    </row>
    <row r="318" spans="1:8" s="724" customFormat="1" ht="18" customHeight="1" x14ac:dyDescent="0.5">
      <c r="A318" s="725"/>
      <c r="B318" s="725"/>
      <c r="D318" s="725"/>
      <c r="E318" s="725"/>
      <c r="H318" s="725"/>
    </row>
    <row r="319" spans="1:8" s="724" customFormat="1" ht="18" customHeight="1" x14ac:dyDescent="0.5">
      <c r="A319" s="725"/>
      <c r="B319" s="725"/>
      <c r="D319" s="725"/>
      <c r="E319" s="725"/>
      <c r="H319" s="725"/>
    </row>
    <row r="320" spans="1:8" s="724" customFormat="1" ht="18" customHeight="1" x14ac:dyDescent="0.5">
      <c r="A320" s="725"/>
      <c r="B320" s="725"/>
      <c r="D320" s="725"/>
      <c r="E320" s="725"/>
      <c r="H320" s="725"/>
    </row>
    <row r="321" spans="1:8" s="724" customFormat="1" ht="18" customHeight="1" x14ac:dyDescent="0.5">
      <c r="A321" s="725"/>
      <c r="B321" s="725"/>
      <c r="D321" s="725"/>
      <c r="E321" s="725"/>
      <c r="H321" s="725"/>
    </row>
    <row r="322" spans="1:8" s="724" customFormat="1" ht="18" customHeight="1" x14ac:dyDescent="0.5">
      <c r="A322" s="725"/>
      <c r="B322" s="725"/>
      <c r="D322" s="725"/>
      <c r="E322" s="725"/>
      <c r="H322" s="725"/>
    </row>
    <row r="323" spans="1:8" s="724" customFormat="1" ht="18" customHeight="1" x14ac:dyDescent="0.5">
      <c r="A323" s="725"/>
      <c r="B323" s="725"/>
      <c r="D323" s="725"/>
      <c r="E323" s="725"/>
      <c r="H323" s="725"/>
    </row>
    <row r="324" spans="1:8" s="724" customFormat="1" ht="18" customHeight="1" x14ac:dyDescent="0.5">
      <c r="A324" s="725"/>
      <c r="B324" s="725"/>
      <c r="D324" s="725"/>
      <c r="E324" s="725"/>
      <c r="H324" s="725"/>
    </row>
    <row r="325" spans="1:8" s="724" customFormat="1" ht="18" customHeight="1" x14ac:dyDescent="0.5">
      <c r="A325" s="725"/>
      <c r="B325" s="725"/>
      <c r="D325" s="725"/>
      <c r="E325" s="725"/>
      <c r="H325" s="725"/>
    </row>
    <row r="326" spans="1:8" s="724" customFormat="1" ht="18" customHeight="1" x14ac:dyDescent="0.5">
      <c r="A326" s="725"/>
      <c r="B326" s="725"/>
      <c r="D326" s="725"/>
      <c r="E326" s="725"/>
      <c r="H326" s="725"/>
    </row>
    <row r="327" spans="1:8" s="724" customFormat="1" ht="18" customHeight="1" x14ac:dyDescent="0.5">
      <c r="A327" s="725"/>
      <c r="B327" s="725"/>
      <c r="D327" s="725"/>
      <c r="E327" s="725"/>
      <c r="H327" s="725"/>
    </row>
    <row r="328" spans="1:8" s="724" customFormat="1" ht="18" customHeight="1" x14ac:dyDescent="0.5">
      <c r="A328" s="725"/>
      <c r="B328" s="725"/>
      <c r="D328" s="725"/>
      <c r="E328" s="725"/>
      <c r="H328" s="725"/>
    </row>
    <row r="329" spans="1:8" s="724" customFormat="1" ht="18" customHeight="1" x14ac:dyDescent="0.5">
      <c r="A329" s="725"/>
      <c r="B329" s="725"/>
      <c r="D329" s="725"/>
      <c r="E329" s="725"/>
      <c r="H329" s="725"/>
    </row>
    <row r="330" spans="1:8" s="724" customFormat="1" ht="18" customHeight="1" x14ac:dyDescent="0.5">
      <c r="A330" s="725"/>
      <c r="B330" s="725"/>
      <c r="D330" s="725"/>
      <c r="E330" s="725"/>
      <c r="H330" s="725"/>
    </row>
    <row r="331" spans="1:8" s="724" customFormat="1" ht="18" customHeight="1" x14ac:dyDescent="0.5">
      <c r="A331" s="725"/>
      <c r="B331" s="725"/>
      <c r="D331" s="725"/>
      <c r="E331" s="725"/>
      <c r="H331" s="725"/>
    </row>
    <row r="332" spans="1:8" s="724" customFormat="1" ht="18" customHeight="1" x14ac:dyDescent="0.5">
      <c r="A332" s="725"/>
      <c r="B332" s="725"/>
      <c r="D332" s="725"/>
      <c r="E332" s="725"/>
      <c r="H332" s="725"/>
    </row>
    <row r="333" spans="1:8" s="724" customFormat="1" ht="18" customHeight="1" x14ac:dyDescent="0.5">
      <c r="A333" s="725"/>
      <c r="B333" s="725"/>
      <c r="D333" s="725"/>
      <c r="E333" s="725"/>
      <c r="H333" s="725"/>
    </row>
    <row r="334" spans="1:8" s="724" customFormat="1" ht="18" customHeight="1" x14ac:dyDescent="0.5">
      <c r="A334" s="725"/>
      <c r="B334" s="725"/>
      <c r="D334" s="725"/>
      <c r="E334" s="725"/>
      <c r="H334" s="725"/>
    </row>
    <row r="335" spans="1:8" s="724" customFormat="1" ht="18" customHeight="1" x14ac:dyDescent="0.5">
      <c r="A335" s="725"/>
      <c r="B335" s="725"/>
      <c r="D335" s="725"/>
      <c r="E335" s="725"/>
      <c r="H335" s="725"/>
    </row>
    <row r="336" spans="1:8" s="724" customFormat="1" ht="18" customHeight="1" x14ac:dyDescent="0.5">
      <c r="A336" s="725"/>
      <c r="B336" s="725"/>
      <c r="D336" s="725"/>
      <c r="E336" s="725"/>
      <c r="H336" s="725"/>
    </row>
    <row r="337" spans="1:8" s="724" customFormat="1" ht="18" customHeight="1" x14ac:dyDescent="0.5">
      <c r="A337" s="725"/>
      <c r="B337" s="725"/>
      <c r="D337" s="725"/>
      <c r="E337" s="725"/>
      <c r="H337" s="725"/>
    </row>
    <row r="338" spans="1:8" s="724" customFormat="1" ht="18" customHeight="1" x14ac:dyDescent="0.5">
      <c r="A338" s="725"/>
      <c r="B338" s="725"/>
      <c r="D338" s="725"/>
      <c r="E338" s="725"/>
      <c r="H338" s="725"/>
    </row>
    <row r="339" spans="1:8" s="724" customFormat="1" ht="18" customHeight="1" x14ac:dyDescent="0.5">
      <c r="A339" s="725"/>
      <c r="B339" s="725"/>
      <c r="D339" s="725"/>
      <c r="E339" s="725"/>
      <c r="H339" s="725"/>
    </row>
    <row r="340" spans="1:8" s="724" customFormat="1" ht="18" customHeight="1" x14ac:dyDescent="0.5">
      <c r="A340" s="725"/>
      <c r="B340" s="725"/>
      <c r="D340" s="725"/>
      <c r="E340" s="725"/>
      <c r="H340" s="725"/>
    </row>
    <row r="341" spans="1:8" s="724" customFormat="1" ht="18" customHeight="1" x14ac:dyDescent="0.5">
      <c r="A341" s="725"/>
      <c r="B341" s="725"/>
      <c r="D341" s="725"/>
      <c r="E341" s="725"/>
      <c r="H341" s="725"/>
    </row>
    <row r="342" spans="1:8" s="724" customFormat="1" ht="18" customHeight="1" x14ac:dyDescent="0.5">
      <c r="A342" s="725"/>
      <c r="B342" s="725"/>
      <c r="D342" s="725"/>
      <c r="E342" s="725"/>
      <c r="H342" s="725"/>
    </row>
    <row r="343" spans="1:8" s="724" customFormat="1" ht="18" customHeight="1" x14ac:dyDescent="0.5">
      <c r="A343" s="725"/>
      <c r="B343" s="725"/>
      <c r="D343" s="725"/>
      <c r="E343" s="725"/>
      <c r="H343" s="725"/>
    </row>
    <row r="344" spans="1:8" s="724" customFormat="1" ht="18" customHeight="1" x14ac:dyDescent="0.5">
      <c r="A344" s="725"/>
      <c r="B344" s="725"/>
      <c r="D344" s="725"/>
      <c r="E344" s="725"/>
      <c r="H344" s="725"/>
    </row>
    <row r="345" spans="1:8" s="724" customFormat="1" ht="18" customHeight="1" x14ac:dyDescent="0.5">
      <c r="A345" s="725"/>
      <c r="B345" s="725"/>
      <c r="D345" s="725"/>
      <c r="E345" s="725"/>
      <c r="H345" s="725"/>
    </row>
    <row r="346" spans="1:8" s="724" customFormat="1" ht="18" customHeight="1" x14ac:dyDescent="0.5">
      <c r="A346" s="725"/>
      <c r="B346" s="725"/>
      <c r="D346" s="725"/>
      <c r="E346" s="725"/>
      <c r="H346" s="725"/>
    </row>
    <row r="347" spans="1:8" s="724" customFormat="1" ht="18" customHeight="1" x14ac:dyDescent="0.5">
      <c r="A347" s="725"/>
      <c r="B347" s="725"/>
      <c r="D347" s="725"/>
      <c r="E347" s="725"/>
      <c r="H347" s="725"/>
    </row>
    <row r="348" spans="1:8" s="724" customFormat="1" ht="18" customHeight="1" x14ac:dyDescent="0.5">
      <c r="A348" s="725"/>
      <c r="B348" s="725"/>
      <c r="D348" s="725"/>
      <c r="E348" s="725"/>
      <c r="H348" s="725"/>
    </row>
    <row r="349" spans="1:8" s="724" customFormat="1" ht="18" customHeight="1" x14ac:dyDescent="0.5">
      <c r="A349" s="725"/>
      <c r="B349" s="725"/>
      <c r="D349" s="725"/>
      <c r="E349" s="725"/>
      <c r="H349" s="725"/>
    </row>
    <row r="350" spans="1:8" s="724" customFormat="1" ht="18" customHeight="1" x14ac:dyDescent="0.5">
      <c r="A350" s="725"/>
      <c r="B350" s="725"/>
      <c r="D350" s="725"/>
      <c r="E350" s="725"/>
      <c r="H350" s="725"/>
    </row>
    <row r="351" spans="1:8" s="724" customFormat="1" ht="18" customHeight="1" x14ac:dyDescent="0.5">
      <c r="A351" s="725"/>
      <c r="B351" s="725"/>
      <c r="D351" s="725"/>
      <c r="E351" s="725"/>
      <c r="H351" s="725"/>
    </row>
    <row r="352" spans="1:8" s="724" customFormat="1" ht="18" customHeight="1" x14ac:dyDescent="0.5">
      <c r="A352" s="725"/>
      <c r="B352" s="725"/>
      <c r="D352" s="725"/>
      <c r="E352" s="725"/>
      <c r="H352" s="725"/>
    </row>
    <row r="353" spans="1:8" s="724" customFormat="1" ht="18" customHeight="1" x14ac:dyDescent="0.5">
      <c r="A353" s="725"/>
      <c r="B353" s="725"/>
      <c r="D353" s="725"/>
      <c r="E353" s="725"/>
      <c r="H353" s="725"/>
    </row>
    <row r="354" spans="1:8" s="724" customFormat="1" ht="18" customHeight="1" x14ac:dyDescent="0.5">
      <c r="A354" s="725"/>
      <c r="B354" s="725"/>
      <c r="D354" s="725"/>
      <c r="E354" s="725"/>
      <c r="H354" s="725"/>
    </row>
    <row r="355" spans="1:8" s="724" customFormat="1" ht="18" customHeight="1" x14ac:dyDescent="0.5">
      <c r="A355" s="725"/>
      <c r="B355" s="725"/>
      <c r="D355" s="725"/>
      <c r="E355" s="725"/>
      <c r="H355" s="725"/>
    </row>
    <row r="356" spans="1:8" s="724" customFormat="1" ht="18" customHeight="1" x14ac:dyDescent="0.5">
      <c r="A356" s="725"/>
      <c r="B356" s="725"/>
      <c r="D356" s="725"/>
      <c r="E356" s="725"/>
      <c r="H356" s="725"/>
    </row>
    <row r="357" spans="1:8" s="724" customFormat="1" ht="18" customHeight="1" x14ac:dyDescent="0.5">
      <c r="A357" s="725"/>
      <c r="B357" s="725"/>
      <c r="D357" s="725"/>
      <c r="E357" s="725"/>
      <c r="H357" s="725"/>
    </row>
    <row r="358" spans="1:8" s="724" customFormat="1" ht="18" customHeight="1" x14ac:dyDescent="0.5">
      <c r="A358" s="725"/>
      <c r="B358" s="725"/>
      <c r="D358" s="725"/>
      <c r="E358" s="725"/>
      <c r="H358" s="725"/>
    </row>
    <row r="359" spans="1:8" s="724" customFormat="1" ht="18" customHeight="1" x14ac:dyDescent="0.5">
      <c r="A359" s="725"/>
      <c r="B359" s="725"/>
      <c r="D359" s="725"/>
      <c r="E359" s="725"/>
      <c r="H359" s="725"/>
    </row>
    <row r="360" spans="1:8" s="724" customFormat="1" ht="18" customHeight="1" x14ac:dyDescent="0.5">
      <c r="A360" s="725"/>
      <c r="B360" s="725"/>
      <c r="D360" s="725"/>
      <c r="E360" s="725"/>
      <c r="H360" s="725"/>
    </row>
    <row r="361" spans="1:8" s="724" customFormat="1" ht="18" customHeight="1" x14ac:dyDescent="0.5">
      <c r="A361" s="725"/>
      <c r="B361" s="725"/>
      <c r="D361" s="725"/>
      <c r="E361" s="725"/>
      <c r="H361" s="725"/>
    </row>
    <row r="362" spans="1:8" s="724" customFormat="1" ht="18" customHeight="1" x14ac:dyDescent="0.5">
      <c r="A362" s="725"/>
      <c r="B362" s="725"/>
      <c r="D362" s="725"/>
      <c r="E362" s="725"/>
      <c r="H362" s="725"/>
    </row>
    <row r="363" spans="1:8" s="724" customFormat="1" ht="18" customHeight="1" x14ac:dyDescent="0.5">
      <c r="A363" s="725"/>
      <c r="B363" s="725"/>
      <c r="D363" s="725"/>
      <c r="E363" s="725"/>
      <c r="H363" s="725"/>
    </row>
    <row r="364" spans="1:8" s="724" customFormat="1" ht="18" customHeight="1" x14ac:dyDescent="0.5">
      <c r="A364" s="725"/>
      <c r="B364" s="725"/>
      <c r="D364" s="725"/>
      <c r="E364" s="725"/>
      <c r="H364" s="725"/>
    </row>
    <row r="365" spans="1:8" s="724" customFormat="1" ht="18" customHeight="1" x14ac:dyDescent="0.5">
      <c r="A365" s="725"/>
      <c r="B365" s="725"/>
      <c r="D365" s="725"/>
      <c r="E365" s="725"/>
      <c r="H365" s="725"/>
    </row>
    <row r="366" spans="1:8" s="724" customFormat="1" ht="18" customHeight="1" x14ac:dyDescent="0.5">
      <c r="A366" s="725"/>
      <c r="B366" s="725"/>
      <c r="D366" s="725"/>
      <c r="E366" s="725"/>
      <c r="H366" s="725"/>
    </row>
    <row r="367" spans="1:8" s="724" customFormat="1" ht="18" customHeight="1" x14ac:dyDescent="0.5">
      <c r="A367" s="725"/>
      <c r="B367" s="725"/>
      <c r="D367" s="725"/>
      <c r="E367" s="725"/>
      <c r="H367" s="725"/>
    </row>
    <row r="368" spans="1:8" s="724" customFormat="1" ht="18" customHeight="1" x14ac:dyDescent="0.5">
      <c r="A368" s="725"/>
      <c r="B368" s="725"/>
      <c r="D368" s="725"/>
      <c r="E368" s="725"/>
      <c r="H368" s="725"/>
    </row>
    <row r="369" spans="1:8" s="724" customFormat="1" ht="18" customHeight="1" x14ac:dyDescent="0.5">
      <c r="A369" s="725"/>
      <c r="B369" s="725"/>
      <c r="D369" s="725"/>
      <c r="E369" s="725"/>
      <c r="H369" s="725"/>
    </row>
    <row r="370" spans="1:8" s="724" customFormat="1" ht="18" customHeight="1" x14ac:dyDescent="0.5">
      <c r="A370" s="725"/>
      <c r="B370" s="725"/>
      <c r="D370" s="725"/>
      <c r="E370" s="725"/>
      <c r="H370" s="725"/>
    </row>
    <row r="371" spans="1:8" s="724" customFormat="1" ht="18" customHeight="1" x14ac:dyDescent="0.5">
      <c r="A371" s="725"/>
      <c r="B371" s="725"/>
      <c r="D371" s="725"/>
      <c r="E371" s="725"/>
      <c r="H371" s="725"/>
    </row>
    <row r="372" spans="1:8" s="724" customFormat="1" ht="18" customHeight="1" x14ac:dyDescent="0.5">
      <c r="A372" s="725"/>
      <c r="B372" s="725"/>
      <c r="D372" s="725"/>
      <c r="E372" s="725"/>
      <c r="H372" s="725"/>
    </row>
    <row r="373" spans="1:8" s="724" customFormat="1" ht="18" customHeight="1" x14ac:dyDescent="0.5">
      <c r="A373" s="725"/>
      <c r="B373" s="725"/>
      <c r="D373" s="725"/>
      <c r="E373" s="725"/>
      <c r="H373" s="725"/>
    </row>
    <row r="374" spans="1:8" s="724" customFormat="1" ht="18" customHeight="1" x14ac:dyDescent="0.5">
      <c r="A374" s="725"/>
      <c r="B374" s="725"/>
      <c r="D374" s="725"/>
      <c r="E374" s="725"/>
      <c r="H374" s="725"/>
    </row>
    <row r="375" spans="1:8" s="724" customFormat="1" ht="18" customHeight="1" x14ac:dyDescent="0.5">
      <c r="A375" s="725"/>
      <c r="B375" s="725"/>
      <c r="D375" s="725"/>
      <c r="E375" s="725"/>
      <c r="H375" s="725"/>
    </row>
    <row r="376" spans="1:8" s="724" customFormat="1" ht="18" customHeight="1" x14ac:dyDescent="0.5">
      <c r="A376" s="725"/>
      <c r="B376" s="725"/>
      <c r="D376" s="725"/>
      <c r="E376" s="725"/>
      <c r="H376" s="725"/>
    </row>
    <row r="377" spans="1:8" s="724" customFormat="1" ht="18" customHeight="1" x14ac:dyDescent="0.5">
      <c r="A377" s="725"/>
      <c r="B377" s="725"/>
      <c r="D377" s="725"/>
      <c r="E377" s="725"/>
      <c r="H377" s="725"/>
    </row>
    <row r="378" spans="1:8" s="724" customFormat="1" ht="18" customHeight="1" x14ac:dyDescent="0.5">
      <c r="A378" s="725"/>
      <c r="B378" s="725"/>
      <c r="D378" s="725"/>
      <c r="E378" s="725"/>
      <c r="H378" s="725"/>
    </row>
    <row r="379" spans="1:8" s="724" customFormat="1" ht="18" customHeight="1" x14ac:dyDescent="0.5">
      <c r="A379" s="725"/>
      <c r="B379" s="725"/>
      <c r="D379" s="725"/>
      <c r="E379" s="725"/>
      <c r="H379" s="725"/>
    </row>
    <row r="380" spans="1:8" s="724" customFormat="1" ht="18" customHeight="1" x14ac:dyDescent="0.5">
      <c r="A380" s="725"/>
      <c r="B380" s="725"/>
      <c r="D380" s="725"/>
      <c r="E380" s="725"/>
      <c r="H380" s="725"/>
    </row>
    <row r="381" spans="1:8" s="724" customFormat="1" ht="18" customHeight="1" x14ac:dyDescent="0.5">
      <c r="A381" s="725"/>
      <c r="B381" s="725"/>
      <c r="D381" s="725"/>
      <c r="E381" s="725"/>
      <c r="H381" s="725"/>
    </row>
    <row r="382" spans="1:8" s="724" customFormat="1" ht="18" customHeight="1" x14ac:dyDescent="0.5">
      <c r="A382" s="725"/>
      <c r="B382" s="725"/>
      <c r="D382" s="725"/>
      <c r="E382" s="725"/>
      <c r="H382" s="725"/>
    </row>
    <row r="383" spans="1:8" s="724" customFormat="1" ht="18" customHeight="1" x14ac:dyDescent="0.5">
      <c r="A383" s="725"/>
      <c r="B383" s="725"/>
      <c r="D383" s="725"/>
      <c r="E383" s="725"/>
      <c r="H383" s="725"/>
    </row>
    <row r="384" spans="1:8" s="724" customFormat="1" ht="18" customHeight="1" x14ac:dyDescent="0.5">
      <c r="A384" s="725"/>
      <c r="B384" s="725"/>
      <c r="D384" s="725"/>
      <c r="E384" s="725"/>
      <c r="H384" s="725"/>
    </row>
    <row r="385" spans="1:8" s="724" customFormat="1" ht="18" customHeight="1" x14ac:dyDescent="0.5">
      <c r="A385" s="725"/>
      <c r="B385" s="725"/>
      <c r="D385" s="725"/>
      <c r="E385" s="725"/>
      <c r="H385" s="725"/>
    </row>
    <row r="386" spans="1:8" s="724" customFormat="1" ht="18" customHeight="1" x14ac:dyDescent="0.5">
      <c r="A386" s="725"/>
      <c r="B386" s="725"/>
      <c r="D386" s="725"/>
      <c r="E386" s="725"/>
      <c r="H386" s="725"/>
    </row>
    <row r="387" spans="1:8" s="724" customFormat="1" ht="18" customHeight="1" x14ac:dyDescent="0.5">
      <c r="A387" s="725"/>
      <c r="B387" s="725"/>
      <c r="D387" s="725"/>
      <c r="E387" s="725"/>
      <c r="H387" s="725"/>
    </row>
    <row r="388" spans="1:8" s="724" customFormat="1" ht="18" customHeight="1" x14ac:dyDescent="0.5">
      <c r="A388" s="725"/>
      <c r="B388" s="725"/>
      <c r="D388" s="725"/>
      <c r="E388" s="725"/>
      <c r="H388" s="725"/>
    </row>
    <row r="389" spans="1:8" s="724" customFormat="1" ht="18" customHeight="1" x14ac:dyDescent="0.5">
      <c r="A389" s="725"/>
      <c r="B389" s="725"/>
      <c r="D389" s="725"/>
      <c r="E389" s="725"/>
      <c r="H389" s="725"/>
    </row>
    <row r="390" spans="1:8" s="724" customFormat="1" ht="18" customHeight="1" x14ac:dyDescent="0.5">
      <c r="A390" s="725"/>
      <c r="B390" s="725"/>
      <c r="D390" s="725"/>
      <c r="E390" s="725"/>
      <c r="H390" s="725"/>
    </row>
    <row r="391" spans="1:8" s="724" customFormat="1" ht="18" customHeight="1" x14ac:dyDescent="0.5">
      <c r="A391" s="725"/>
      <c r="B391" s="725"/>
      <c r="D391" s="725"/>
      <c r="E391" s="725"/>
      <c r="H391" s="725"/>
    </row>
    <row r="392" spans="1:8" s="724" customFormat="1" ht="18" customHeight="1" x14ac:dyDescent="0.5">
      <c r="A392" s="725"/>
      <c r="B392" s="725"/>
      <c r="D392" s="725"/>
      <c r="E392" s="725"/>
      <c r="H392" s="725"/>
    </row>
    <row r="393" spans="1:8" s="724" customFormat="1" ht="18" customHeight="1" x14ac:dyDescent="0.5">
      <c r="A393" s="725"/>
      <c r="B393" s="725"/>
      <c r="D393" s="725"/>
      <c r="E393" s="725"/>
      <c r="H393" s="725"/>
    </row>
    <row r="394" spans="1:8" s="724" customFormat="1" ht="18" customHeight="1" x14ac:dyDescent="0.5">
      <c r="A394" s="725"/>
      <c r="B394" s="725"/>
      <c r="D394" s="725"/>
      <c r="E394" s="725"/>
      <c r="H394" s="725"/>
    </row>
    <row r="395" spans="1:8" s="724" customFormat="1" ht="18" customHeight="1" x14ac:dyDescent="0.5">
      <c r="A395" s="725"/>
      <c r="B395" s="725"/>
      <c r="D395" s="725"/>
      <c r="E395" s="725"/>
      <c r="H395" s="725"/>
    </row>
    <row r="396" spans="1:8" s="724" customFormat="1" ht="18" customHeight="1" x14ac:dyDescent="0.5">
      <c r="A396" s="725"/>
      <c r="B396" s="725"/>
      <c r="D396" s="725"/>
      <c r="E396" s="725"/>
      <c r="H396" s="725"/>
    </row>
    <row r="397" spans="1:8" s="724" customFormat="1" ht="18" customHeight="1" x14ac:dyDescent="0.5">
      <c r="A397" s="725"/>
      <c r="B397" s="725"/>
      <c r="D397" s="725"/>
      <c r="E397" s="725"/>
      <c r="H397" s="725"/>
    </row>
    <row r="398" spans="1:8" s="724" customFormat="1" ht="18" customHeight="1" x14ac:dyDescent="0.5">
      <c r="A398" s="725"/>
      <c r="B398" s="725"/>
      <c r="D398" s="725"/>
      <c r="E398" s="725"/>
      <c r="H398" s="725"/>
    </row>
    <row r="399" spans="1:8" s="724" customFormat="1" ht="18" customHeight="1" x14ac:dyDescent="0.5">
      <c r="A399" s="725"/>
      <c r="B399" s="725"/>
      <c r="D399" s="725"/>
      <c r="E399" s="725"/>
      <c r="H399" s="725"/>
    </row>
    <row r="400" spans="1:8" s="724" customFormat="1" ht="18" customHeight="1" x14ac:dyDescent="0.5">
      <c r="A400" s="725"/>
      <c r="B400" s="725"/>
      <c r="D400" s="725"/>
      <c r="E400" s="725"/>
      <c r="H400" s="725"/>
    </row>
    <row r="401" spans="1:8" s="724" customFormat="1" ht="18" customHeight="1" x14ac:dyDescent="0.5">
      <c r="A401" s="725"/>
      <c r="B401" s="725"/>
      <c r="D401" s="725"/>
      <c r="E401" s="725"/>
      <c r="H401" s="725"/>
    </row>
    <row r="402" spans="1:8" s="724" customFormat="1" ht="18" customHeight="1" x14ac:dyDescent="0.5">
      <c r="A402" s="725"/>
      <c r="B402" s="725"/>
      <c r="D402" s="725"/>
      <c r="E402" s="725"/>
      <c r="H402" s="725"/>
    </row>
    <row r="403" spans="1:8" s="724" customFormat="1" ht="18" customHeight="1" x14ac:dyDescent="0.5">
      <c r="A403" s="725"/>
      <c r="B403" s="725"/>
      <c r="D403" s="725"/>
      <c r="E403" s="725"/>
      <c r="H403" s="725"/>
    </row>
    <row r="404" spans="1:8" s="724" customFormat="1" ht="18" customHeight="1" x14ac:dyDescent="0.5">
      <c r="A404" s="725"/>
      <c r="B404" s="725"/>
      <c r="D404" s="725"/>
      <c r="E404" s="725"/>
      <c r="H404" s="725"/>
    </row>
    <row r="405" spans="1:8" s="724" customFormat="1" ht="18" customHeight="1" x14ac:dyDescent="0.5">
      <c r="A405" s="725"/>
      <c r="B405" s="725"/>
      <c r="D405" s="725"/>
      <c r="E405" s="725"/>
      <c r="H405" s="725"/>
    </row>
    <row r="406" spans="1:8" s="724" customFormat="1" ht="18" customHeight="1" x14ac:dyDescent="0.5">
      <c r="A406" s="725"/>
      <c r="B406" s="725"/>
      <c r="D406" s="725"/>
      <c r="E406" s="725"/>
      <c r="H406" s="725"/>
    </row>
    <row r="407" spans="1:8" s="724" customFormat="1" ht="18" customHeight="1" x14ac:dyDescent="0.5">
      <c r="A407" s="725"/>
      <c r="B407" s="725"/>
      <c r="D407" s="725"/>
      <c r="E407" s="725"/>
      <c r="H407" s="725"/>
    </row>
    <row r="408" spans="1:8" s="724" customFormat="1" ht="18" customHeight="1" x14ac:dyDescent="0.5">
      <c r="A408" s="725"/>
      <c r="B408" s="725"/>
      <c r="D408" s="725"/>
      <c r="E408" s="725"/>
      <c r="H408" s="725"/>
    </row>
    <row r="409" spans="1:8" s="724" customFormat="1" ht="18" customHeight="1" x14ac:dyDescent="0.5">
      <c r="A409" s="725"/>
      <c r="B409" s="725"/>
      <c r="D409" s="725"/>
      <c r="E409" s="725"/>
      <c r="H409" s="725"/>
    </row>
    <row r="410" spans="1:8" s="724" customFormat="1" ht="18" customHeight="1" x14ac:dyDescent="0.5">
      <c r="A410" s="725"/>
      <c r="B410" s="725"/>
      <c r="D410" s="725"/>
      <c r="E410" s="725"/>
      <c r="H410" s="725"/>
    </row>
    <row r="411" spans="1:8" s="724" customFormat="1" ht="18" customHeight="1" x14ac:dyDescent="0.5">
      <c r="A411" s="725"/>
      <c r="B411" s="725"/>
      <c r="D411" s="725"/>
      <c r="E411" s="725"/>
      <c r="H411" s="725"/>
    </row>
    <row r="412" spans="1:8" s="724" customFormat="1" ht="18" customHeight="1" x14ac:dyDescent="0.5">
      <c r="A412" s="725"/>
      <c r="B412" s="725"/>
      <c r="D412" s="725"/>
      <c r="E412" s="725"/>
      <c r="H412" s="725"/>
    </row>
    <row r="413" spans="1:8" s="724" customFormat="1" ht="18" customHeight="1" x14ac:dyDescent="0.5">
      <c r="A413" s="725"/>
      <c r="B413" s="725"/>
      <c r="D413" s="725"/>
      <c r="E413" s="725"/>
      <c r="H413" s="725"/>
    </row>
    <row r="414" spans="1:8" s="724" customFormat="1" ht="18" customHeight="1" x14ac:dyDescent="0.5">
      <c r="A414" s="725"/>
      <c r="B414" s="725"/>
      <c r="D414" s="725"/>
      <c r="E414" s="725"/>
      <c r="H414" s="725"/>
    </row>
    <row r="415" spans="1:8" s="724" customFormat="1" ht="18" customHeight="1" x14ac:dyDescent="0.5">
      <c r="A415" s="725"/>
      <c r="B415" s="725"/>
      <c r="D415" s="725"/>
      <c r="E415" s="725"/>
      <c r="H415" s="725"/>
    </row>
    <row r="416" spans="1:8" s="724" customFormat="1" ht="18" customHeight="1" x14ac:dyDescent="0.5">
      <c r="A416" s="725"/>
      <c r="B416" s="725"/>
      <c r="D416" s="725"/>
      <c r="E416" s="725"/>
      <c r="H416" s="725"/>
    </row>
    <row r="417" spans="1:8" s="724" customFormat="1" ht="18" customHeight="1" x14ac:dyDescent="0.5">
      <c r="A417" s="725"/>
      <c r="B417" s="725"/>
      <c r="D417" s="725"/>
      <c r="E417" s="725"/>
      <c r="H417" s="725"/>
    </row>
    <row r="418" spans="1:8" s="724" customFormat="1" ht="18" customHeight="1" x14ac:dyDescent="0.5">
      <c r="A418" s="725"/>
      <c r="B418" s="725"/>
      <c r="D418" s="725"/>
      <c r="E418" s="725"/>
      <c r="H418" s="725"/>
    </row>
    <row r="419" spans="1:8" s="724" customFormat="1" ht="18" customHeight="1" x14ac:dyDescent="0.5">
      <c r="A419" s="725"/>
      <c r="B419" s="725"/>
      <c r="D419" s="725"/>
      <c r="E419" s="725"/>
      <c r="H419" s="725"/>
    </row>
    <row r="420" spans="1:8" s="724" customFormat="1" ht="18" customHeight="1" x14ac:dyDescent="0.5">
      <c r="A420" s="725"/>
      <c r="B420" s="725"/>
      <c r="D420" s="725"/>
      <c r="E420" s="725"/>
      <c r="H420" s="725"/>
    </row>
    <row r="421" spans="1:8" s="724" customFormat="1" ht="18" customHeight="1" x14ac:dyDescent="0.5">
      <c r="A421" s="725"/>
      <c r="B421" s="725"/>
      <c r="D421" s="725"/>
      <c r="E421" s="725"/>
      <c r="H421" s="725"/>
    </row>
    <row r="422" spans="1:8" s="724" customFormat="1" ht="18" customHeight="1" x14ac:dyDescent="0.5">
      <c r="A422" s="725"/>
      <c r="B422" s="725"/>
      <c r="D422" s="725"/>
      <c r="E422" s="725"/>
      <c r="H422" s="725"/>
    </row>
    <row r="423" spans="1:8" s="724" customFormat="1" ht="18" customHeight="1" x14ac:dyDescent="0.5">
      <c r="A423" s="725"/>
      <c r="B423" s="725"/>
      <c r="D423" s="725"/>
      <c r="E423" s="725"/>
      <c r="H423" s="725"/>
    </row>
    <row r="424" spans="1:8" s="724" customFormat="1" ht="18" customHeight="1" x14ac:dyDescent="0.5">
      <c r="A424" s="725"/>
      <c r="B424" s="725"/>
      <c r="D424" s="725"/>
      <c r="E424" s="725"/>
      <c r="H424" s="725"/>
    </row>
    <row r="425" spans="1:8" s="724" customFormat="1" ht="18" customHeight="1" x14ac:dyDescent="0.5">
      <c r="A425" s="725"/>
      <c r="B425" s="725"/>
      <c r="D425" s="725"/>
      <c r="E425" s="725"/>
      <c r="H425" s="725"/>
    </row>
    <row r="426" spans="1:8" s="724" customFormat="1" ht="18" customHeight="1" x14ac:dyDescent="0.5">
      <c r="A426" s="725"/>
      <c r="B426" s="725"/>
      <c r="D426" s="725"/>
      <c r="E426" s="725"/>
      <c r="H426" s="725"/>
    </row>
    <row r="427" spans="1:8" s="724" customFormat="1" ht="18" customHeight="1" x14ac:dyDescent="0.5">
      <c r="A427" s="725"/>
      <c r="B427" s="725"/>
      <c r="D427" s="725"/>
      <c r="E427" s="725"/>
      <c r="H427" s="725"/>
    </row>
    <row r="428" spans="1:8" s="724" customFormat="1" ht="18" customHeight="1" x14ac:dyDescent="0.5">
      <c r="A428" s="725"/>
      <c r="B428" s="725"/>
      <c r="D428" s="725"/>
      <c r="E428" s="725"/>
      <c r="H428" s="725"/>
    </row>
    <row r="429" spans="1:8" s="724" customFormat="1" ht="18" customHeight="1" x14ac:dyDescent="0.5">
      <c r="A429" s="725"/>
      <c r="B429" s="725"/>
      <c r="D429" s="725"/>
      <c r="E429" s="725"/>
      <c r="H429" s="725"/>
    </row>
    <row r="430" spans="1:8" s="724" customFormat="1" ht="18" customHeight="1" x14ac:dyDescent="0.5">
      <c r="A430" s="725"/>
      <c r="B430" s="725"/>
      <c r="D430" s="725"/>
      <c r="E430" s="725"/>
      <c r="H430" s="725"/>
    </row>
    <row r="431" spans="1:8" s="724" customFormat="1" ht="18" customHeight="1" x14ac:dyDescent="0.5">
      <c r="A431" s="725"/>
      <c r="B431" s="725"/>
      <c r="D431" s="725"/>
      <c r="E431" s="725"/>
      <c r="H431" s="725"/>
    </row>
    <row r="432" spans="1:8" s="724" customFormat="1" ht="18" customHeight="1" x14ac:dyDescent="0.5">
      <c r="A432" s="725"/>
      <c r="B432" s="725"/>
      <c r="D432" s="725"/>
      <c r="E432" s="725"/>
      <c r="H432" s="725"/>
    </row>
    <row r="433" spans="1:8" s="724" customFormat="1" ht="18" customHeight="1" x14ac:dyDescent="0.5">
      <c r="A433" s="725"/>
      <c r="B433" s="725"/>
      <c r="D433" s="725"/>
      <c r="E433" s="725"/>
      <c r="H433" s="725"/>
    </row>
    <row r="434" spans="1:8" s="724" customFormat="1" ht="18" customHeight="1" x14ac:dyDescent="0.5">
      <c r="A434" s="725"/>
      <c r="B434" s="725"/>
      <c r="D434" s="725"/>
      <c r="E434" s="725"/>
      <c r="H434" s="725"/>
    </row>
    <row r="435" spans="1:8" s="724" customFormat="1" ht="18" customHeight="1" x14ac:dyDescent="0.5">
      <c r="A435" s="725"/>
      <c r="B435" s="725"/>
      <c r="D435" s="725"/>
      <c r="E435" s="725"/>
      <c r="H435" s="725"/>
    </row>
    <row r="436" spans="1:8" s="724" customFormat="1" ht="18" customHeight="1" x14ac:dyDescent="0.5">
      <c r="A436" s="725"/>
      <c r="B436" s="725"/>
      <c r="D436" s="725"/>
      <c r="E436" s="725"/>
      <c r="H436" s="725"/>
    </row>
    <row r="437" spans="1:8" s="724" customFormat="1" ht="18" customHeight="1" x14ac:dyDescent="0.5">
      <c r="A437" s="725"/>
      <c r="B437" s="725"/>
      <c r="D437" s="725"/>
      <c r="E437" s="725"/>
      <c r="H437" s="725"/>
    </row>
  </sheetData>
  <mergeCells count="15">
    <mergeCell ref="A1:I1"/>
    <mergeCell ref="A2:I2"/>
    <mergeCell ref="G14:I14"/>
    <mergeCell ref="G31:I31"/>
    <mergeCell ref="G32:I32"/>
    <mergeCell ref="G34:I34"/>
    <mergeCell ref="G35:I35"/>
    <mergeCell ref="G37:I37"/>
    <mergeCell ref="G38:I38"/>
    <mergeCell ref="A3:A4"/>
    <mergeCell ref="B3:B4"/>
    <mergeCell ref="C3:C4"/>
    <mergeCell ref="F3:F4"/>
    <mergeCell ref="G29:I29"/>
    <mergeCell ref="G28:I28"/>
  </mergeCells>
  <pageMargins left="0.51181102362204722" right="0.31496062992125984" top="0.35433070866141736" bottom="0.35433070866141736" header="0.31496062992125984" footer="0.31496062992125984"/>
  <pageSetup scale="9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H102"/>
  <sheetViews>
    <sheetView showGridLines="0" view="pageBreakPreview" zoomScaleNormal="100" zoomScaleSheetLayoutView="100" workbookViewId="0">
      <pane xSplit="2" ySplit="4" topLeftCell="C15" activePane="bottomRight" state="frozen"/>
      <selection pane="topRight" activeCell="C1" sqref="C1"/>
      <selection pane="bottomLeft" activeCell="A5" sqref="A5"/>
      <selection pane="bottomRight" activeCell="AC3" sqref="AC3:AF44"/>
    </sheetView>
  </sheetViews>
  <sheetFormatPr defaultRowHeight="21.75" x14ac:dyDescent="0.5"/>
  <cols>
    <col min="1" max="1" width="3.5703125" style="2" customWidth="1"/>
    <col min="2" max="2" width="24" style="2" customWidth="1"/>
    <col min="3" max="22" width="3.42578125" style="2" customWidth="1"/>
    <col min="23" max="23" width="11.28515625" style="2" customWidth="1"/>
    <col min="24" max="24" width="9.140625" style="2"/>
    <col min="25" max="32" width="5.7109375" style="2" customWidth="1"/>
    <col min="33" max="33" width="9.140625" style="2"/>
    <col min="34" max="34" width="17" style="2" customWidth="1"/>
    <col min="35" max="16384" width="9.140625" style="2"/>
  </cols>
  <sheetData>
    <row r="1" spans="1:34" s="5" customFormat="1" ht="35.1" customHeight="1" thickBot="1" x14ac:dyDescent="0.6">
      <c r="A1" s="682" t="s">
        <v>193</v>
      </c>
      <c r="B1" s="682"/>
      <c r="C1" s="682"/>
      <c r="D1" s="682"/>
      <c r="E1" s="682"/>
      <c r="F1" s="682"/>
      <c r="G1" s="682"/>
      <c r="H1" s="682"/>
      <c r="I1" s="682"/>
      <c r="J1" s="682"/>
      <c r="K1" s="682"/>
      <c r="L1" s="682"/>
      <c r="M1" s="682"/>
      <c r="N1" s="682"/>
      <c r="O1" s="682"/>
      <c r="P1" s="682"/>
      <c r="Q1" s="682"/>
      <c r="R1" s="682"/>
      <c r="S1" s="682"/>
      <c r="T1" s="682"/>
      <c r="U1" s="682"/>
      <c r="V1" s="682"/>
      <c r="W1" s="682"/>
    </row>
    <row r="2" spans="1:34" ht="30" customHeight="1" thickBot="1" x14ac:dyDescent="0.55000000000000004">
      <c r="A2" s="155" t="s">
        <v>0</v>
      </c>
      <c r="B2" s="154"/>
      <c r="C2" s="673" t="s">
        <v>13</v>
      </c>
      <c r="D2" s="674"/>
      <c r="E2" s="674"/>
      <c r="F2" s="674"/>
      <c r="G2" s="674"/>
      <c r="H2" s="674"/>
      <c r="I2" s="674"/>
      <c r="J2" s="675"/>
      <c r="K2" s="673" t="s">
        <v>15</v>
      </c>
      <c r="L2" s="674"/>
      <c r="M2" s="674"/>
      <c r="N2" s="675"/>
      <c r="O2" s="689" t="s">
        <v>14</v>
      </c>
      <c r="P2" s="690"/>
      <c r="Q2" s="690"/>
      <c r="R2" s="691"/>
      <c r="S2" s="673" t="s">
        <v>15</v>
      </c>
      <c r="T2" s="674"/>
      <c r="U2" s="674"/>
      <c r="V2" s="675"/>
      <c r="W2" s="683" t="s">
        <v>111</v>
      </c>
      <c r="Y2" s="686" t="s">
        <v>127</v>
      </c>
      <c r="Z2" s="686"/>
      <c r="AA2" s="686"/>
      <c r="AB2" s="686"/>
      <c r="AC2" s="686"/>
      <c r="AD2" s="686"/>
      <c r="AE2" s="686"/>
      <c r="AF2" s="686"/>
      <c r="AH2" s="272" t="s">
        <v>135</v>
      </c>
    </row>
    <row r="3" spans="1:34" ht="30" customHeight="1" x14ac:dyDescent="0.5">
      <c r="A3" s="165" t="s">
        <v>2</v>
      </c>
      <c r="B3" s="156" t="s">
        <v>126</v>
      </c>
      <c r="C3" s="687">
        <v>1</v>
      </c>
      <c r="D3" s="669">
        <v>2</v>
      </c>
      <c r="E3" s="669">
        <v>3</v>
      </c>
      <c r="F3" s="669">
        <v>4</v>
      </c>
      <c r="G3" s="669">
        <v>5</v>
      </c>
      <c r="H3" s="669">
        <v>6</v>
      </c>
      <c r="I3" s="669">
        <v>7</v>
      </c>
      <c r="J3" s="671">
        <v>8</v>
      </c>
      <c r="K3" s="158" t="s">
        <v>128</v>
      </c>
      <c r="L3" s="159" t="s">
        <v>129</v>
      </c>
      <c r="M3" s="159" t="s">
        <v>130</v>
      </c>
      <c r="N3" s="160" t="s">
        <v>131</v>
      </c>
      <c r="O3" s="161">
        <v>1</v>
      </c>
      <c r="P3" s="162">
        <v>2</v>
      </c>
      <c r="Q3" s="163">
        <v>3</v>
      </c>
      <c r="R3" s="164" t="s">
        <v>1</v>
      </c>
      <c r="S3" s="692" t="s">
        <v>128</v>
      </c>
      <c r="T3" s="676" t="s">
        <v>129</v>
      </c>
      <c r="U3" s="676" t="s">
        <v>130</v>
      </c>
      <c r="V3" s="678" t="s">
        <v>131</v>
      </c>
      <c r="W3" s="684"/>
      <c r="Y3" s="273" t="s">
        <v>128</v>
      </c>
      <c r="Z3" s="274" t="s">
        <v>129</v>
      </c>
      <c r="AA3" s="274" t="s">
        <v>130</v>
      </c>
      <c r="AB3" s="275" t="s">
        <v>131</v>
      </c>
      <c r="AC3" s="465" t="s">
        <v>128</v>
      </c>
      <c r="AD3" s="466" t="s">
        <v>129</v>
      </c>
      <c r="AE3" s="466" t="s">
        <v>130</v>
      </c>
      <c r="AF3" s="467" t="s">
        <v>131</v>
      </c>
      <c r="AH3" s="680" t="s">
        <v>134</v>
      </c>
    </row>
    <row r="4" spans="1:34" ht="22.5" customHeight="1" thickBot="1" x14ac:dyDescent="0.55000000000000004">
      <c r="A4" s="166"/>
      <c r="B4" s="223"/>
      <c r="C4" s="688"/>
      <c r="D4" s="670"/>
      <c r="E4" s="670"/>
      <c r="F4" s="670"/>
      <c r="G4" s="670"/>
      <c r="H4" s="670"/>
      <c r="I4" s="670"/>
      <c r="J4" s="672"/>
      <c r="K4" s="168">
        <v>3</v>
      </c>
      <c r="L4" s="169">
        <v>2</v>
      </c>
      <c r="M4" s="169">
        <v>1</v>
      </c>
      <c r="N4" s="170">
        <v>0</v>
      </c>
      <c r="O4" s="171">
        <v>3</v>
      </c>
      <c r="P4" s="169">
        <v>3</v>
      </c>
      <c r="Q4" s="170">
        <v>3</v>
      </c>
      <c r="R4" s="172">
        <v>9</v>
      </c>
      <c r="S4" s="693"/>
      <c r="T4" s="677"/>
      <c r="U4" s="677"/>
      <c r="V4" s="679"/>
      <c r="W4" s="685"/>
      <c r="Y4" s="276">
        <v>3</v>
      </c>
      <c r="Z4" s="277">
        <v>2</v>
      </c>
      <c r="AA4" s="277">
        <v>1</v>
      </c>
      <c r="AB4" s="278">
        <v>0</v>
      </c>
      <c r="AC4" s="468">
        <v>3</v>
      </c>
      <c r="AD4" s="469">
        <v>2</v>
      </c>
      <c r="AE4" s="469">
        <v>1</v>
      </c>
      <c r="AF4" s="470">
        <v>0</v>
      </c>
      <c r="AH4" s="681"/>
    </row>
    <row r="5" spans="1:34" ht="17.100000000000001" customHeight="1" x14ac:dyDescent="0.5">
      <c r="A5" s="173">
        <v>1</v>
      </c>
      <c r="B5" s="174" t="str">
        <f>รวมคะแนน201!C7</f>
        <v>เด็กหญิง สุธีรัตน์  แย้มผะอบ</v>
      </c>
      <c r="C5" s="175">
        <v>3</v>
      </c>
      <c r="D5" s="176">
        <v>3</v>
      </c>
      <c r="E5" s="176">
        <v>3</v>
      </c>
      <c r="F5" s="176">
        <v>3</v>
      </c>
      <c r="G5" s="176">
        <v>2</v>
      </c>
      <c r="H5" s="176">
        <v>2</v>
      </c>
      <c r="I5" s="176">
        <v>2</v>
      </c>
      <c r="J5" s="177">
        <v>2</v>
      </c>
      <c r="K5" s="178" t="str">
        <f t="shared" ref="K5:K34" si="0">IF(AB5&gt;0," ",IF(Y5&lt;AA5," ",IF(Z5&gt;Y5," ",IF(Y5&gt;=Z5,"/"," "))))</f>
        <v>/</v>
      </c>
      <c r="L5" s="179" t="str">
        <f>IF(AB5&gt;0," ",IF(Z5=Y5," ",IF(Z5&gt;=AA5,"/",IF(AA5&gt;Y5," ",IF(AA5&gt;Z5," ",IF(Y5=2," "))))))</f>
        <v xml:space="preserve"> </v>
      </c>
      <c r="M5" s="180" t="str">
        <f>IF(AB5&gt;0," ",IF(AA5&lt;Z5," ",IF(AA5&lt;Y5," ",IF(AA5&gt;Z5,"/",IF(AA5=Z5," ")))))</f>
        <v xml:space="preserve"> </v>
      </c>
      <c r="N5" s="181" t="str">
        <f t="shared" ref="N5:N34" si="1">IF(AB5&gt;0,"/"," ")</f>
        <v xml:space="preserve"> </v>
      </c>
      <c r="O5" s="182">
        <v>1</v>
      </c>
      <c r="P5" s="183">
        <v>1</v>
      </c>
      <c r="Q5" s="184">
        <v>3</v>
      </c>
      <c r="R5" s="185">
        <f>SUM(O5:Q5)</f>
        <v>5</v>
      </c>
      <c r="S5" s="161" t="str">
        <f>IF(R5&gt;=8,"/"," ")</f>
        <v xml:space="preserve"> </v>
      </c>
      <c r="T5" s="162" t="str">
        <f>IF(R5=7,"/",IF(R5=6,"/"," "))</f>
        <v xml:space="preserve"> </v>
      </c>
      <c r="U5" s="162" t="str">
        <f>IF(R5=5,"/",IF(R5=4,"/",IF(R5=3,"/"," ")))</f>
        <v>/</v>
      </c>
      <c r="V5" s="186" t="str">
        <f t="shared" ref="V5:V21" si="2">IF(R5&lt;3,"/"," ")</f>
        <v xml:space="preserve"> </v>
      </c>
      <c r="W5" s="187"/>
      <c r="Y5" s="279">
        <f t="shared" ref="Y5:Y23" si="3">COUNTIF(C5:J5,$Y$4)</f>
        <v>4</v>
      </c>
      <c r="Z5" s="280">
        <f t="shared" ref="Z5:Z23" si="4">COUNTIF(C5:J5,$Z$4)</f>
        <v>4</v>
      </c>
      <c r="AA5" s="280">
        <f t="shared" ref="AA5:AA23" si="5">COUNTIF(C5:J5,$AA$4)</f>
        <v>0</v>
      </c>
      <c r="AB5" s="281">
        <f t="shared" ref="AB5:AB23" si="6">COUNTIF(C5:J5,$AB$4)</f>
        <v>0</v>
      </c>
      <c r="AC5" s="471" t="str">
        <f>IF(AB5&gt;0," ",IF(Y5&lt;AA5," ",IF(Z5&gt;Y5," ",IF(Y5&gt;=Z5,"3"," "))))</f>
        <v>3</v>
      </c>
      <c r="AD5" s="472" t="str">
        <f>IF(AB5&gt;0," ",IF(Z5=Y5," ",IF(Z5&gt;=AA5,"2",IF(AA5&gt;Y5," ",IF(AA5&gt;Z5," ",IF(Y5=2," "))))))</f>
        <v xml:space="preserve"> </v>
      </c>
      <c r="AE5" s="472" t="str">
        <f>IF(AB5&gt;0," ",IF(AA5&lt;Z5," ",IF(AA5&lt;Y5," ",IF(AA5&gt;Z5,"1",IF(AA5=Z5," ")))))</f>
        <v xml:space="preserve"> </v>
      </c>
      <c r="AF5" s="473" t="str">
        <f>IF(AB5&gt;0,"0"," ")</f>
        <v xml:space="preserve"> </v>
      </c>
      <c r="AG5" s="51"/>
      <c r="AH5" s="282" t="str">
        <f>IF(R5&lt;3,"0",IF(R5&lt;6,"1",IF(R5&lt;8,2,3)))</f>
        <v>1</v>
      </c>
    </row>
    <row r="6" spans="1:34" ht="17.100000000000001" customHeight="1" x14ac:dyDescent="0.5">
      <c r="A6" s="189">
        <v>2</v>
      </c>
      <c r="B6" s="174" t="str">
        <f>รวมคะแนน201!C8</f>
        <v>เด็กชาย ภัทรพล  อาจศิริ</v>
      </c>
      <c r="C6" s="182">
        <v>3</v>
      </c>
      <c r="D6" s="183">
        <v>3</v>
      </c>
      <c r="E6" s="183">
        <v>3</v>
      </c>
      <c r="F6" s="183">
        <v>3</v>
      </c>
      <c r="G6" s="183">
        <v>1</v>
      </c>
      <c r="H6" s="183">
        <v>1</v>
      </c>
      <c r="I6" s="183">
        <v>1</v>
      </c>
      <c r="J6" s="184">
        <v>0</v>
      </c>
      <c r="K6" s="41" t="str">
        <f t="shared" si="0"/>
        <v xml:space="preserve"> </v>
      </c>
      <c r="L6" s="42" t="str">
        <f t="shared" ref="L6:L34" si="7">IF(AB6&gt;0," ",IF(Z6=Y6," ",IF(Z6&gt;=AA6,"/",IF(AA6&gt;Y6," ",IF(AA6&gt;Z6," ",IF(Y6=2," "))))))</f>
        <v xml:space="preserve"> </v>
      </c>
      <c r="M6" s="190" t="str">
        <f t="shared" ref="M6:M34" si="8">IF(AB6&gt;0," ",IF(AA6&lt;Z6," ",IF(AA6&lt;Y6," ",IF(AA6&gt;Z6,"/",IF(AA6=Z6," ")))))</f>
        <v xml:space="preserve"> </v>
      </c>
      <c r="N6" s="191" t="str">
        <f t="shared" si="1"/>
        <v>/</v>
      </c>
      <c r="O6" s="182">
        <v>2</v>
      </c>
      <c r="P6" s="183">
        <v>2</v>
      </c>
      <c r="Q6" s="184">
        <v>2</v>
      </c>
      <c r="R6" s="185">
        <f t="shared" ref="R6:R34" si="9">SUM(O6:Q6)</f>
        <v>6</v>
      </c>
      <c r="S6" s="259" t="str">
        <f t="shared" ref="S6:S21" si="10">IF(R6&gt;=8,"/"," ")</f>
        <v xml:space="preserve"> </v>
      </c>
      <c r="T6" s="218" t="str">
        <f t="shared" ref="T6:T21" si="11">IF(R6=7,"/",IF(R6=6,"/"," "))</f>
        <v>/</v>
      </c>
      <c r="U6" s="218" t="str">
        <f t="shared" ref="U6:U21" si="12">IF(R6=5,"/",IF(R6=4,"/",IF(R6=3,"/"," ")))</f>
        <v xml:space="preserve"> </v>
      </c>
      <c r="V6" s="186" t="str">
        <f t="shared" si="2"/>
        <v xml:space="preserve"> </v>
      </c>
      <c r="W6" s="194"/>
      <c r="Y6" s="283">
        <f t="shared" si="3"/>
        <v>4</v>
      </c>
      <c r="Z6" s="284">
        <f t="shared" si="4"/>
        <v>0</v>
      </c>
      <c r="AA6" s="284">
        <f t="shared" si="5"/>
        <v>3</v>
      </c>
      <c r="AB6" s="285">
        <f t="shared" si="6"/>
        <v>1</v>
      </c>
      <c r="AC6" s="474" t="str">
        <f t="shared" ref="AC6:AC34" si="13">IF(AB6&gt;0," ",IF(Y6&lt;AA6," ",IF(Z6&gt;Y6," ",IF(Y6&gt;=Z6,"3"," "))))</f>
        <v xml:space="preserve"> </v>
      </c>
      <c r="AD6" s="475" t="str">
        <f t="shared" ref="AD6:AD34" si="14">IF(AB6&gt;0," ",IF(Z6=Y6," ",IF(Z6&gt;=AA6,"2",IF(AA6&gt;Y6," ",IF(AA6&gt;Z6," ",IF(Y6=2," "))))))</f>
        <v xml:space="preserve"> </v>
      </c>
      <c r="AE6" s="475" t="str">
        <f t="shared" ref="AE6:AE34" si="15">IF(AB6&gt;0," ",IF(AA6&lt;Z6," ",IF(AA6&lt;Y6," ",IF(AA6&gt;Z6,"1",IF(AA6=Z6," ")))))</f>
        <v xml:space="preserve"> </v>
      </c>
      <c r="AF6" s="476" t="str">
        <f t="shared" ref="AF6:AF34" si="16">IF(AB6&gt;0,"0"," ")</f>
        <v>0</v>
      </c>
      <c r="AG6" s="51"/>
      <c r="AH6" s="286">
        <f t="shared" ref="AH6:AH34" si="17">IF(R6&lt;3,"0",IF(R6&lt;6,"1",IF(R6&lt;8,2,3)))</f>
        <v>2</v>
      </c>
    </row>
    <row r="7" spans="1:34" ht="17.100000000000001" customHeight="1" x14ac:dyDescent="0.5">
      <c r="A7" s="173">
        <v>3</v>
      </c>
      <c r="B7" s="174" t="str">
        <f>รวมคะแนน201!C9</f>
        <v>เด็กชาย ศุภกิตติ์  ประกิ่ง</v>
      </c>
      <c r="C7" s="182">
        <v>2</v>
      </c>
      <c r="D7" s="183">
        <v>2</v>
      </c>
      <c r="E7" s="183">
        <v>2</v>
      </c>
      <c r="F7" s="183">
        <v>3</v>
      </c>
      <c r="G7" s="183">
        <v>3</v>
      </c>
      <c r="H7" s="183">
        <v>3</v>
      </c>
      <c r="I7" s="183">
        <v>1</v>
      </c>
      <c r="J7" s="184">
        <v>0</v>
      </c>
      <c r="K7" s="41" t="str">
        <f t="shared" si="0"/>
        <v xml:space="preserve"> </v>
      </c>
      <c r="L7" s="42" t="str">
        <f t="shared" si="7"/>
        <v xml:space="preserve"> </v>
      </c>
      <c r="M7" s="190" t="str">
        <f t="shared" si="8"/>
        <v xml:space="preserve"> </v>
      </c>
      <c r="N7" s="191" t="str">
        <f t="shared" si="1"/>
        <v>/</v>
      </c>
      <c r="O7" s="182">
        <v>1</v>
      </c>
      <c r="P7" s="183">
        <v>2</v>
      </c>
      <c r="Q7" s="184">
        <v>3</v>
      </c>
      <c r="R7" s="185">
        <f t="shared" si="9"/>
        <v>6</v>
      </c>
      <c r="S7" s="259" t="str">
        <f t="shared" si="10"/>
        <v xml:space="preserve"> </v>
      </c>
      <c r="T7" s="218" t="str">
        <f t="shared" si="11"/>
        <v>/</v>
      </c>
      <c r="U7" s="218" t="str">
        <f t="shared" si="12"/>
        <v xml:space="preserve"> </v>
      </c>
      <c r="V7" s="186" t="str">
        <f t="shared" si="2"/>
        <v xml:space="preserve"> </v>
      </c>
      <c r="W7" s="194"/>
      <c r="Y7" s="283">
        <f t="shared" si="3"/>
        <v>3</v>
      </c>
      <c r="Z7" s="284">
        <f t="shared" si="4"/>
        <v>3</v>
      </c>
      <c r="AA7" s="284">
        <f t="shared" si="5"/>
        <v>1</v>
      </c>
      <c r="AB7" s="285">
        <f t="shared" si="6"/>
        <v>1</v>
      </c>
      <c r="AC7" s="474" t="str">
        <f t="shared" si="13"/>
        <v xml:space="preserve"> </v>
      </c>
      <c r="AD7" s="475" t="str">
        <f t="shared" si="14"/>
        <v xml:space="preserve"> </v>
      </c>
      <c r="AE7" s="475" t="str">
        <f t="shared" si="15"/>
        <v xml:space="preserve"> </v>
      </c>
      <c r="AF7" s="476" t="str">
        <f t="shared" si="16"/>
        <v>0</v>
      </c>
      <c r="AG7" s="51"/>
      <c r="AH7" s="286">
        <f t="shared" si="17"/>
        <v>2</v>
      </c>
    </row>
    <row r="8" spans="1:34" ht="17.100000000000001" customHeight="1" x14ac:dyDescent="0.5">
      <c r="A8" s="189">
        <v>4</v>
      </c>
      <c r="B8" s="174" t="str">
        <f>รวมคะแนน201!C10</f>
        <v>เด็กชาย พนินธรณ์  ภู่แสง</v>
      </c>
      <c r="C8" s="196">
        <v>2</v>
      </c>
      <c r="D8" s="197">
        <v>2</v>
      </c>
      <c r="E8" s="197">
        <v>2</v>
      </c>
      <c r="F8" s="197">
        <v>1</v>
      </c>
      <c r="G8" s="197">
        <v>1</v>
      </c>
      <c r="H8" s="197">
        <v>1</v>
      </c>
      <c r="I8" s="197">
        <v>1</v>
      </c>
      <c r="J8" s="198">
        <v>1</v>
      </c>
      <c r="K8" s="41" t="str">
        <f t="shared" si="0"/>
        <v xml:space="preserve"> </v>
      </c>
      <c r="L8" s="42" t="str">
        <f t="shared" si="7"/>
        <v xml:space="preserve"> </v>
      </c>
      <c r="M8" s="190" t="str">
        <f t="shared" si="8"/>
        <v>/</v>
      </c>
      <c r="N8" s="191" t="str">
        <f t="shared" si="1"/>
        <v xml:space="preserve"> </v>
      </c>
      <c r="O8" s="196">
        <v>3</v>
      </c>
      <c r="P8" s="197">
        <v>3</v>
      </c>
      <c r="Q8" s="198">
        <v>2</v>
      </c>
      <c r="R8" s="199">
        <f t="shared" si="9"/>
        <v>8</v>
      </c>
      <c r="S8" s="260" t="str">
        <f t="shared" si="10"/>
        <v>/</v>
      </c>
      <c r="T8" s="261" t="str">
        <f t="shared" si="11"/>
        <v xml:space="preserve"> </v>
      </c>
      <c r="U8" s="261" t="str">
        <f t="shared" si="12"/>
        <v xml:space="preserve"> </v>
      </c>
      <c r="V8" s="186" t="str">
        <f t="shared" si="2"/>
        <v xml:space="preserve"> </v>
      </c>
      <c r="W8" s="200"/>
      <c r="Y8" s="283">
        <f t="shared" si="3"/>
        <v>0</v>
      </c>
      <c r="Z8" s="284">
        <f t="shared" si="4"/>
        <v>3</v>
      </c>
      <c r="AA8" s="284">
        <f t="shared" si="5"/>
        <v>5</v>
      </c>
      <c r="AB8" s="285">
        <f t="shared" si="6"/>
        <v>0</v>
      </c>
      <c r="AC8" s="474" t="str">
        <f t="shared" si="13"/>
        <v xml:space="preserve"> </v>
      </c>
      <c r="AD8" s="475" t="str">
        <f t="shared" si="14"/>
        <v xml:space="preserve"> </v>
      </c>
      <c r="AE8" s="475" t="str">
        <f t="shared" si="15"/>
        <v>1</v>
      </c>
      <c r="AF8" s="476" t="str">
        <f t="shared" si="16"/>
        <v xml:space="preserve"> </v>
      </c>
      <c r="AG8" s="51"/>
      <c r="AH8" s="286">
        <f t="shared" si="17"/>
        <v>3</v>
      </c>
    </row>
    <row r="9" spans="1:34" ht="17.100000000000001" customHeight="1" x14ac:dyDescent="0.5">
      <c r="A9" s="173">
        <v>5</v>
      </c>
      <c r="B9" s="174" t="str">
        <f>รวมคะแนน201!C11</f>
        <v>เด็กชาย พุฒินันท์  วีฟอง</v>
      </c>
      <c r="C9" s="182">
        <v>2</v>
      </c>
      <c r="D9" s="183">
        <v>2</v>
      </c>
      <c r="E9" s="183">
        <v>2</v>
      </c>
      <c r="F9" s="183">
        <v>2</v>
      </c>
      <c r="G9" s="183">
        <v>1</v>
      </c>
      <c r="H9" s="183">
        <v>1</v>
      </c>
      <c r="I9" s="183">
        <v>1</v>
      </c>
      <c r="J9" s="184">
        <v>1</v>
      </c>
      <c r="K9" s="41" t="str">
        <f t="shared" si="0"/>
        <v xml:space="preserve"> </v>
      </c>
      <c r="L9" s="42" t="str">
        <f t="shared" si="7"/>
        <v>/</v>
      </c>
      <c r="M9" s="190" t="str">
        <f t="shared" si="8"/>
        <v xml:space="preserve"> </v>
      </c>
      <c r="N9" s="191" t="str">
        <f t="shared" si="1"/>
        <v xml:space="preserve"> </v>
      </c>
      <c r="O9" s="182">
        <v>3</v>
      </c>
      <c r="P9" s="183">
        <v>2</v>
      </c>
      <c r="Q9" s="184">
        <v>2</v>
      </c>
      <c r="R9" s="185">
        <f t="shared" si="9"/>
        <v>7</v>
      </c>
      <c r="S9" s="259" t="str">
        <f t="shared" si="10"/>
        <v xml:space="preserve"> </v>
      </c>
      <c r="T9" s="218" t="str">
        <f t="shared" si="11"/>
        <v>/</v>
      </c>
      <c r="U9" s="218" t="str">
        <f t="shared" si="12"/>
        <v xml:space="preserve"> </v>
      </c>
      <c r="V9" s="186" t="str">
        <f t="shared" si="2"/>
        <v xml:space="preserve"> </v>
      </c>
      <c r="W9" s="194"/>
      <c r="Y9" s="283">
        <f t="shared" si="3"/>
        <v>0</v>
      </c>
      <c r="Z9" s="284">
        <f t="shared" si="4"/>
        <v>4</v>
      </c>
      <c r="AA9" s="284">
        <f t="shared" si="5"/>
        <v>4</v>
      </c>
      <c r="AB9" s="285">
        <f t="shared" si="6"/>
        <v>0</v>
      </c>
      <c r="AC9" s="474" t="str">
        <f t="shared" si="13"/>
        <v xml:space="preserve"> </v>
      </c>
      <c r="AD9" s="475" t="str">
        <f t="shared" si="14"/>
        <v>2</v>
      </c>
      <c r="AE9" s="475" t="str">
        <f t="shared" si="15"/>
        <v xml:space="preserve"> </v>
      </c>
      <c r="AF9" s="476" t="str">
        <f t="shared" si="16"/>
        <v xml:space="preserve"> </v>
      </c>
      <c r="AG9" s="51"/>
      <c r="AH9" s="286">
        <f t="shared" si="17"/>
        <v>2</v>
      </c>
    </row>
    <row r="10" spans="1:34" ht="17.100000000000001" customHeight="1" x14ac:dyDescent="0.5">
      <c r="A10" s="189">
        <v>6</v>
      </c>
      <c r="B10" s="174" t="str">
        <f>รวมคะแนน201!C12</f>
        <v>เด็กหญิง ปานดาว  พุ่มโรจน์</v>
      </c>
      <c r="C10" s="175">
        <v>2</v>
      </c>
      <c r="D10" s="176">
        <v>2</v>
      </c>
      <c r="E10" s="176">
        <v>2</v>
      </c>
      <c r="F10" s="177">
        <v>2</v>
      </c>
      <c r="G10" s="201">
        <v>2</v>
      </c>
      <c r="H10" s="201">
        <v>1</v>
      </c>
      <c r="I10" s="201">
        <v>1</v>
      </c>
      <c r="J10" s="202">
        <v>1</v>
      </c>
      <c r="K10" s="41" t="str">
        <f t="shared" si="0"/>
        <v xml:space="preserve"> </v>
      </c>
      <c r="L10" s="42" t="str">
        <f t="shared" si="7"/>
        <v>/</v>
      </c>
      <c r="M10" s="190" t="str">
        <f t="shared" si="8"/>
        <v xml:space="preserve"> </v>
      </c>
      <c r="N10" s="191" t="str">
        <f t="shared" si="1"/>
        <v xml:space="preserve"> </v>
      </c>
      <c r="O10" s="182">
        <v>1</v>
      </c>
      <c r="P10" s="183">
        <v>1</v>
      </c>
      <c r="Q10" s="184">
        <v>0</v>
      </c>
      <c r="R10" s="185">
        <f t="shared" si="9"/>
        <v>2</v>
      </c>
      <c r="S10" s="259" t="str">
        <f t="shared" si="10"/>
        <v xml:space="preserve"> </v>
      </c>
      <c r="T10" s="218" t="str">
        <f t="shared" si="11"/>
        <v xml:space="preserve"> </v>
      </c>
      <c r="U10" s="218" t="str">
        <f t="shared" si="12"/>
        <v xml:space="preserve"> </v>
      </c>
      <c r="V10" s="186" t="str">
        <f t="shared" si="2"/>
        <v>/</v>
      </c>
      <c r="W10" s="194"/>
      <c r="Y10" s="283">
        <f t="shared" si="3"/>
        <v>0</v>
      </c>
      <c r="Z10" s="284">
        <f t="shared" si="4"/>
        <v>5</v>
      </c>
      <c r="AA10" s="284">
        <f t="shared" si="5"/>
        <v>3</v>
      </c>
      <c r="AB10" s="285">
        <f t="shared" si="6"/>
        <v>0</v>
      </c>
      <c r="AC10" s="474" t="str">
        <f t="shared" si="13"/>
        <v xml:space="preserve"> </v>
      </c>
      <c r="AD10" s="475" t="str">
        <f t="shared" si="14"/>
        <v>2</v>
      </c>
      <c r="AE10" s="475" t="str">
        <f t="shared" si="15"/>
        <v xml:space="preserve"> </v>
      </c>
      <c r="AF10" s="476" t="str">
        <f t="shared" si="16"/>
        <v xml:space="preserve"> </v>
      </c>
      <c r="AG10" s="51"/>
      <c r="AH10" s="286" t="str">
        <f t="shared" si="17"/>
        <v>0</v>
      </c>
    </row>
    <row r="11" spans="1:34" ht="17.100000000000001" customHeight="1" x14ac:dyDescent="0.5">
      <c r="A11" s="173">
        <v>7</v>
      </c>
      <c r="B11" s="174" t="str">
        <f>รวมคะแนน201!C13</f>
        <v>เด็กชาย ปริภัทร  ธรรมสาโรช</v>
      </c>
      <c r="C11" s="175">
        <v>2</v>
      </c>
      <c r="D11" s="176">
        <v>2</v>
      </c>
      <c r="E11" s="176">
        <v>2</v>
      </c>
      <c r="F11" s="177">
        <v>2</v>
      </c>
      <c r="G11" s="201">
        <v>2</v>
      </c>
      <c r="H11" s="201">
        <v>2</v>
      </c>
      <c r="I11" s="201">
        <v>1</v>
      </c>
      <c r="J11" s="202">
        <v>1</v>
      </c>
      <c r="K11" s="41" t="str">
        <f t="shared" si="0"/>
        <v xml:space="preserve"> </v>
      </c>
      <c r="L11" s="42" t="str">
        <f t="shared" si="7"/>
        <v>/</v>
      </c>
      <c r="M11" s="190" t="str">
        <f t="shared" si="8"/>
        <v xml:space="preserve"> </v>
      </c>
      <c r="N11" s="191" t="str">
        <f t="shared" si="1"/>
        <v xml:space="preserve"> </v>
      </c>
      <c r="O11" s="182"/>
      <c r="P11" s="183"/>
      <c r="Q11" s="184"/>
      <c r="R11" s="185">
        <f t="shared" si="9"/>
        <v>0</v>
      </c>
      <c r="S11" s="259" t="str">
        <f t="shared" si="10"/>
        <v xml:space="preserve"> </v>
      </c>
      <c r="T11" s="218" t="str">
        <f t="shared" si="11"/>
        <v xml:space="preserve"> </v>
      </c>
      <c r="U11" s="218" t="str">
        <f t="shared" si="12"/>
        <v xml:space="preserve"> </v>
      </c>
      <c r="V11" s="186" t="str">
        <f t="shared" si="2"/>
        <v>/</v>
      </c>
      <c r="W11" s="194"/>
      <c r="Y11" s="283">
        <f t="shared" si="3"/>
        <v>0</v>
      </c>
      <c r="Z11" s="284">
        <f t="shared" si="4"/>
        <v>6</v>
      </c>
      <c r="AA11" s="284">
        <f t="shared" si="5"/>
        <v>2</v>
      </c>
      <c r="AB11" s="285">
        <f t="shared" si="6"/>
        <v>0</v>
      </c>
      <c r="AC11" s="474" t="str">
        <f t="shared" si="13"/>
        <v xml:space="preserve"> </v>
      </c>
      <c r="AD11" s="475" t="str">
        <f t="shared" si="14"/>
        <v>2</v>
      </c>
      <c r="AE11" s="475" t="str">
        <f t="shared" si="15"/>
        <v xml:space="preserve"> </v>
      </c>
      <c r="AF11" s="476" t="str">
        <f t="shared" si="16"/>
        <v xml:space="preserve"> </v>
      </c>
      <c r="AG11" s="51"/>
      <c r="AH11" s="286" t="str">
        <f t="shared" si="17"/>
        <v>0</v>
      </c>
    </row>
    <row r="12" spans="1:34" ht="17.100000000000001" customHeight="1" x14ac:dyDescent="0.5">
      <c r="A12" s="189">
        <v>8</v>
      </c>
      <c r="B12" s="174" t="str">
        <f>รวมคะแนน201!C14</f>
        <v>เด็กชาย ธนากร  อิ่มสมัย</v>
      </c>
      <c r="C12" s="175">
        <v>2</v>
      </c>
      <c r="D12" s="176">
        <v>2</v>
      </c>
      <c r="E12" s="176">
        <v>2</v>
      </c>
      <c r="F12" s="177">
        <v>2</v>
      </c>
      <c r="G12" s="201">
        <v>2</v>
      </c>
      <c r="H12" s="201">
        <v>2</v>
      </c>
      <c r="I12" s="201">
        <v>2</v>
      </c>
      <c r="J12" s="202">
        <v>1</v>
      </c>
      <c r="K12" s="41" t="str">
        <f t="shared" si="0"/>
        <v xml:space="preserve"> </v>
      </c>
      <c r="L12" s="42" t="str">
        <f t="shared" si="7"/>
        <v>/</v>
      </c>
      <c r="M12" s="190" t="str">
        <f t="shared" si="8"/>
        <v xml:space="preserve"> </v>
      </c>
      <c r="N12" s="191" t="str">
        <f t="shared" si="1"/>
        <v xml:space="preserve"> </v>
      </c>
      <c r="O12" s="182"/>
      <c r="P12" s="183"/>
      <c r="Q12" s="184"/>
      <c r="R12" s="185">
        <f t="shared" si="9"/>
        <v>0</v>
      </c>
      <c r="S12" s="259" t="str">
        <f t="shared" si="10"/>
        <v xml:space="preserve"> </v>
      </c>
      <c r="T12" s="218" t="str">
        <f t="shared" si="11"/>
        <v xml:space="preserve"> </v>
      </c>
      <c r="U12" s="218" t="str">
        <f t="shared" si="12"/>
        <v xml:space="preserve"> </v>
      </c>
      <c r="V12" s="186" t="str">
        <f t="shared" si="2"/>
        <v>/</v>
      </c>
      <c r="W12" s="194"/>
      <c r="Y12" s="283">
        <f t="shared" si="3"/>
        <v>0</v>
      </c>
      <c r="Z12" s="284">
        <f t="shared" si="4"/>
        <v>7</v>
      </c>
      <c r="AA12" s="284">
        <f t="shared" si="5"/>
        <v>1</v>
      </c>
      <c r="AB12" s="285">
        <f t="shared" si="6"/>
        <v>0</v>
      </c>
      <c r="AC12" s="474" t="str">
        <f t="shared" si="13"/>
        <v xml:space="preserve"> </v>
      </c>
      <c r="AD12" s="475" t="str">
        <f t="shared" si="14"/>
        <v>2</v>
      </c>
      <c r="AE12" s="475" t="str">
        <f t="shared" si="15"/>
        <v xml:space="preserve"> </v>
      </c>
      <c r="AF12" s="476" t="str">
        <f t="shared" si="16"/>
        <v xml:space="preserve"> </v>
      </c>
      <c r="AG12" s="51"/>
      <c r="AH12" s="286" t="str">
        <f t="shared" si="17"/>
        <v>0</v>
      </c>
    </row>
    <row r="13" spans="1:34" ht="17.100000000000001" customHeight="1" x14ac:dyDescent="0.5">
      <c r="A13" s="173">
        <v>9</v>
      </c>
      <c r="B13" s="174" t="str">
        <f>รวมคะแนน201!C15</f>
        <v>เด็กหญิง สุธิดา  แก้วน้อย</v>
      </c>
      <c r="C13" s="175">
        <v>2</v>
      </c>
      <c r="D13" s="176">
        <v>2</v>
      </c>
      <c r="E13" s="176">
        <v>2</v>
      </c>
      <c r="F13" s="177">
        <v>2</v>
      </c>
      <c r="G13" s="201">
        <v>2</v>
      </c>
      <c r="H13" s="201">
        <v>2</v>
      </c>
      <c r="I13" s="201">
        <v>2</v>
      </c>
      <c r="J13" s="202">
        <v>2</v>
      </c>
      <c r="K13" s="41" t="str">
        <f t="shared" si="0"/>
        <v xml:space="preserve"> </v>
      </c>
      <c r="L13" s="42" t="str">
        <f t="shared" si="7"/>
        <v>/</v>
      </c>
      <c r="M13" s="190" t="str">
        <f t="shared" si="8"/>
        <v xml:space="preserve"> </v>
      </c>
      <c r="N13" s="191" t="str">
        <f t="shared" si="1"/>
        <v xml:space="preserve"> </v>
      </c>
      <c r="O13" s="182"/>
      <c r="P13" s="183"/>
      <c r="Q13" s="184"/>
      <c r="R13" s="185">
        <f t="shared" si="9"/>
        <v>0</v>
      </c>
      <c r="S13" s="259" t="str">
        <f t="shared" si="10"/>
        <v xml:space="preserve"> </v>
      </c>
      <c r="T13" s="218" t="str">
        <f t="shared" si="11"/>
        <v xml:space="preserve"> </v>
      </c>
      <c r="U13" s="218" t="str">
        <f t="shared" si="12"/>
        <v xml:space="preserve"> </v>
      </c>
      <c r="V13" s="186" t="str">
        <f t="shared" si="2"/>
        <v>/</v>
      </c>
      <c r="W13" s="194"/>
      <c r="Y13" s="283">
        <f t="shared" si="3"/>
        <v>0</v>
      </c>
      <c r="Z13" s="284">
        <f t="shared" si="4"/>
        <v>8</v>
      </c>
      <c r="AA13" s="284">
        <f t="shared" si="5"/>
        <v>0</v>
      </c>
      <c r="AB13" s="285">
        <f t="shared" si="6"/>
        <v>0</v>
      </c>
      <c r="AC13" s="474" t="str">
        <f t="shared" si="13"/>
        <v xml:space="preserve"> </v>
      </c>
      <c r="AD13" s="475" t="str">
        <f t="shared" si="14"/>
        <v>2</v>
      </c>
      <c r="AE13" s="475" t="str">
        <f t="shared" si="15"/>
        <v xml:space="preserve"> </v>
      </c>
      <c r="AF13" s="476" t="str">
        <f t="shared" si="16"/>
        <v xml:space="preserve"> </v>
      </c>
      <c r="AG13" s="51"/>
      <c r="AH13" s="286" t="str">
        <f t="shared" si="17"/>
        <v>0</v>
      </c>
    </row>
    <row r="14" spans="1:34" ht="17.100000000000001" customHeight="1" x14ac:dyDescent="0.5">
      <c r="A14" s="189">
        <v>10</v>
      </c>
      <c r="B14" s="174" t="str">
        <f>รวมคะแนน201!C16</f>
        <v>เด็กหญิง สุธิดา  เกตุมณี</v>
      </c>
      <c r="C14" s="175">
        <v>1</v>
      </c>
      <c r="D14" s="176">
        <v>1</v>
      </c>
      <c r="E14" s="176">
        <v>2</v>
      </c>
      <c r="F14" s="176">
        <v>1</v>
      </c>
      <c r="G14" s="176">
        <v>1</v>
      </c>
      <c r="H14" s="176">
        <v>2</v>
      </c>
      <c r="I14" s="176">
        <v>1</v>
      </c>
      <c r="J14" s="177">
        <v>1</v>
      </c>
      <c r="K14" s="41" t="str">
        <f t="shared" si="0"/>
        <v xml:space="preserve"> </v>
      </c>
      <c r="L14" s="42" t="str">
        <f t="shared" si="7"/>
        <v xml:space="preserve"> </v>
      </c>
      <c r="M14" s="190" t="str">
        <f t="shared" si="8"/>
        <v>/</v>
      </c>
      <c r="N14" s="191" t="str">
        <f t="shared" si="1"/>
        <v xml:space="preserve"> </v>
      </c>
      <c r="O14" s="182"/>
      <c r="P14" s="183"/>
      <c r="Q14" s="184"/>
      <c r="R14" s="185">
        <f t="shared" si="9"/>
        <v>0</v>
      </c>
      <c r="S14" s="259" t="str">
        <f t="shared" si="10"/>
        <v xml:space="preserve"> </v>
      </c>
      <c r="T14" s="218" t="str">
        <f t="shared" si="11"/>
        <v xml:space="preserve"> </v>
      </c>
      <c r="U14" s="218" t="str">
        <f t="shared" si="12"/>
        <v xml:space="preserve"> </v>
      </c>
      <c r="V14" s="186" t="str">
        <f t="shared" si="2"/>
        <v>/</v>
      </c>
      <c r="W14" s="194"/>
      <c r="Y14" s="283">
        <f t="shared" si="3"/>
        <v>0</v>
      </c>
      <c r="Z14" s="284">
        <f t="shared" si="4"/>
        <v>2</v>
      </c>
      <c r="AA14" s="284">
        <f t="shared" si="5"/>
        <v>6</v>
      </c>
      <c r="AB14" s="285">
        <f t="shared" si="6"/>
        <v>0</v>
      </c>
      <c r="AC14" s="474" t="str">
        <f t="shared" si="13"/>
        <v xml:space="preserve"> </v>
      </c>
      <c r="AD14" s="475" t="str">
        <f t="shared" si="14"/>
        <v xml:space="preserve"> </v>
      </c>
      <c r="AE14" s="475" t="str">
        <f t="shared" si="15"/>
        <v>1</v>
      </c>
      <c r="AF14" s="476" t="str">
        <f t="shared" si="16"/>
        <v xml:space="preserve"> </v>
      </c>
      <c r="AG14" s="51"/>
      <c r="AH14" s="286" t="str">
        <f t="shared" si="17"/>
        <v>0</v>
      </c>
    </row>
    <row r="15" spans="1:34" ht="17.100000000000001" customHeight="1" x14ac:dyDescent="0.5">
      <c r="A15" s="173">
        <v>11</v>
      </c>
      <c r="B15" s="174" t="str">
        <f>รวมคะแนน201!C17</f>
        <v>เด็กชาย ศุภวิชญ์  จงจอหอ</v>
      </c>
      <c r="C15" s="182">
        <v>2</v>
      </c>
      <c r="D15" s="183">
        <v>3</v>
      </c>
      <c r="E15" s="183">
        <v>1</v>
      </c>
      <c r="F15" s="183">
        <v>1</v>
      </c>
      <c r="G15" s="183">
        <v>1</v>
      </c>
      <c r="H15" s="183">
        <v>1</v>
      </c>
      <c r="I15" s="183">
        <v>1</v>
      </c>
      <c r="J15" s="184">
        <v>1</v>
      </c>
      <c r="K15" s="41" t="str">
        <f t="shared" si="0"/>
        <v xml:space="preserve"> </v>
      </c>
      <c r="L15" s="42" t="str">
        <f t="shared" si="7"/>
        <v xml:space="preserve"> </v>
      </c>
      <c r="M15" s="190" t="str">
        <f t="shared" si="8"/>
        <v>/</v>
      </c>
      <c r="N15" s="191" t="str">
        <f t="shared" si="1"/>
        <v xml:space="preserve"> </v>
      </c>
      <c r="O15" s="182"/>
      <c r="P15" s="183"/>
      <c r="Q15" s="184"/>
      <c r="R15" s="185">
        <f t="shared" si="9"/>
        <v>0</v>
      </c>
      <c r="S15" s="259" t="str">
        <f t="shared" si="10"/>
        <v xml:space="preserve"> </v>
      </c>
      <c r="T15" s="218" t="str">
        <f t="shared" si="11"/>
        <v xml:space="preserve"> </v>
      </c>
      <c r="U15" s="218" t="str">
        <f t="shared" si="12"/>
        <v xml:space="preserve"> </v>
      </c>
      <c r="V15" s="186" t="str">
        <f t="shared" si="2"/>
        <v>/</v>
      </c>
      <c r="W15" s="194"/>
      <c r="Y15" s="283">
        <f t="shared" si="3"/>
        <v>1</v>
      </c>
      <c r="Z15" s="284">
        <f t="shared" si="4"/>
        <v>1</v>
      </c>
      <c r="AA15" s="284">
        <f t="shared" si="5"/>
        <v>6</v>
      </c>
      <c r="AB15" s="285">
        <f t="shared" si="6"/>
        <v>0</v>
      </c>
      <c r="AC15" s="474" t="str">
        <f t="shared" si="13"/>
        <v xml:space="preserve"> </v>
      </c>
      <c r="AD15" s="475" t="str">
        <f t="shared" si="14"/>
        <v xml:space="preserve"> </v>
      </c>
      <c r="AE15" s="475" t="str">
        <f t="shared" si="15"/>
        <v>1</v>
      </c>
      <c r="AF15" s="476" t="str">
        <f t="shared" si="16"/>
        <v xml:space="preserve"> </v>
      </c>
      <c r="AG15" s="51"/>
      <c r="AH15" s="286" t="str">
        <f t="shared" si="17"/>
        <v>0</v>
      </c>
    </row>
    <row r="16" spans="1:34" ht="17.100000000000001" customHeight="1" x14ac:dyDescent="0.5">
      <c r="A16" s="189">
        <v>12</v>
      </c>
      <c r="B16" s="174" t="str">
        <f>รวมคะแนน201!C18</f>
        <v>เด็กชาย พงศ์ฐกาญจน์  นะทะศิริ</v>
      </c>
      <c r="C16" s="182">
        <v>2</v>
      </c>
      <c r="D16" s="183">
        <v>2</v>
      </c>
      <c r="E16" s="183">
        <v>1</v>
      </c>
      <c r="F16" s="183">
        <v>1</v>
      </c>
      <c r="G16" s="183">
        <v>1</v>
      </c>
      <c r="H16" s="183">
        <v>1</v>
      </c>
      <c r="I16" s="183">
        <v>1</v>
      </c>
      <c r="J16" s="184">
        <v>1</v>
      </c>
      <c r="K16" s="41" t="str">
        <f t="shared" si="0"/>
        <v xml:space="preserve"> </v>
      </c>
      <c r="L16" s="42" t="str">
        <f t="shared" si="7"/>
        <v xml:space="preserve"> </v>
      </c>
      <c r="M16" s="190" t="str">
        <f t="shared" si="8"/>
        <v>/</v>
      </c>
      <c r="N16" s="191" t="str">
        <f t="shared" si="1"/>
        <v xml:space="preserve"> </v>
      </c>
      <c r="O16" s="182"/>
      <c r="P16" s="183"/>
      <c r="Q16" s="184"/>
      <c r="R16" s="185">
        <f t="shared" si="9"/>
        <v>0</v>
      </c>
      <c r="S16" s="259" t="str">
        <f t="shared" si="10"/>
        <v xml:space="preserve"> </v>
      </c>
      <c r="T16" s="218" t="str">
        <f t="shared" si="11"/>
        <v xml:space="preserve"> </v>
      </c>
      <c r="U16" s="218" t="str">
        <f t="shared" si="12"/>
        <v xml:space="preserve"> </v>
      </c>
      <c r="V16" s="186" t="str">
        <f t="shared" si="2"/>
        <v>/</v>
      </c>
      <c r="W16" s="194"/>
      <c r="Y16" s="283">
        <f t="shared" si="3"/>
        <v>0</v>
      </c>
      <c r="Z16" s="284">
        <f t="shared" si="4"/>
        <v>2</v>
      </c>
      <c r="AA16" s="284">
        <f t="shared" si="5"/>
        <v>6</v>
      </c>
      <c r="AB16" s="285">
        <f t="shared" si="6"/>
        <v>0</v>
      </c>
      <c r="AC16" s="474" t="str">
        <f t="shared" si="13"/>
        <v xml:space="preserve"> </v>
      </c>
      <c r="AD16" s="475" t="str">
        <f t="shared" si="14"/>
        <v xml:space="preserve"> </v>
      </c>
      <c r="AE16" s="475" t="str">
        <f t="shared" si="15"/>
        <v>1</v>
      </c>
      <c r="AF16" s="476" t="str">
        <f t="shared" si="16"/>
        <v xml:space="preserve"> </v>
      </c>
      <c r="AG16" s="51"/>
      <c r="AH16" s="286" t="str">
        <f t="shared" si="17"/>
        <v>0</v>
      </c>
    </row>
    <row r="17" spans="1:34" ht="17.100000000000001" customHeight="1" x14ac:dyDescent="0.5">
      <c r="A17" s="173">
        <v>13</v>
      </c>
      <c r="B17" s="174" t="str">
        <f>รวมคะแนน201!C19</f>
        <v>เด็กชาย ภัทรศักดิ์  เกตุเฟื่อง</v>
      </c>
      <c r="C17" s="182">
        <v>2</v>
      </c>
      <c r="D17" s="183">
        <v>2</v>
      </c>
      <c r="E17" s="183">
        <v>2</v>
      </c>
      <c r="F17" s="183">
        <v>1</v>
      </c>
      <c r="G17" s="183">
        <v>1</v>
      </c>
      <c r="H17" s="183">
        <v>1</v>
      </c>
      <c r="I17" s="183">
        <v>3</v>
      </c>
      <c r="J17" s="184">
        <v>3</v>
      </c>
      <c r="K17" s="41" t="str">
        <f t="shared" si="0"/>
        <v xml:space="preserve"> </v>
      </c>
      <c r="L17" s="42" t="str">
        <f t="shared" si="7"/>
        <v>/</v>
      </c>
      <c r="M17" s="190" t="str">
        <f t="shared" si="8"/>
        <v xml:space="preserve"> </v>
      </c>
      <c r="N17" s="191" t="str">
        <f t="shared" si="1"/>
        <v xml:space="preserve"> </v>
      </c>
      <c r="O17" s="182"/>
      <c r="P17" s="183"/>
      <c r="Q17" s="184"/>
      <c r="R17" s="185">
        <f t="shared" si="9"/>
        <v>0</v>
      </c>
      <c r="S17" s="259" t="str">
        <f t="shared" si="10"/>
        <v xml:space="preserve"> </v>
      </c>
      <c r="T17" s="218" t="str">
        <f t="shared" si="11"/>
        <v xml:space="preserve"> </v>
      </c>
      <c r="U17" s="218" t="str">
        <f t="shared" si="12"/>
        <v xml:space="preserve"> </v>
      </c>
      <c r="V17" s="186" t="str">
        <f t="shared" si="2"/>
        <v>/</v>
      </c>
      <c r="W17" s="194"/>
      <c r="Y17" s="283">
        <f t="shared" si="3"/>
        <v>2</v>
      </c>
      <c r="Z17" s="284">
        <f t="shared" si="4"/>
        <v>3</v>
      </c>
      <c r="AA17" s="284">
        <f t="shared" si="5"/>
        <v>3</v>
      </c>
      <c r="AB17" s="285">
        <f t="shared" si="6"/>
        <v>0</v>
      </c>
      <c r="AC17" s="474" t="str">
        <f t="shared" si="13"/>
        <v xml:space="preserve"> </v>
      </c>
      <c r="AD17" s="475" t="str">
        <f t="shared" si="14"/>
        <v>2</v>
      </c>
      <c r="AE17" s="475" t="str">
        <f t="shared" si="15"/>
        <v xml:space="preserve"> </v>
      </c>
      <c r="AF17" s="476" t="str">
        <f t="shared" si="16"/>
        <v xml:space="preserve"> </v>
      </c>
      <c r="AG17" s="51"/>
      <c r="AH17" s="286" t="str">
        <f t="shared" si="17"/>
        <v>0</v>
      </c>
    </row>
    <row r="18" spans="1:34" ht="17.100000000000001" customHeight="1" x14ac:dyDescent="0.5">
      <c r="A18" s="189">
        <v>14</v>
      </c>
      <c r="B18" s="174" t="str">
        <f>รวมคะแนน201!C20</f>
        <v>เด็กหญิง อภัสรา  สาระคำ</v>
      </c>
      <c r="C18" s="182">
        <v>2</v>
      </c>
      <c r="D18" s="183">
        <v>2</v>
      </c>
      <c r="E18" s="183">
        <v>2</v>
      </c>
      <c r="F18" s="183">
        <v>1</v>
      </c>
      <c r="G18" s="183">
        <v>1</v>
      </c>
      <c r="H18" s="183">
        <v>3</v>
      </c>
      <c r="I18" s="183">
        <v>3</v>
      </c>
      <c r="J18" s="184">
        <v>3</v>
      </c>
      <c r="K18" s="41" t="str">
        <f t="shared" si="0"/>
        <v>/</v>
      </c>
      <c r="L18" s="42" t="str">
        <f t="shared" si="7"/>
        <v xml:space="preserve"> </v>
      </c>
      <c r="M18" s="190" t="str">
        <f t="shared" si="8"/>
        <v xml:space="preserve"> </v>
      </c>
      <c r="N18" s="191" t="str">
        <f t="shared" si="1"/>
        <v xml:space="preserve"> </v>
      </c>
      <c r="O18" s="182"/>
      <c r="P18" s="183"/>
      <c r="Q18" s="184"/>
      <c r="R18" s="185">
        <f t="shared" si="9"/>
        <v>0</v>
      </c>
      <c r="S18" s="259" t="str">
        <f t="shared" si="10"/>
        <v xml:space="preserve"> </v>
      </c>
      <c r="T18" s="218" t="str">
        <f t="shared" si="11"/>
        <v xml:space="preserve"> </v>
      </c>
      <c r="U18" s="218" t="str">
        <f t="shared" si="12"/>
        <v xml:space="preserve"> </v>
      </c>
      <c r="V18" s="186" t="str">
        <f t="shared" si="2"/>
        <v>/</v>
      </c>
      <c r="W18" s="194"/>
      <c r="Y18" s="283">
        <f t="shared" si="3"/>
        <v>3</v>
      </c>
      <c r="Z18" s="284">
        <f t="shared" si="4"/>
        <v>3</v>
      </c>
      <c r="AA18" s="284">
        <f t="shared" si="5"/>
        <v>2</v>
      </c>
      <c r="AB18" s="285">
        <f t="shared" si="6"/>
        <v>0</v>
      </c>
      <c r="AC18" s="474" t="str">
        <f t="shared" si="13"/>
        <v>3</v>
      </c>
      <c r="AD18" s="475" t="str">
        <f t="shared" si="14"/>
        <v xml:space="preserve"> </v>
      </c>
      <c r="AE18" s="475" t="str">
        <f t="shared" si="15"/>
        <v xml:space="preserve"> </v>
      </c>
      <c r="AF18" s="476" t="str">
        <f t="shared" si="16"/>
        <v xml:space="preserve"> </v>
      </c>
      <c r="AG18" s="51"/>
      <c r="AH18" s="286" t="str">
        <f t="shared" si="17"/>
        <v>0</v>
      </c>
    </row>
    <row r="19" spans="1:34" ht="17.100000000000001" customHeight="1" x14ac:dyDescent="0.5">
      <c r="A19" s="173">
        <v>15</v>
      </c>
      <c r="B19" s="174" t="str">
        <f>รวมคะแนน201!C21</f>
        <v>เด็กหญิง ศศิภา  กลำเงิน</v>
      </c>
      <c r="C19" s="182">
        <v>1</v>
      </c>
      <c r="D19" s="183">
        <v>1</v>
      </c>
      <c r="E19" s="183">
        <v>1</v>
      </c>
      <c r="F19" s="183">
        <v>1</v>
      </c>
      <c r="G19" s="183">
        <v>1</v>
      </c>
      <c r="H19" s="183">
        <v>3</v>
      </c>
      <c r="I19" s="183">
        <v>3</v>
      </c>
      <c r="J19" s="184">
        <v>3</v>
      </c>
      <c r="K19" s="41" t="str">
        <f t="shared" si="0"/>
        <v xml:space="preserve"> </v>
      </c>
      <c r="L19" s="42" t="str">
        <f t="shared" si="7"/>
        <v xml:space="preserve"> </v>
      </c>
      <c r="M19" s="190" t="str">
        <f t="shared" si="8"/>
        <v>/</v>
      </c>
      <c r="N19" s="191" t="str">
        <f t="shared" si="1"/>
        <v xml:space="preserve"> </v>
      </c>
      <c r="O19" s="182"/>
      <c r="P19" s="183"/>
      <c r="Q19" s="184"/>
      <c r="R19" s="185">
        <f t="shared" si="9"/>
        <v>0</v>
      </c>
      <c r="S19" s="259" t="str">
        <f t="shared" si="10"/>
        <v xml:space="preserve"> </v>
      </c>
      <c r="T19" s="218" t="str">
        <f t="shared" si="11"/>
        <v xml:space="preserve"> </v>
      </c>
      <c r="U19" s="218" t="str">
        <f t="shared" si="12"/>
        <v xml:space="preserve"> </v>
      </c>
      <c r="V19" s="186" t="str">
        <f t="shared" si="2"/>
        <v>/</v>
      </c>
      <c r="W19" s="194"/>
      <c r="Y19" s="283">
        <f t="shared" si="3"/>
        <v>3</v>
      </c>
      <c r="Z19" s="284">
        <f t="shared" si="4"/>
        <v>0</v>
      </c>
      <c r="AA19" s="284">
        <f t="shared" si="5"/>
        <v>5</v>
      </c>
      <c r="AB19" s="285">
        <f t="shared" si="6"/>
        <v>0</v>
      </c>
      <c r="AC19" s="474" t="str">
        <f t="shared" si="13"/>
        <v xml:space="preserve"> </v>
      </c>
      <c r="AD19" s="475" t="str">
        <f t="shared" si="14"/>
        <v xml:space="preserve"> </v>
      </c>
      <c r="AE19" s="475" t="str">
        <f t="shared" si="15"/>
        <v>1</v>
      </c>
      <c r="AF19" s="476" t="str">
        <f t="shared" si="16"/>
        <v xml:space="preserve"> </v>
      </c>
      <c r="AG19" s="51"/>
      <c r="AH19" s="286" t="str">
        <f t="shared" si="17"/>
        <v>0</v>
      </c>
    </row>
    <row r="20" spans="1:34" ht="17.100000000000001" customHeight="1" x14ac:dyDescent="0.5">
      <c r="A20" s="189">
        <v>16</v>
      </c>
      <c r="B20" s="174" t="str">
        <f>รวมคะแนน201!C22</f>
        <v>เด็กหญิง ชลธิชา  สาธรกิจ</v>
      </c>
      <c r="C20" s="182">
        <v>2</v>
      </c>
      <c r="D20" s="183">
        <v>2</v>
      </c>
      <c r="E20" s="183">
        <v>2</v>
      </c>
      <c r="F20" s="183">
        <v>1</v>
      </c>
      <c r="G20" s="183">
        <v>1</v>
      </c>
      <c r="H20" s="183">
        <v>2</v>
      </c>
      <c r="I20" s="183">
        <v>1</v>
      </c>
      <c r="J20" s="184">
        <v>2</v>
      </c>
      <c r="K20" s="41" t="str">
        <f t="shared" si="0"/>
        <v xml:space="preserve"> </v>
      </c>
      <c r="L20" s="42" t="str">
        <f t="shared" si="7"/>
        <v>/</v>
      </c>
      <c r="M20" s="190" t="str">
        <f t="shared" si="8"/>
        <v xml:space="preserve"> </v>
      </c>
      <c r="N20" s="191" t="str">
        <f t="shared" si="1"/>
        <v xml:space="preserve"> </v>
      </c>
      <c r="O20" s="182"/>
      <c r="P20" s="183"/>
      <c r="Q20" s="184"/>
      <c r="R20" s="185">
        <f t="shared" si="9"/>
        <v>0</v>
      </c>
      <c r="S20" s="259" t="str">
        <f t="shared" si="10"/>
        <v xml:space="preserve"> </v>
      </c>
      <c r="T20" s="218" t="str">
        <f t="shared" si="11"/>
        <v xml:space="preserve"> </v>
      </c>
      <c r="U20" s="218" t="str">
        <f t="shared" si="12"/>
        <v xml:space="preserve"> </v>
      </c>
      <c r="V20" s="186" t="str">
        <f t="shared" si="2"/>
        <v>/</v>
      </c>
      <c r="W20" s="194"/>
      <c r="Y20" s="283">
        <f t="shared" si="3"/>
        <v>0</v>
      </c>
      <c r="Z20" s="284">
        <f t="shared" si="4"/>
        <v>5</v>
      </c>
      <c r="AA20" s="284">
        <f t="shared" si="5"/>
        <v>3</v>
      </c>
      <c r="AB20" s="285">
        <f t="shared" si="6"/>
        <v>0</v>
      </c>
      <c r="AC20" s="474" t="str">
        <f t="shared" si="13"/>
        <v xml:space="preserve"> </v>
      </c>
      <c r="AD20" s="475" t="str">
        <f t="shared" si="14"/>
        <v>2</v>
      </c>
      <c r="AE20" s="475" t="str">
        <f t="shared" si="15"/>
        <v xml:space="preserve"> </v>
      </c>
      <c r="AF20" s="476" t="str">
        <f t="shared" si="16"/>
        <v xml:space="preserve"> </v>
      </c>
      <c r="AG20" s="51"/>
      <c r="AH20" s="286" t="str">
        <f t="shared" si="17"/>
        <v>0</v>
      </c>
    </row>
    <row r="21" spans="1:34" ht="17.100000000000001" customHeight="1" x14ac:dyDescent="0.5">
      <c r="A21" s="173">
        <v>17</v>
      </c>
      <c r="B21" s="174" t="str">
        <f>รวมคะแนน201!C23</f>
        <v>เด็กชาย ศุภณัฐ  สว่างอารมณ์</v>
      </c>
      <c r="C21" s="182">
        <v>1</v>
      </c>
      <c r="D21" s="183">
        <v>1</v>
      </c>
      <c r="E21" s="183">
        <v>1</v>
      </c>
      <c r="F21" s="183">
        <v>1</v>
      </c>
      <c r="G21" s="183">
        <v>1</v>
      </c>
      <c r="H21" s="183">
        <v>1</v>
      </c>
      <c r="I21" s="183">
        <v>1</v>
      </c>
      <c r="J21" s="184">
        <v>0</v>
      </c>
      <c r="K21" s="41" t="str">
        <f t="shared" si="0"/>
        <v xml:space="preserve"> </v>
      </c>
      <c r="L21" s="42" t="str">
        <f t="shared" si="7"/>
        <v xml:space="preserve"> </v>
      </c>
      <c r="M21" s="190" t="str">
        <f t="shared" si="8"/>
        <v xml:space="preserve"> </v>
      </c>
      <c r="N21" s="191" t="str">
        <f t="shared" si="1"/>
        <v>/</v>
      </c>
      <c r="O21" s="182"/>
      <c r="P21" s="183"/>
      <c r="Q21" s="184"/>
      <c r="R21" s="185">
        <f t="shared" si="9"/>
        <v>0</v>
      </c>
      <c r="S21" s="259" t="str">
        <f t="shared" si="10"/>
        <v xml:space="preserve"> </v>
      </c>
      <c r="T21" s="218" t="str">
        <f t="shared" si="11"/>
        <v xml:space="preserve"> </v>
      </c>
      <c r="U21" s="218" t="str">
        <f t="shared" si="12"/>
        <v xml:space="preserve"> </v>
      </c>
      <c r="V21" s="186" t="str">
        <f t="shared" si="2"/>
        <v>/</v>
      </c>
      <c r="W21" s="194"/>
      <c r="Y21" s="283">
        <f t="shared" si="3"/>
        <v>0</v>
      </c>
      <c r="Z21" s="284">
        <f t="shared" si="4"/>
        <v>0</v>
      </c>
      <c r="AA21" s="284">
        <f t="shared" si="5"/>
        <v>7</v>
      </c>
      <c r="AB21" s="285">
        <f t="shared" si="6"/>
        <v>1</v>
      </c>
      <c r="AC21" s="474" t="str">
        <f t="shared" si="13"/>
        <v xml:space="preserve"> </v>
      </c>
      <c r="AD21" s="475" t="str">
        <f t="shared" si="14"/>
        <v xml:space="preserve"> </v>
      </c>
      <c r="AE21" s="475" t="str">
        <f t="shared" si="15"/>
        <v xml:space="preserve"> </v>
      </c>
      <c r="AF21" s="476" t="str">
        <f t="shared" si="16"/>
        <v>0</v>
      </c>
      <c r="AG21" s="51"/>
      <c r="AH21" s="286" t="str">
        <f t="shared" si="17"/>
        <v>0</v>
      </c>
    </row>
    <row r="22" spans="1:34" ht="17.100000000000001" customHeight="1" x14ac:dyDescent="0.5">
      <c r="A22" s="189">
        <v>18</v>
      </c>
      <c r="B22" s="174" t="str">
        <f>รวมคะแนน201!C24</f>
        <v>เด็กชาย กิตติศักดิ์  ดีบุรี</v>
      </c>
      <c r="C22" s="182">
        <v>1</v>
      </c>
      <c r="D22" s="183">
        <v>1</v>
      </c>
      <c r="E22" s="183">
        <v>1</v>
      </c>
      <c r="F22" s="183">
        <v>1</v>
      </c>
      <c r="G22" s="183">
        <v>1</v>
      </c>
      <c r="H22" s="183">
        <v>1</v>
      </c>
      <c r="I22" s="183">
        <v>1</v>
      </c>
      <c r="J22" s="184">
        <v>0</v>
      </c>
      <c r="K22" s="41" t="str">
        <f t="shared" si="0"/>
        <v xml:space="preserve"> </v>
      </c>
      <c r="L22" s="42" t="str">
        <f t="shared" si="7"/>
        <v xml:space="preserve"> </v>
      </c>
      <c r="M22" s="190" t="str">
        <f t="shared" si="8"/>
        <v xml:space="preserve"> </v>
      </c>
      <c r="N22" s="191" t="str">
        <f t="shared" si="1"/>
        <v>/</v>
      </c>
      <c r="O22" s="182"/>
      <c r="P22" s="183"/>
      <c r="Q22" s="184"/>
      <c r="R22" s="185">
        <f t="shared" si="9"/>
        <v>0</v>
      </c>
      <c r="S22" s="259"/>
      <c r="T22" s="218"/>
      <c r="U22" s="218"/>
      <c r="V22" s="186" t="str">
        <f t="shared" ref="V22:V34" si="18">IF(T22&lt;=3,"/"," ")</f>
        <v>/</v>
      </c>
      <c r="W22" s="194"/>
      <c r="Y22" s="283">
        <f t="shared" si="3"/>
        <v>0</v>
      </c>
      <c r="Z22" s="284">
        <f t="shared" si="4"/>
        <v>0</v>
      </c>
      <c r="AA22" s="284">
        <f t="shared" si="5"/>
        <v>7</v>
      </c>
      <c r="AB22" s="285">
        <f t="shared" si="6"/>
        <v>1</v>
      </c>
      <c r="AC22" s="474" t="str">
        <f t="shared" si="13"/>
        <v xml:space="preserve"> </v>
      </c>
      <c r="AD22" s="475" t="str">
        <f t="shared" si="14"/>
        <v xml:space="preserve"> </v>
      </c>
      <c r="AE22" s="475" t="str">
        <f t="shared" si="15"/>
        <v xml:space="preserve"> </v>
      </c>
      <c r="AF22" s="476" t="str">
        <f t="shared" si="16"/>
        <v>0</v>
      </c>
      <c r="AG22" s="51"/>
      <c r="AH22" s="286" t="str">
        <f t="shared" si="17"/>
        <v>0</v>
      </c>
    </row>
    <row r="23" spans="1:34" ht="17.100000000000001" customHeight="1" x14ac:dyDescent="0.5">
      <c r="A23" s="173">
        <v>19</v>
      </c>
      <c r="B23" s="174" t="str">
        <f>รวมคะแนน201!C25</f>
        <v>เด็กชาย ชินภัทร  ศิลา</v>
      </c>
      <c r="C23" s="182">
        <v>3</v>
      </c>
      <c r="D23" s="183">
        <v>3</v>
      </c>
      <c r="E23" s="183">
        <v>2</v>
      </c>
      <c r="F23" s="183">
        <v>2</v>
      </c>
      <c r="G23" s="183">
        <v>2</v>
      </c>
      <c r="H23" s="183">
        <v>1</v>
      </c>
      <c r="I23" s="183">
        <v>1</v>
      </c>
      <c r="J23" s="184">
        <v>1</v>
      </c>
      <c r="K23" s="41" t="str">
        <f t="shared" si="0"/>
        <v xml:space="preserve"> </v>
      </c>
      <c r="L23" s="42" t="str">
        <f t="shared" si="7"/>
        <v>/</v>
      </c>
      <c r="M23" s="190" t="str">
        <f t="shared" si="8"/>
        <v xml:space="preserve"> </v>
      </c>
      <c r="N23" s="191" t="str">
        <f t="shared" si="1"/>
        <v xml:space="preserve"> </v>
      </c>
      <c r="O23" s="182"/>
      <c r="P23" s="183"/>
      <c r="Q23" s="184"/>
      <c r="R23" s="185">
        <f t="shared" si="9"/>
        <v>0</v>
      </c>
      <c r="S23" s="259"/>
      <c r="T23" s="193"/>
      <c r="U23" s="193"/>
      <c r="V23" s="186" t="str">
        <f t="shared" si="18"/>
        <v>/</v>
      </c>
      <c r="W23" s="194"/>
      <c r="Y23" s="283">
        <f t="shared" si="3"/>
        <v>2</v>
      </c>
      <c r="Z23" s="284">
        <f t="shared" si="4"/>
        <v>3</v>
      </c>
      <c r="AA23" s="284">
        <f t="shared" si="5"/>
        <v>3</v>
      </c>
      <c r="AB23" s="285">
        <f t="shared" si="6"/>
        <v>0</v>
      </c>
      <c r="AC23" s="474" t="str">
        <f t="shared" si="13"/>
        <v xml:space="preserve"> </v>
      </c>
      <c r="AD23" s="475" t="str">
        <f t="shared" si="14"/>
        <v>2</v>
      </c>
      <c r="AE23" s="475" t="str">
        <f t="shared" si="15"/>
        <v xml:space="preserve"> </v>
      </c>
      <c r="AF23" s="476" t="str">
        <f t="shared" si="16"/>
        <v xml:space="preserve"> </v>
      </c>
      <c r="AG23" s="51"/>
      <c r="AH23" s="286" t="str">
        <f t="shared" si="17"/>
        <v>0</v>
      </c>
    </row>
    <row r="24" spans="1:34" ht="17.100000000000001" customHeight="1" x14ac:dyDescent="0.5">
      <c r="A24" s="189">
        <v>20</v>
      </c>
      <c r="B24" s="174" t="str">
        <f>รวมคะแนน201!C26</f>
        <v>เด็กหญิง วนิดา  วีรชาติไกรเกริก</v>
      </c>
      <c r="C24" s="182">
        <v>2</v>
      </c>
      <c r="D24" s="183">
        <v>2</v>
      </c>
      <c r="E24" s="183">
        <v>2</v>
      </c>
      <c r="F24" s="183">
        <v>2</v>
      </c>
      <c r="G24" s="183">
        <v>3</v>
      </c>
      <c r="H24" s="183">
        <v>3</v>
      </c>
      <c r="I24" s="183">
        <v>3</v>
      </c>
      <c r="J24" s="184">
        <v>3</v>
      </c>
      <c r="K24" s="41" t="str">
        <f t="shared" si="0"/>
        <v>/</v>
      </c>
      <c r="L24" s="42" t="str">
        <f t="shared" si="7"/>
        <v xml:space="preserve"> </v>
      </c>
      <c r="M24" s="190" t="str">
        <f t="shared" si="8"/>
        <v xml:space="preserve"> </v>
      </c>
      <c r="N24" s="191" t="str">
        <f t="shared" si="1"/>
        <v xml:space="preserve"> </v>
      </c>
      <c r="O24" s="182"/>
      <c r="P24" s="183"/>
      <c r="Q24" s="184"/>
      <c r="R24" s="185">
        <f t="shared" si="9"/>
        <v>0</v>
      </c>
      <c r="S24" s="259"/>
      <c r="T24" s="193"/>
      <c r="U24" s="193"/>
      <c r="V24" s="186" t="str">
        <f t="shared" si="18"/>
        <v>/</v>
      </c>
      <c r="W24" s="194"/>
      <c r="Y24" s="283">
        <f>COUNTIF(C27:J27,$Y$4)</f>
        <v>4</v>
      </c>
      <c r="Z24" s="284">
        <f>COUNTIF(C27:J27,$Z$4)</f>
        <v>4</v>
      </c>
      <c r="AA24" s="284">
        <f>COUNTIF(C27:J27,$AA$4)</f>
        <v>0</v>
      </c>
      <c r="AB24" s="285">
        <f>COUNTIF(C27:J27,$AB$4)</f>
        <v>0</v>
      </c>
      <c r="AC24" s="474" t="str">
        <f t="shared" si="13"/>
        <v>3</v>
      </c>
      <c r="AD24" s="475" t="str">
        <f t="shared" si="14"/>
        <v xml:space="preserve"> </v>
      </c>
      <c r="AE24" s="475" t="str">
        <f t="shared" si="15"/>
        <v xml:space="preserve"> </v>
      </c>
      <c r="AF24" s="476" t="str">
        <f t="shared" si="16"/>
        <v xml:space="preserve"> </v>
      </c>
      <c r="AG24" s="51"/>
      <c r="AH24" s="286" t="str">
        <f t="shared" si="17"/>
        <v>0</v>
      </c>
    </row>
    <row r="25" spans="1:34" ht="17.100000000000001" customHeight="1" x14ac:dyDescent="0.5">
      <c r="A25" s="173">
        <v>21</v>
      </c>
      <c r="B25" s="174" t="str">
        <f>รวมคะแนน201!C27</f>
        <v>เด็กชาย เรืองศักดิ์  พุ่มเจริญ</v>
      </c>
      <c r="C25" s="182">
        <v>2</v>
      </c>
      <c r="D25" s="183">
        <v>2</v>
      </c>
      <c r="E25" s="183">
        <v>3</v>
      </c>
      <c r="F25" s="183">
        <v>3</v>
      </c>
      <c r="G25" s="183">
        <v>1</v>
      </c>
      <c r="H25" s="183">
        <v>1</v>
      </c>
      <c r="I25" s="183">
        <v>3</v>
      </c>
      <c r="J25" s="184">
        <v>2</v>
      </c>
      <c r="K25" s="41" t="str">
        <f t="shared" si="0"/>
        <v>/</v>
      </c>
      <c r="L25" s="42" t="str">
        <f t="shared" si="7"/>
        <v xml:space="preserve"> </v>
      </c>
      <c r="M25" s="190" t="str">
        <f t="shared" si="8"/>
        <v xml:space="preserve"> </v>
      </c>
      <c r="N25" s="191" t="str">
        <f t="shared" si="1"/>
        <v xml:space="preserve"> </v>
      </c>
      <c r="O25" s="182"/>
      <c r="P25" s="183"/>
      <c r="Q25" s="184"/>
      <c r="R25" s="185">
        <f t="shared" si="9"/>
        <v>0</v>
      </c>
      <c r="S25" s="259"/>
      <c r="T25" s="193"/>
      <c r="U25" s="193"/>
      <c r="V25" s="186" t="str">
        <f t="shared" si="18"/>
        <v>/</v>
      </c>
      <c r="W25" s="194"/>
      <c r="Y25" s="283">
        <f t="shared" ref="Y25:Y34" si="19">COUNTIF(C25:J25,$Y$4)</f>
        <v>3</v>
      </c>
      <c r="Z25" s="284">
        <f t="shared" ref="Z25:Z34" si="20">COUNTIF(C25:J25,$Z$4)</f>
        <v>3</v>
      </c>
      <c r="AA25" s="284">
        <f t="shared" ref="AA25:AA34" si="21">COUNTIF(C25:J25,$AA$4)</f>
        <v>2</v>
      </c>
      <c r="AB25" s="285">
        <f t="shared" ref="AB25:AB34" si="22">COUNTIF(C25:J25,$AB$4)</f>
        <v>0</v>
      </c>
      <c r="AC25" s="474" t="str">
        <f t="shared" si="13"/>
        <v>3</v>
      </c>
      <c r="AD25" s="475" t="str">
        <f t="shared" si="14"/>
        <v xml:space="preserve"> </v>
      </c>
      <c r="AE25" s="475" t="str">
        <f t="shared" si="15"/>
        <v xml:space="preserve"> </v>
      </c>
      <c r="AF25" s="476" t="str">
        <f t="shared" si="16"/>
        <v xml:space="preserve"> </v>
      </c>
      <c r="AG25" s="51"/>
      <c r="AH25" s="286" t="str">
        <f t="shared" si="17"/>
        <v>0</v>
      </c>
    </row>
    <row r="26" spans="1:34" ht="17.100000000000001" customHeight="1" x14ac:dyDescent="0.5">
      <c r="A26" s="189">
        <v>22</v>
      </c>
      <c r="B26" s="174" t="str">
        <f>รวมคะแนน201!C28</f>
        <v>เด็กหญิง ศศิวิมล  สังขรักษ์</v>
      </c>
      <c r="C26" s="182">
        <v>3</v>
      </c>
      <c r="D26" s="183">
        <v>3</v>
      </c>
      <c r="E26" s="183">
        <v>3</v>
      </c>
      <c r="F26" s="183">
        <v>1</v>
      </c>
      <c r="G26" s="183">
        <v>1</v>
      </c>
      <c r="H26" s="183">
        <v>1</v>
      </c>
      <c r="I26" s="183">
        <v>1</v>
      </c>
      <c r="J26" s="184">
        <v>1</v>
      </c>
      <c r="K26" s="41" t="str">
        <f t="shared" si="0"/>
        <v xml:space="preserve"> </v>
      </c>
      <c r="L26" s="42" t="str">
        <f t="shared" si="7"/>
        <v xml:space="preserve"> </v>
      </c>
      <c r="M26" s="190" t="str">
        <f t="shared" si="8"/>
        <v>/</v>
      </c>
      <c r="N26" s="191" t="str">
        <f t="shared" si="1"/>
        <v xml:space="preserve"> </v>
      </c>
      <c r="O26" s="182"/>
      <c r="P26" s="183"/>
      <c r="Q26" s="184"/>
      <c r="R26" s="185">
        <f t="shared" si="9"/>
        <v>0</v>
      </c>
      <c r="S26" s="259"/>
      <c r="T26" s="193"/>
      <c r="U26" s="193"/>
      <c r="V26" s="186" t="str">
        <f t="shared" si="18"/>
        <v>/</v>
      </c>
      <c r="W26" s="194"/>
      <c r="Y26" s="283">
        <f t="shared" si="19"/>
        <v>3</v>
      </c>
      <c r="Z26" s="284">
        <f t="shared" si="20"/>
        <v>0</v>
      </c>
      <c r="AA26" s="284">
        <f t="shared" si="21"/>
        <v>5</v>
      </c>
      <c r="AB26" s="285">
        <f t="shared" si="22"/>
        <v>0</v>
      </c>
      <c r="AC26" s="474" t="str">
        <f t="shared" si="13"/>
        <v xml:space="preserve"> </v>
      </c>
      <c r="AD26" s="475" t="str">
        <f t="shared" si="14"/>
        <v xml:space="preserve"> </v>
      </c>
      <c r="AE26" s="475" t="str">
        <f t="shared" si="15"/>
        <v>1</v>
      </c>
      <c r="AF26" s="476" t="str">
        <f t="shared" si="16"/>
        <v xml:space="preserve"> </v>
      </c>
      <c r="AG26" s="51"/>
      <c r="AH26" s="286" t="str">
        <f t="shared" si="17"/>
        <v>0</v>
      </c>
    </row>
    <row r="27" spans="1:34" ht="17.100000000000001" customHeight="1" x14ac:dyDescent="0.5">
      <c r="A27" s="173">
        <v>23</v>
      </c>
      <c r="B27" s="174" t="str">
        <f>รวมคะแนน201!C29</f>
        <v>เด็กชาย ดิเรก  ศรีพรรณารักษ์</v>
      </c>
      <c r="C27" s="182">
        <v>2</v>
      </c>
      <c r="D27" s="183">
        <v>2</v>
      </c>
      <c r="E27" s="183">
        <v>2</v>
      </c>
      <c r="F27" s="183">
        <v>2</v>
      </c>
      <c r="G27" s="183">
        <v>3</v>
      </c>
      <c r="H27" s="183">
        <v>3</v>
      </c>
      <c r="I27" s="183">
        <v>3</v>
      </c>
      <c r="J27" s="184">
        <v>3</v>
      </c>
      <c r="K27" s="41" t="str">
        <f t="shared" si="0"/>
        <v>/</v>
      </c>
      <c r="L27" s="42" t="str">
        <f t="shared" si="7"/>
        <v xml:space="preserve"> </v>
      </c>
      <c r="M27" s="190" t="str">
        <f t="shared" si="8"/>
        <v xml:space="preserve"> </v>
      </c>
      <c r="N27" s="191" t="str">
        <f t="shared" si="1"/>
        <v xml:space="preserve"> </v>
      </c>
      <c r="O27" s="182"/>
      <c r="P27" s="183"/>
      <c r="Q27" s="184"/>
      <c r="R27" s="185">
        <f t="shared" si="9"/>
        <v>0</v>
      </c>
      <c r="S27" s="259"/>
      <c r="T27" s="193"/>
      <c r="U27" s="193"/>
      <c r="V27" s="186" t="str">
        <f t="shared" si="18"/>
        <v>/</v>
      </c>
      <c r="W27" s="194"/>
      <c r="Y27" s="283">
        <f t="shared" si="19"/>
        <v>4</v>
      </c>
      <c r="Z27" s="284">
        <f t="shared" si="20"/>
        <v>4</v>
      </c>
      <c r="AA27" s="284">
        <f t="shared" si="21"/>
        <v>0</v>
      </c>
      <c r="AB27" s="285">
        <f t="shared" si="22"/>
        <v>0</v>
      </c>
      <c r="AC27" s="474" t="str">
        <f t="shared" si="13"/>
        <v>3</v>
      </c>
      <c r="AD27" s="475" t="str">
        <f t="shared" si="14"/>
        <v xml:space="preserve"> </v>
      </c>
      <c r="AE27" s="475" t="str">
        <f t="shared" si="15"/>
        <v xml:space="preserve"> </v>
      </c>
      <c r="AF27" s="476" t="str">
        <f t="shared" si="16"/>
        <v xml:space="preserve"> </v>
      </c>
      <c r="AG27" s="51"/>
      <c r="AH27" s="286" t="str">
        <f t="shared" si="17"/>
        <v>0</v>
      </c>
    </row>
    <row r="28" spans="1:34" ht="17.100000000000001" customHeight="1" x14ac:dyDescent="0.5">
      <c r="A28" s="189">
        <v>24</v>
      </c>
      <c r="B28" s="174" t="str">
        <f>รวมคะแนน201!C30</f>
        <v>เด็กหญิง นันทิพัฒน์  บุญเลี้ยง</v>
      </c>
      <c r="C28" s="182">
        <v>2</v>
      </c>
      <c r="D28" s="183">
        <v>2</v>
      </c>
      <c r="E28" s="183">
        <v>1</v>
      </c>
      <c r="F28" s="183">
        <v>1</v>
      </c>
      <c r="G28" s="183">
        <v>3</v>
      </c>
      <c r="H28" s="183">
        <v>3</v>
      </c>
      <c r="I28" s="183">
        <v>3</v>
      </c>
      <c r="J28" s="184">
        <v>3</v>
      </c>
      <c r="K28" s="41" t="str">
        <f t="shared" si="0"/>
        <v>/</v>
      </c>
      <c r="L28" s="42" t="str">
        <f t="shared" si="7"/>
        <v>/</v>
      </c>
      <c r="M28" s="190" t="str">
        <f t="shared" si="8"/>
        <v xml:space="preserve"> </v>
      </c>
      <c r="N28" s="191" t="str">
        <f t="shared" si="1"/>
        <v xml:space="preserve"> </v>
      </c>
      <c r="O28" s="182"/>
      <c r="P28" s="183"/>
      <c r="Q28" s="184"/>
      <c r="R28" s="185">
        <f t="shared" si="9"/>
        <v>0</v>
      </c>
      <c r="S28" s="259"/>
      <c r="T28" s="193"/>
      <c r="U28" s="193"/>
      <c r="V28" s="186" t="str">
        <f t="shared" si="18"/>
        <v>/</v>
      </c>
      <c r="W28" s="194"/>
      <c r="Y28" s="283">
        <f t="shared" si="19"/>
        <v>4</v>
      </c>
      <c r="Z28" s="284">
        <f t="shared" si="20"/>
        <v>2</v>
      </c>
      <c r="AA28" s="284">
        <f t="shared" si="21"/>
        <v>2</v>
      </c>
      <c r="AB28" s="285">
        <f t="shared" si="22"/>
        <v>0</v>
      </c>
      <c r="AC28" s="474"/>
      <c r="AD28" s="475" t="str">
        <f t="shared" si="14"/>
        <v>2</v>
      </c>
      <c r="AE28" s="475" t="str">
        <f t="shared" si="15"/>
        <v xml:space="preserve"> </v>
      </c>
      <c r="AF28" s="476" t="str">
        <f t="shared" si="16"/>
        <v xml:space="preserve"> </v>
      </c>
      <c r="AG28" s="51"/>
      <c r="AH28" s="286" t="str">
        <f t="shared" si="17"/>
        <v>0</v>
      </c>
    </row>
    <row r="29" spans="1:34" ht="17.100000000000001" customHeight="1" x14ac:dyDescent="0.5">
      <c r="A29" s="173">
        <v>25</v>
      </c>
      <c r="B29" s="174" t="str">
        <f>รวมคะแนน201!C31</f>
        <v>เด็กหญิง สุวรรณา  คิดเห็น</v>
      </c>
      <c r="C29" s="182">
        <v>2</v>
      </c>
      <c r="D29" s="183">
        <v>2</v>
      </c>
      <c r="E29" s="183">
        <v>2</v>
      </c>
      <c r="F29" s="183">
        <v>2</v>
      </c>
      <c r="G29" s="183">
        <v>3</v>
      </c>
      <c r="H29" s="183">
        <v>1</v>
      </c>
      <c r="I29" s="183">
        <v>1</v>
      </c>
      <c r="J29" s="184">
        <v>1</v>
      </c>
      <c r="K29" s="41" t="str">
        <f t="shared" si="0"/>
        <v xml:space="preserve"> </v>
      </c>
      <c r="L29" s="42" t="str">
        <f t="shared" si="7"/>
        <v>/</v>
      </c>
      <c r="M29" s="190" t="str">
        <f t="shared" si="8"/>
        <v xml:space="preserve"> </v>
      </c>
      <c r="N29" s="191" t="str">
        <f t="shared" si="1"/>
        <v xml:space="preserve"> </v>
      </c>
      <c r="O29" s="182"/>
      <c r="P29" s="183"/>
      <c r="Q29" s="184"/>
      <c r="R29" s="185">
        <f t="shared" si="9"/>
        <v>0</v>
      </c>
      <c r="S29" s="259"/>
      <c r="T29" s="193"/>
      <c r="U29" s="193"/>
      <c r="V29" s="186" t="str">
        <f t="shared" si="18"/>
        <v>/</v>
      </c>
      <c r="W29" s="194"/>
      <c r="Y29" s="283">
        <f t="shared" si="19"/>
        <v>1</v>
      </c>
      <c r="Z29" s="284">
        <f t="shared" si="20"/>
        <v>4</v>
      </c>
      <c r="AA29" s="284">
        <f t="shared" si="21"/>
        <v>3</v>
      </c>
      <c r="AB29" s="285">
        <f t="shared" si="22"/>
        <v>0</v>
      </c>
      <c r="AC29" s="474" t="str">
        <f t="shared" si="13"/>
        <v xml:space="preserve"> </v>
      </c>
      <c r="AD29" s="475" t="str">
        <f t="shared" si="14"/>
        <v>2</v>
      </c>
      <c r="AE29" s="475" t="str">
        <f t="shared" si="15"/>
        <v xml:space="preserve"> </v>
      </c>
      <c r="AF29" s="476" t="str">
        <f t="shared" si="16"/>
        <v xml:space="preserve"> </v>
      </c>
      <c r="AG29" s="51"/>
      <c r="AH29" s="286" t="str">
        <f t="shared" si="17"/>
        <v>0</v>
      </c>
    </row>
    <row r="30" spans="1:34" ht="17.100000000000001" customHeight="1" x14ac:dyDescent="0.5">
      <c r="A30" s="189">
        <v>26</v>
      </c>
      <c r="B30" s="174" t="str">
        <f>รวมคะแนน201!C32</f>
        <v>เด็กชาย ปัณณทัต  โชติกชพัฒน</v>
      </c>
      <c r="C30" s="182">
        <v>2</v>
      </c>
      <c r="D30" s="183">
        <v>2</v>
      </c>
      <c r="E30" s="183">
        <v>2</v>
      </c>
      <c r="F30" s="183">
        <v>3</v>
      </c>
      <c r="G30" s="183">
        <v>3</v>
      </c>
      <c r="H30" s="183">
        <v>3</v>
      </c>
      <c r="I30" s="183">
        <v>1</v>
      </c>
      <c r="J30" s="184">
        <v>1</v>
      </c>
      <c r="K30" s="41" t="str">
        <f t="shared" si="0"/>
        <v>/</v>
      </c>
      <c r="L30" s="42" t="str">
        <f t="shared" si="7"/>
        <v xml:space="preserve"> </v>
      </c>
      <c r="M30" s="190" t="str">
        <f t="shared" si="8"/>
        <v xml:space="preserve"> </v>
      </c>
      <c r="N30" s="191" t="str">
        <f t="shared" si="1"/>
        <v xml:space="preserve"> </v>
      </c>
      <c r="O30" s="182"/>
      <c r="P30" s="183"/>
      <c r="Q30" s="184"/>
      <c r="R30" s="185">
        <f t="shared" si="9"/>
        <v>0</v>
      </c>
      <c r="S30" s="259"/>
      <c r="T30" s="193"/>
      <c r="U30" s="193"/>
      <c r="V30" s="186" t="str">
        <f t="shared" si="18"/>
        <v>/</v>
      </c>
      <c r="W30" s="194"/>
      <c r="Y30" s="283">
        <f t="shared" si="19"/>
        <v>3</v>
      </c>
      <c r="Z30" s="284">
        <f t="shared" si="20"/>
        <v>3</v>
      </c>
      <c r="AA30" s="284">
        <f t="shared" si="21"/>
        <v>2</v>
      </c>
      <c r="AB30" s="285">
        <f t="shared" si="22"/>
        <v>0</v>
      </c>
      <c r="AC30" s="474" t="str">
        <f t="shared" si="13"/>
        <v>3</v>
      </c>
      <c r="AD30" s="475" t="str">
        <f t="shared" si="14"/>
        <v xml:space="preserve"> </v>
      </c>
      <c r="AE30" s="475" t="str">
        <f t="shared" si="15"/>
        <v xml:space="preserve"> </v>
      </c>
      <c r="AF30" s="476" t="str">
        <f t="shared" si="16"/>
        <v xml:space="preserve"> </v>
      </c>
      <c r="AG30" s="51"/>
      <c r="AH30" s="286" t="str">
        <f t="shared" si="17"/>
        <v>0</v>
      </c>
    </row>
    <row r="31" spans="1:34" ht="17.100000000000001" customHeight="1" x14ac:dyDescent="0.5">
      <c r="A31" s="173">
        <v>27</v>
      </c>
      <c r="B31" s="174" t="str">
        <f>รวมคะแนน201!C33</f>
        <v>เด็กหญิง สุภาพร  ทรัพย์มงคล</v>
      </c>
      <c r="C31" s="182">
        <v>1</v>
      </c>
      <c r="D31" s="183">
        <v>1</v>
      </c>
      <c r="E31" s="183">
        <v>1</v>
      </c>
      <c r="F31" s="183">
        <v>1</v>
      </c>
      <c r="G31" s="183">
        <v>2</v>
      </c>
      <c r="H31" s="183">
        <v>2</v>
      </c>
      <c r="I31" s="183">
        <v>2</v>
      </c>
      <c r="J31" s="184">
        <v>2</v>
      </c>
      <c r="K31" s="41" t="str">
        <f t="shared" si="0"/>
        <v xml:space="preserve"> </v>
      </c>
      <c r="L31" s="42" t="str">
        <f t="shared" si="7"/>
        <v>/</v>
      </c>
      <c r="M31" s="190" t="str">
        <f t="shared" si="8"/>
        <v xml:space="preserve"> </v>
      </c>
      <c r="N31" s="191" t="str">
        <f t="shared" si="1"/>
        <v xml:space="preserve"> </v>
      </c>
      <c r="O31" s="182"/>
      <c r="P31" s="183"/>
      <c r="Q31" s="184"/>
      <c r="R31" s="185">
        <f t="shared" si="9"/>
        <v>0</v>
      </c>
      <c r="S31" s="259"/>
      <c r="T31" s="193"/>
      <c r="U31" s="193"/>
      <c r="V31" s="186" t="str">
        <f t="shared" si="18"/>
        <v>/</v>
      </c>
      <c r="W31" s="194"/>
      <c r="Y31" s="283">
        <f t="shared" si="19"/>
        <v>0</v>
      </c>
      <c r="Z31" s="284">
        <f t="shared" si="20"/>
        <v>4</v>
      </c>
      <c r="AA31" s="284">
        <f t="shared" si="21"/>
        <v>4</v>
      </c>
      <c r="AB31" s="285">
        <f t="shared" si="22"/>
        <v>0</v>
      </c>
      <c r="AC31" s="474" t="str">
        <f t="shared" si="13"/>
        <v xml:space="preserve"> </v>
      </c>
      <c r="AD31" s="475" t="str">
        <f t="shared" si="14"/>
        <v>2</v>
      </c>
      <c r="AE31" s="475" t="str">
        <f t="shared" si="15"/>
        <v xml:space="preserve"> </v>
      </c>
      <c r="AF31" s="476" t="str">
        <f t="shared" si="16"/>
        <v xml:space="preserve"> </v>
      </c>
      <c r="AG31" s="51"/>
      <c r="AH31" s="286" t="str">
        <f t="shared" si="17"/>
        <v>0</v>
      </c>
    </row>
    <row r="32" spans="1:34" ht="17.100000000000001" customHeight="1" x14ac:dyDescent="0.5">
      <c r="A32" s="189">
        <v>28</v>
      </c>
      <c r="B32" s="174" t="str">
        <f>รวมคะแนน201!C34</f>
        <v>เด็กหญิง นุสรา  มาตผุย</v>
      </c>
      <c r="C32" s="182">
        <v>3</v>
      </c>
      <c r="D32" s="183">
        <v>3</v>
      </c>
      <c r="E32" s="183">
        <v>3</v>
      </c>
      <c r="F32" s="183">
        <v>3</v>
      </c>
      <c r="G32" s="183">
        <v>3</v>
      </c>
      <c r="H32" s="183">
        <v>2</v>
      </c>
      <c r="I32" s="183">
        <v>2</v>
      </c>
      <c r="J32" s="184">
        <v>2</v>
      </c>
      <c r="K32" s="41" t="str">
        <f t="shared" si="0"/>
        <v>/</v>
      </c>
      <c r="L32" s="42" t="str">
        <f t="shared" si="7"/>
        <v>/</v>
      </c>
      <c r="M32" s="190" t="str">
        <f t="shared" si="8"/>
        <v xml:space="preserve"> </v>
      </c>
      <c r="N32" s="191" t="str">
        <f t="shared" si="1"/>
        <v xml:space="preserve"> </v>
      </c>
      <c r="O32" s="182"/>
      <c r="P32" s="183"/>
      <c r="Q32" s="184"/>
      <c r="R32" s="185">
        <f t="shared" si="9"/>
        <v>0</v>
      </c>
      <c r="S32" s="259"/>
      <c r="T32" s="193"/>
      <c r="U32" s="193"/>
      <c r="V32" s="186" t="str">
        <f t="shared" si="18"/>
        <v>/</v>
      </c>
      <c r="W32" s="194"/>
      <c r="Y32" s="283">
        <f t="shared" si="19"/>
        <v>5</v>
      </c>
      <c r="Z32" s="284">
        <f t="shared" si="20"/>
        <v>3</v>
      </c>
      <c r="AA32" s="284">
        <f t="shared" si="21"/>
        <v>0</v>
      </c>
      <c r="AB32" s="285">
        <f t="shared" si="22"/>
        <v>0</v>
      </c>
      <c r="AC32" s="474" t="str">
        <f t="shared" si="13"/>
        <v>3</v>
      </c>
      <c r="AD32" s="475"/>
      <c r="AE32" s="475" t="str">
        <f t="shared" si="15"/>
        <v xml:space="preserve"> </v>
      </c>
      <c r="AF32" s="476" t="str">
        <f t="shared" si="16"/>
        <v xml:space="preserve"> </v>
      </c>
      <c r="AG32" s="51"/>
      <c r="AH32" s="286" t="str">
        <f t="shared" si="17"/>
        <v>0</v>
      </c>
    </row>
    <row r="33" spans="1:34" ht="17.100000000000001" customHeight="1" x14ac:dyDescent="0.5">
      <c r="A33" s="173">
        <v>29</v>
      </c>
      <c r="B33" s="174" t="str">
        <f>รวมคะแนน201!C35</f>
        <v>เด็กชาย จิรายุทธ  อรุณนิติธรรม</v>
      </c>
      <c r="C33" s="182">
        <v>2</v>
      </c>
      <c r="D33" s="183">
        <v>2</v>
      </c>
      <c r="E33" s="183">
        <v>1</v>
      </c>
      <c r="F33" s="183">
        <v>1</v>
      </c>
      <c r="G33" s="183">
        <v>3</v>
      </c>
      <c r="H33" s="183">
        <v>3</v>
      </c>
      <c r="I33" s="183">
        <v>1</v>
      </c>
      <c r="J33" s="184">
        <v>3</v>
      </c>
      <c r="K33" s="41" t="str">
        <f t="shared" si="0"/>
        <v>/</v>
      </c>
      <c r="L33" s="42" t="str">
        <f t="shared" si="7"/>
        <v xml:space="preserve"> </v>
      </c>
      <c r="M33" s="190" t="str">
        <f t="shared" si="8"/>
        <v>/</v>
      </c>
      <c r="N33" s="191" t="str">
        <f t="shared" si="1"/>
        <v xml:space="preserve"> </v>
      </c>
      <c r="O33" s="182"/>
      <c r="P33" s="183"/>
      <c r="Q33" s="184"/>
      <c r="R33" s="185">
        <f t="shared" si="9"/>
        <v>0</v>
      </c>
      <c r="S33" s="259"/>
      <c r="T33" s="193"/>
      <c r="U33" s="193"/>
      <c r="V33" s="186" t="str">
        <f t="shared" si="18"/>
        <v>/</v>
      </c>
      <c r="W33" s="194"/>
      <c r="Y33" s="283">
        <f t="shared" si="19"/>
        <v>3</v>
      </c>
      <c r="Z33" s="284">
        <f t="shared" si="20"/>
        <v>2</v>
      </c>
      <c r="AA33" s="284">
        <f t="shared" si="21"/>
        <v>3</v>
      </c>
      <c r="AB33" s="285">
        <f t="shared" si="22"/>
        <v>0</v>
      </c>
      <c r="AC33" s="474" t="str">
        <f t="shared" si="13"/>
        <v>3</v>
      </c>
      <c r="AD33" s="475" t="str">
        <f t="shared" si="14"/>
        <v xml:space="preserve"> </v>
      </c>
      <c r="AE33" s="475"/>
      <c r="AF33" s="476" t="str">
        <f t="shared" si="16"/>
        <v xml:space="preserve"> </v>
      </c>
      <c r="AG33" s="51"/>
      <c r="AH33" s="286" t="str">
        <f t="shared" si="17"/>
        <v>0</v>
      </c>
    </row>
    <row r="34" spans="1:34" ht="17.100000000000001" customHeight="1" x14ac:dyDescent="0.5">
      <c r="A34" s="189">
        <v>30</v>
      </c>
      <c r="B34" s="174" t="str">
        <f>รวมคะแนน201!C36</f>
        <v>เด็กหญิง ณิชกุล  นันทะเสน</v>
      </c>
      <c r="C34" s="182">
        <v>2</v>
      </c>
      <c r="D34" s="183">
        <v>1</v>
      </c>
      <c r="E34" s="183">
        <v>1</v>
      </c>
      <c r="F34" s="183">
        <v>1</v>
      </c>
      <c r="G34" s="183">
        <v>1</v>
      </c>
      <c r="H34" s="183">
        <v>2</v>
      </c>
      <c r="I34" s="183">
        <v>2</v>
      </c>
      <c r="J34" s="184">
        <v>2</v>
      </c>
      <c r="K34" s="41" t="str">
        <f t="shared" si="0"/>
        <v xml:space="preserve"> </v>
      </c>
      <c r="L34" s="42" t="str">
        <f t="shared" si="7"/>
        <v>/</v>
      </c>
      <c r="M34" s="190" t="str">
        <f t="shared" si="8"/>
        <v xml:space="preserve"> </v>
      </c>
      <c r="N34" s="191" t="str">
        <f t="shared" si="1"/>
        <v xml:space="preserve"> </v>
      </c>
      <c r="O34" s="182"/>
      <c r="P34" s="183"/>
      <c r="Q34" s="184"/>
      <c r="R34" s="185">
        <f t="shared" si="9"/>
        <v>0</v>
      </c>
      <c r="S34" s="259"/>
      <c r="T34" s="193"/>
      <c r="U34" s="193"/>
      <c r="V34" s="186" t="str">
        <f t="shared" si="18"/>
        <v>/</v>
      </c>
      <c r="W34" s="194"/>
      <c r="Y34" s="283">
        <f t="shared" si="19"/>
        <v>0</v>
      </c>
      <c r="Z34" s="284">
        <f t="shared" si="20"/>
        <v>4</v>
      </c>
      <c r="AA34" s="284">
        <f t="shared" si="21"/>
        <v>4</v>
      </c>
      <c r="AB34" s="285">
        <f t="shared" si="22"/>
        <v>0</v>
      </c>
      <c r="AC34" s="474" t="str">
        <f t="shared" si="13"/>
        <v xml:space="preserve"> </v>
      </c>
      <c r="AD34" s="475" t="str">
        <f t="shared" si="14"/>
        <v>2</v>
      </c>
      <c r="AE34" s="475" t="str">
        <f t="shared" si="15"/>
        <v xml:space="preserve"> </v>
      </c>
      <c r="AF34" s="476" t="str">
        <f t="shared" si="16"/>
        <v xml:space="preserve"> </v>
      </c>
      <c r="AG34" s="51"/>
      <c r="AH34" s="286" t="str">
        <f t="shared" si="17"/>
        <v>0</v>
      </c>
    </row>
    <row r="35" spans="1:34" ht="17.100000000000001" customHeight="1" x14ac:dyDescent="0.5">
      <c r="A35" s="173">
        <v>31</v>
      </c>
      <c r="B35" s="174"/>
      <c r="C35" s="182"/>
      <c r="D35" s="183"/>
      <c r="E35" s="183"/>
      <c r="F35" s="183"/>
      <c r="G35" s="183"/>
      <c r="H35" s="183"/>
      <c r="I35" s="183"/>
      <c r="J35" s="184"/>
      <c r="K35" s="41"/>
      <c r="L35" s="42"/>
      <c r="M35" s="190"/>
      <c r="N35" s="191"/>
      <c r="O35" s="182"/>
      <c r="P35" s="183"/>
      <c r="Q35" s="184"/>
      <c r="R35" s="185"/>
      <c r="S35" s="259"/>
      <c r="T35" s="193"/>
      <c r="U35" s="193"/>
      <c r="V35" s="186"/>
      <c r="W35" s="194"/>
      <c r="Y35" s="283"/>
      <c r="Z35" s="284"/>
      <c r="AA35" s="284"/>
      <c r="AB35" s="285"/>
      <c r="AC35" s="474"/>
      <c r="AD35" s="475"/>
      <c r="AE35" s="475"/>
      <c r="AF35" s="476"/>
      <c r="AG35" s="51"/>
      <c r="AH35" s="286"/>
    </row>
    <row r="36" spans="1:34" ht="17.100000000000001" customHeight="1" x14ac:dyDescent="0.5">
      <c r="A36" s="189">
        <v>32</v>
      </c>
      <c r="B36" s="174"/>
      <c r="C36" s="41"/>
      <c r="D36" s="42"/>
      <c r="E36" s="42"/>
      <c r="F36" s="42"/>
      <c r="G36" s="42"/>
      <c r="H36" s="42"/>
      <c r="I36" s="42"/>
      <c r="J36" s="203"/>
      <c r="K36" s="41"/>
      <c r="L36" s="42"/>
      <c r="M36" s="190"/>
      <c r="N36" s="191"/>
      <c r="O36" s="41"/>
      <c r="P36" s="42"/>
      <c r="Q36" s="203"/>
      <c r="R36" s="204"/>
      <c r="S36" s="192"/>
      <c r="T36" s="193"/>
      <c r="U36" s="193"/>
      <c r="V36" s="254"/>
      <c r="W36" s="194"/>
      <c r="Y36" s="283"/>
      <c r="Z36" s="284"/>
      <c r="AA36" s="284"/>
      <c r="AB36" s="285"/>
      <c r="AC36" s="474"/>
      <c r="AD36" s="475"/>
      <c r="AE36" s="475"/>
      <c r="AF36" s="476"/>
      <c r="AG36" s="51"/>
      <c r="AH36" s="286"/>
    </row>
    <row r="37" spans="1:34" ht="17.100000000000001" customHeight="1" x14ac:dyDescent="0.5">
      <c r="A37" s="189">
        <v>33</v>
      </c>
      <c r="B37" s="174"/>
      <c r="C37" s="41"/>
      <c r="D37" s="42"/>
      <c r="E37" s="42"/>
      <c r="F37" s="42"/>
      <c r="G37" s="42"/>
      <c r="H37" s="42"/>
      <c r="I37" s="42"/>
      <c r="J37" s="203"/>
      <c r="K37" s="41"/>
      <c r="L37" s="42"/>
      <c r="M37" s="190"/>
      <c r="N37" s="191"/>
      <c r="O37" s="41"/>
      <c r="P37" s="42"/>
      <c r="Q37" s="203"/>
      <c r="R37" s="204"/>
      <c r="S37" s="192"/>
      <c r="T37" s="193"/>
      <c r="U37" s="193"/>
      <c r="V37" s="254"/>
      <c r="W37" s="194"/>
      <c r="Y37" s="283"/>
      <c r="Z37" s="284"/>
      <c r="AA37" s="284"/>
      <c r="AB37" s="285"/>
      <c r="AC37" s="474"/>
      <c r="AD37" s="475"/>
      <c r="AE37" s="475"/>
      <c r="AF37" s="476"/>
      <c r="AG37" s="51"/>
      <c r="AH37" s="286"/>
    </row>
    <row r="38" spans="1:34" ht="17.100000000000001" customHeight="1" x14ac:dyDescent="0.5">
      <c r="A38" s="189">
        <v>34</v>
      </c>
      <c r="B38" s="174"/>
      <c r="C38" s="41"/>
      <c r="D38" s="42"/>
      <c r="E38" s="42"/>
      <c r="F38" s="42"/>
      <c r="G38" s="42"/>
      <c r="H38" s="42"/>
      <c r="I38" s="42"/>
      <c r="J38" s="203"/>
      <c r="K38" s="41"/>
      <c r="L38" s="42"/>
      <c r="M38" s="190"/>
      <c r="N38" s="191"/>
      <c r="O38" s="41"/>
      <c r="P38" s="42"/>
      <c r="Q38" s="203"/>
      <c r="R38" s="204"/>
      <c r="S38" s="192"/>
      <c r="T38" s="193"/>
      <c r="U38" s="193"/>
      <c r="V38" s="254"/>
      <c r="W38" s="194"/>
      <c r="Y38" s="283"/>
      <c r="Z38" s="284"/>
      <c r="AA38" s="284"/>
      <c r="AB38" s="285"/>
      <c r="AC38" s="474"/>
      <c r="AD38" s="475"/>
      <c r="AE38" s="475"/>
      <c r="AF38" s="476"/>
      <c r="AG38" s="51"/>
      <c r="AH38" s="286"/>
    </row>
    <row r="39" spans="1:34" ht="17.100000000000001" customHeight="1" x14ac:dyDescent="0.5">
      <c r="A39" s="189">
        <v>35</v>
      </c>
      <c r="B39" s="174"/>
      <c r="C39" s="41"/>
      <c r="D39" s="42"/>
      <c r="E39" s="42"/>
      <c r="F39" s="42"/>
      <c r="G39" s="42"/>
      <c r="H39" s="42"/>
      <c r="I39" s="42"/>
      <c r="J39" s="203"/>
      <c r="K39" s="41"/>
      <c r="L39" s="42"/>
      <c r="M39" s="190"/>
      <c r="N39" s="191"/>
      <c r="O39" s="41"/>
      <c r="P39" s="42"/>
      <c r="Q39" s="203"/>
      <c r="R39" s="204"/>
      <c r="S39" s="192"/>
      <c r="T39" s="193"/>
      <c r="U39" s="193"/>
      <c r="V39" s="254"/>
      <c r="W39" s="194"/>
      <c r="Y39" s="283"/>
      <c r="Z39" s="284"/>
      <c r="AA39" s="284"/>
      <c r="AB39" s="285"/>
      <c r="AC39" s="474"/>
      <c r="AD39" s="475"/>
      <c r="AE39" s="475"/>
      <c r="AF39" s="476"/>
      <c r="AG39" s="51"/>
      <c r="AH39" s="286"/>
    </row>
    <row r="40" spans="1:34" ht="17.100000000000001" customHeight="1" x14ac:dyDescent="0.5">
      <c r="A40" s="189">
        <v>36</v>
      </c>
      <c r="B40" s="174"/>
      <c r="C40" s="41"/>
      <c r="D40" s="42"/>
      <c r="E40" s="42"/>
      <c r="F40" s="42"/>
      <c r="G40" s="42"/>
      <c r="H40" s="42"/>
      <c r="I40" s="42"/>
      <c r="J40" s="203"/>
      <c r="K40" s="41"/>
      <c r="L40" s="42"/>
      <c r="M40" s="190"/>
      <c r="N40" s="191"/>
      <c r="O40" s="41"/>
      <c r="P40" s="42"/>
      <c r="Q40" s="203"/>
      <c r="R40" s="204"/>
      <c r="S40" s="192"/>
      <c r="T40" s="193"/>
      <c r="U40" s="193"/>
      <c r="V40" s="254"/>
      <c r="W40" s="194"/>
      <c r="Y40" s="283"/>
      <c r="Z40" s="284"/>
      <c r="AA40" s="284"/>
      <c r="AB40" s="285"/>
      <c r="AC40" s="474"/>
      <c r="AD40" s="475"/>
      <c r="AE40" s="475"/>
      <c r="AF40" s="476"/>
      <c r="AG40" s="51"/>
      <c r="AH40" s="286"/>
    </row>
    <row r="41" spans="1:34" ht="17.100000000000001" customHeight="1" x14ac:dyDescent="0.5">
      <c r="A41" s="189">
        <v>37</v>
      </c>
      <c r="B41" s="174"/>
      <c r="C41" s="41"/>
      <c r="D41" s="42"/>
      <c r="E41" s="42"/>
      <c r="F41" s="42"/>
      <c r="G41" s="42"/>
      <c r="H41" s="42"/>
      <c r="I41" s="42"/>
      <c r="J41" s="203"/>
      <c r="K41" s="41"/>
      <c r="L41" s="42"/>
      <c r="M41" s="190"/>
      <c r="N41" s="191"/>
      <c r="O41" s="41"/>
      <c r="P41" s="42"/>
      <c r="Q41" s="203"/>
      <c r="R41" s="204"/>
      <c r="S41" s="192"/>
      <c r="T41" s="193"/>
      <c r="U41" s="193"/>
      <c r="V41" s="254"/>
      <c r="W41" s="194"/>
      <c r="Y41" s="283"/>
      <c r="Z41" s="284"/>
      <c r="AA41" s="284"/>
      <c r="AB41" s="285"/>
      <c r="AC41" s="474"/>
      <c r="AD41" s="475"/>
      <c r="AE41" s="475"/>
      <c r="AF41" s="476"/>
      <c r="AG41" s="51"/>
      <c r="AH41" s="286"/>
    </row>
    <row r="42" spans="1:34" ht="17.100000000000001" customHeight="1" x14ac:dyDescent="0.5">
      <c r="A42" s="189">
        <v>38</v>
      </c>
      <c r="B42" s="174"/>
      <c r="C42" s="41"/>
      <c r="D42" s="42"/>
      <c r="E42" s="42"/>
      <c r="F42" s="42"/>
      <c r="G42" s="42"/>
      <c r="H42" s="42"/>
      <c r="I42" s="42"/>
      <c r="J42" s="203"/>
      <c r="K42" s="41"/>
      <c r="L42" s="42"/>
      <c r="M42" s="190"/>
      <c r="N42" s="191"/>
      <c r="O42" s="41"/>
      <c r="P42" s="42"/>
      <c r="Q42" s="203"/>
      <c r="R42" s="204"/>
      <c r="S42" s="192"/>
      <c r="T42" s="193"/>
      <c r="U42" s="193"/>
      <c r="V42" s="254"/>
      <c r="W42" s="194"/>
      <c r="Y42" s="283"/>
      <c r="Z42" s="284"/>
      <c r="AA42" s="284"/>
      <c r="AB42" s="285"/>
      <c r="AC42" s="474"/>
      <c r="AD42" s="475"/>
      <c r="AE42" s="475"/>
      <c r="AF42" s="476"/>
      <c r="AG42" s="51"/>
      <c r="AH42" s="286"/>
    </row>
    <row r="43" spans="1:34" ht="17.100000000000001" customHeight="1" x14ac:dyDescent="0.5">
      <c r="A43" s="189">
        <v>39</v>
      </c>
      <c r="B43" s="174"/>
      <c r="C43" s="41"/>
      <c r="D43" s="42"/>
      <c r="E43" s="42"/>
      <c r="F43" s="42"/>
      <c r="G43" s="42"/>
      <c r="H43" s="42"/>
      <c r="I43" s="42"/>
      <c r="J43" s="203"/>
      <c r="K43" s="41"/>
      <c r="L43" s="42"/>
      <c r="M43" s="42"/>
      <c r="N43" s="191"/>
      <c r="O43" s="41"/>
      <c r="P43" s="42"/>
      <c r="Q43" s="203"/>
      <c r="R43" s="204"/>
      <c r="S43" s="192"/>
      <c r="T43" s="193"/>
      <c r="U43" s="193"/>
      <c r="V43" s="254"/>
      <c r="W43" s="194"/>
      <c r="Y43" s="283"/>
      <c r="Z43" s="284"/>
      <c r="AA43" s="284"/>
      <c r="AB43" s="285"/>
      <c r="AC43" s="474"/>
      <c r="AD43" s="475"/>
      <c r="AE43" s="475"/>
      <c r="AF43" s="476"/>
      <c r="AG43" s="51"/>
      <c r="AH43" s="286"/>
    </row>
    <row r="44" spans="1:34" ht="17.100000000000001" customHeight="1" thickBot="1" x14ac:dyDescent="0.55000000000000004">
      <c r="A44" s="206">
        <v>40</v>
      </c>
      <c r="B44" s="207"/>
      <c r="C44" s="208"/>
      <c r="D44" s="209"/>
      <c r="E44" s="209"/>
      <c r="F44" s="209"/>
      <c r="G44" s="209"/>
      <c r="H44" s="209"/>
      <c r="I44" s="209"/>
      <c r="J44" s="222"/>
      <c r="K44" s="208"/>
      <c r="L44" s="209"/>
      <c r="M44" s="209"/>
      <c r="N44" s="210"/>
      <c r="O44" s="208"/>
      <c r="P44" s="209"/>
      <c r="Q44" s="222"/>
      <c r="R44" s="211"/>
      <c r="S44" s="171"/>
      <c r="T44" s="169"/>
      <c r="U44" s="169"/>
      <c r="V44" s="167"/>
      <c r="W44" s="212"/>
      <c r="Y44" s="287"/>
      <c r="Z44" s="288"/>
      <c r="AA44" s="288"/>
      <c r="AB44" s="289"/>
      <c r="AC44" s="478"/>
      <c r="AD44" s="479"/>
      <c r="AE44" s="479"/>
      <c r="AF44" s="480"/>
      <c r="AG44" s="51"/>
      <c r="AH44" s="286"/>
    </row>
    <row r="45" spans="1:34" s="52" customFormat="1" ht="5.25" customHeight="1" x14ac:dyDescent="0.5">
      <c r="A45" s="213"/>
      <c r="B45" s="214"/>
      <c r="C45" s="215"/>
      <c r="D45" s="215"/>
      <c r="E45" s="215"/>
      <c r="F45" s="215"/>
      <c r="G45" s="215"/>
      <c r="H45" s="215"/>
      <c r="I45" s="215"/>
      <c r="J45" s="215"/>
      <c r="K45" s="216"/>
      <c r="L45" s="216"/>
      <c r="M45" s="215"/>
      <c r="N45" s="215"/>
      <c r="O45" s="215"/>
      <c r="P45" s="215"/>
      <c r="Q45" s="216"/>
      <c r="R45" s="216"/>
      <c r="S45" s="215"/>
    </row>
    <row r="46" spans="1:34" s="52" customFormat="1" ht="5.25" customHeight="1" x14ac:dyDescent="0.5">
      <c r="A46" s="213"/>
      <c r="B46" s="214"/>
      <c r="C46" s="215"/>
      <c r="D46" s="215"/>
      <c r="E46" s="215"/>
      <c r="F46" s="215"/>
      <c r="G46" s="215"/>
      <c r="H46" s="215"/>
      <c r="I46" s="215"/>
      <c r="J46" s="215"/>
      <c r="K46" s="216"/>
      <c r="L46" s="216"/>
      <c r="M46" s="215"/>
      <c r="N46" s="215"/>
      <c r="O46" s="215"/>
      <c r="P46" s="215"/>
      <c r="Q46" s="216"/>
      <c r="R46" s="216"/>
      <c r="S46" s="215"/>
    </row>
    <row r="47" spans="1:34" s="52" customFormat="1" ht="5.25" customHeight="1" x14ac:dyDescent="0.5">
      <c r="A47" s="213"/>
      <c r="B47" s="214"/>
      <c r="C47" s="215"/>
      <c r="D47" s="215"/>
      <c r="E47" s="215"/>
      <c r="F47" s="215"/>
      <c r="G47" s="215"/>
      <c r="H47" s="215"/>
      <c r="I47" s="215"/>
      <c r="J47" s="215"/>
      <c r="K47" s="216"/>
      <c r="L47" s="216"/>
      <c r="M47" s="215"/>
      <c r="N47" s="215"/>
      <c r="O47" s="215"/>
      <c r="P47" s="215"/>
      <c r="Q47" s="216"/>
      <c r="R47" s="216"/>
      <c r="S47" s="215"/>
    </row>
    <row r="48" spans="1:34" s="52" customFormat="1" ht="5.25" customHeight="1" x14ac:dyDescent="0.5">
      <c r="A48" s="213"/>
      <c r="B48" s="214"/>
      <c r="C48" s="215"/>
      <c r="D48" s="215"/>
      <c r="E48" s="215"/>
      <c r="F48" s="215"/>
      <c r="G48" s="215"/>
      <c r="H48" s="215"/>
      <c r="I48" s="215"/>
      <c r="J48" s="215"/>
      <c r="K48" s="216"/>
      <c r="L48" s="216"/>
      <c r="M48" s="215"/>
      <c r="N48" s="215"/>
      <c r="O48" s="215"/>
      <c r="P48" s="215"/>
      <c r="Q48" s="216"/>
      <c r="R48" s="216"/>
      <c r="S48" s="215"/>
    </row>
    <row r="49" spans="1:19" s="52" customFormat="1" ht="5.25" customHeight="1" x14ac:dyDescent="0.5">
      <c r="A49" s="213"/>
      <c r="B49" s="214"/>
      <c r="C49" s="215"/>
      <c r="D49" s="215"/>
      <c r="E49" s="215"/>
      <c r="F49" s="215"/>
      <c r="G49" s="215"/>
      <c r="H49" s="215"/>
      <c r="I49" s="215"/>
      <c r="J49" s="215"/>
      <c r="K49" s="216"/>
      <c r="L49" s="216"/>
      <c r="M49" s="215"/>
      <c r="N49" s="215"/>
      <c r="O49" s="215"/>
      <c r="P49" s="215"/>
      <c r="Q49" s="216"/>
      <c r="R49" s="216"/>
      <c r="S49" s="215"/>
    </row>
    <row r="50" spans="1:19" s="52" customFormat="1" ht="5.25" customHeight="1" x14ac:dyDescent="0.5">
      <c r="A50" s="213"/>
      <c r="B50" s="214"/>
      <c r="C50" s="215"/>
      <c r="D50" s="215"/>
      <c r="E50" s="215"/>
      <c r="F50" s="215"/>
      <c r="G50" s="215"/>
      <c r="H50" s="215"/>
      <c r="I50" s="215"/>
      <c r="J50" s="215"/>
      <c r="K50" s="216"/>
      <c r="L50" s="216"/>
      <c r="M50" s="215"/>
      <c r="N50" s="215"/>
      <c r="O50" s="215"/>
      <c r="P50" s="215"/>
      <c r="Q50" s="216"/>
      <c r="R50" s="216"/>
      <c r="S50" s="215"/>
    </row>
    <row r="51" spans="1:19" ht="16.5" customHeight="1" x14ac:dyDescent="0.55000000000000004">
      <c r="B51" s="73"/>
      <c r="C51" s="73"/>
      <c r="E51" s="73"/>
      <c r="F51" s="219" t="s">
        <v>32</v>
      </c>
      <c r="G51" s="262"/>
      <c r="H51" s="42">
        <v>0</v>
      </c>
      <c r="I51" s="219" t="s">
        <v>30</v>
      </c>
      <c r="J51" s="219"/>
      <c r="K51" s="193">
        <f>COUNTIF($AF$5:$AF$44,"0")</f>
        <v>4</v>
      </c>
      <c r="L51" s="42" t="s">
        <v>31</v>
      </c>
      <c r="M51" s="219" t="s">
        <v>32</v>
      </c>
      <c r="N51" s="219"/>
      <c r="O51" s="42">
        <v>0</v>
      </c>
      <c r="P51" s="219" t="s">
        <v>30</v>
      </c>
      <c r="Q51" s="219"/>
      <c r="R51" s="193">
        <f>COUNTIF($AH$5:$AH$44,"0")</f>
        <v>25</v>
      </c>
      <c r="S51" s="42" t="s">
        <v>31</v>
      </c>
    </row>
    <row r="52" spans="1:19" ht="17.100000000000001" customHeight="1" x14ac:dyDescent="0.55000000000000004">
      <c r="B52" s="73"/>
      <c r="C52" s="73"/>
      <c r="E52" s="73"/>
      <c r="F52" s="219" t="s">
        <v>32</v>
      </c>
      <c r="G52" s="262"/>
      <c r="H52" s="42">
        <v>1</v>
      </c>
      <c r="I52" s="219" t="s">
        <v>30</v>
      </c>
      <c r="J52" s="219"/>
      <c r="K52" s="193">
        <f>COUNTIF($AE$5:$AE$44,"1")</f>
        <v>6</v>
      </c>
      <c r="L52" s="42" t="s">
        <v>31</v>
      </c>
      <c r="M52" s="219" t="s">
        <v>32</v>
      </c>
      <c r="N52" s="219"/>
      <c r="O52" s="42">
        <v>1</v>
      </c>
      <c r="P52" s="219" t="s">
        <v>30</v>
      </c>
      <c r="Q52" s="219"/>
      <c r="R52" s="193">
        <f>COUNTIF($AH$5:$AH$44,"1")</f>
        <v>1</v>
      </c>
      <c r="S52" s="42" t="s">
        <v>31</v>
      </c>
    </row>
    <row r="53" spans="1:19" ht="17.100000000000001" customHeight="1" x14ac:dyDescent="0.55000000000000004">
      <c r="B53" s="73"/>
      <c r="C53" s="73"/>
      <c r="E53" s="73"/>
      <c r="F53" s="219" t="s">
        <v>32</v>
      </c>
      <c r="G53" s="262"/>
      <c r="H53" s="42">
        <v>2</v>
      </c>
      <c r="I53" s="219" t="s">
        <v>30</v>
      </c>
      <c r="J53" s="219"/>
      <c r="K53" s="193">
        <f>COUNTIF($AD$5:$AD$44,"2")</f>
        <v>12</v>
      </c>
      <c r="L53" s="42" t="s">
        <v>31</v>
      </c>
      <c r="M53" s="219" t="s">
        <v>32</v>
      </c>
      <c r="N53" s="219"/>
      <c r="O53" s="42">
        <v>2</v>
      </c>
      <c r="P53" s="219" t="s">
        <v>30</v>
      </c>
      <c r="Q53" s="219"/>
      <c r="R53" s="193">
        <f>COUNTIF($AH$5:$AH$44,"2")</f>
        <v>3</v>
      </c>
      <c r="S53" s="42" t="s">
        <v>31</v>
      </c>
    </row>
    <row r="54" spans="1:19" ht="17.100000000000001" customHeight="1" x14ac:dyDescent="0.55000000000000004">
      <c r="B54" s="73"/>
      <c r="C54" s="73"/>
      <c r="E54" s="73"/>
      <c r="F54" s="219" t="s">
        <v>32</v>
      </c>
      <c r="G54" s="262"/>
      <c r="H54" s="42">
        <v>3</v>
      </c>
      <c r="I54" s="219" t="s">
        <v>30</v>
      </c>
      <c r="J54" s="219"/>
      <c r="K54" s="193">
        <f>COUNTIF($AC$5:$AC$44,"3")</f>
        <v>8</v>
      </c>
      <c r="L54" s="42" t="s">
        <v>31</v>
      </c>
      <c r="M54" s="219" t="s">
        <v>32</v>
      </c>
      <c r="N54" s="219"/>
      <c r="O54" s="42">
        <v>3</v>
      </c>
      <c r="P54" s="219" t="s">
        <v>30</v>
      </c>
      <c r="Q54" s="219"/>
      <c r="R54" s="193">
        <f>COUNTIF($AH$5:$AH$44,"3")</f>
        <v>1</v>
      </c>
      <c r="S54" s="42" t="s">
        <v>31</v>
      </c>
    </row>
    <row r="55" spans="1:19" ht="17.100000000000001" customHeight="1" x14ac:dyDescent="0.55000000000000004">
      <c r="B55" s="73"/>
      <c r="C55" s="73"/>
      <c r="D55" s="73"/>
      <c r="E55" s="73"/>
      <c r="F55" s="73"/>
      <c r="G55" s="73"/>
      <c r="H55" s="73"/>
      <c r="I55" s="73"/>
      <c r="J55" s="73"/>
      <c r="K55" s="73">
        <f>SUM(K51:K54)</f>
        <v>30</v>
      </c>
      <c r="L55" s="73"/>
      <c r="M55" s="73"/>
      <c r="N55" s="73"/>
      <c r="O55" s="73"/>
      <c r="P55" s="73"/>
      <c r="Q55" s="73"/>
      <c r="R55" s="73">
        <f>SUM(R51:R54)</f>
        <v>30</v>
      </c>
      <c r="S55" s="73"/>
    </row>
    <row r="56" spans="1:19" ht="17.100000000000001" customHeight="1" x14ac:dyDescent="0.55000000000000004"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</row>
    <row r="57" spans="1:19" ht="17.100000000000001" customHeight="1" x14ac:dyDescent="0.55000000000000004"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</row>
    <row r="58" spans="1:19" ht="17.100000000000001" customHeight="1" x14ac:dyDescent="0.55000000000000004"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</row>
    <row r="59" spans="1:19" ht="17.100000000000001" customHeight="1" x14ac:dyDescent="0.55000000000000004"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</row>
    <row r="60" spans="1:19" ht="17.100000000000001" customHeight="1" x14ac:dyDescent="0.55000000000000004"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</row>
    <row r="61" spans="1:19" ht="17.100000000000001" customHeight="1" x14ac:dyDescent="0.55000000000000004"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</row>
    <row r="62" spans="1:19" ht="24" x14ac:dyDescent="0.55000000000000004"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</row>
    <row r="63" spans="1:19" ht="24" x14ac:dyDescent="0.55000000000000004"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</row>
    <row r="64" spans="1:19" ht="24" x14ac:dyDescent="0.55000000000000004"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</row>
    <row r="65" spans="2:19" ht="24" x14ac:dyDescent="0.55000000000000004"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</row>
    <row r="66" spans="2:19" ht="24" x14ac:dyDescent="0.55000000000000004"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</row>
    <row r="67" spans="2:19" ht="24" x14ac:dyDescent="0.55000000000000004"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</row>
    <row r="68" spans="2:19" ht="24" x14ac:dyDescent="0.55000000000000004"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</row>
    <row r="69" spans="2:19" ht="24" x14ac:dyDescent="0.55000000000000004"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</row>
    <row r="70" spans="2:19" ht="24" x14ac:dyDescent="0.55000000000000004"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</row>
    <row r="71" spans="2:19" ht="24" x14ac:dyDescent="0.55000000000000004"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</row>
    <row r="72" spans="2:19" ht="24" x14ac:dyDescent="0.55000000000000004"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</row>
    <row r="73" spans="2:19" ht="24" x14ac:dyDescent="0.55000000000000004"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</row>
    <row r="74" spans="2:19" ht="24" x14ac:dyDescent="0.55000000000000004"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</row>
    <row r="75" spans="2:19" ht="24" x14ac:dyDescent="0.55000000000000004"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</row>
    <row r="76" spans="2:19" ht="24" x14ac:dyDescent="0.55000000000000004"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2:19" ht="24" x14ac:dyDescent="0.55000000000000004"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2:19" ht="24" x14ac:dyDescent="0.55000000000000004"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2:19" ht="24" x14ac:dyDescent="0.55000000000000004"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2:19" ht="24" x14ac:dyDescent="0.55000000000000004"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2:19" ht="24" x14ac:dyDescent="0.55000000000000004"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2:19" ht="24" x14ac:dyDescent="0.55000000000000004"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2:19" ht="24" x14ac:dyDescent="0.55000000000000004"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2:19" ht="24" x14ac:dyDescent="0.55000000000000004"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2:19" ht="24" x14ac:dyDescent="0.55000000000000004"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</row>
    <row r="86" spans="2:19" ht="24" x14ac:dyDescent="0.55000000000000004"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</row>
    <row r="87" spans="2:19" ht="24" x14ac:dyDescent="0.55000000000000004"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</row>
    <row r="88" spans="2:19" ht="24" x14ac:dyDescent="0.55000000000000004"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</row>
    <row r="89" spans="2:19" ht="24" x14ac:dyDescent="0.55000000000000004"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</row>
    <row r="90" spans="2:19" ht="24" x14ac:dyDescent="0.55000000000000004"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</row>
    <row r="91" spans="2:19" ht="24" x14ac:dyDescent="0.55000000000000004"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</row>
    <row r="92" spans="2:19" ht="24" x14ac:dyDescent="0.55000000000000004"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</row>
    <row r="93" spans="2:19" ht="24" x14ac:dyDescent="0.55000000000000004"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</row>
    <row r="94" spans="2:19" ht="24" x14ac:dyDescent="0.55000000000000004"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</row>
    <row r="95" spans="2:19" ht="24" x14ac:dyDescent="0.55000000000000004"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</row>
    <row r="96" spans="2:19" ht="24" x14ac:dyDescent="0.55000000000000004"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</row>
    <row r="97" spans="2:19" ht="24" x14ac:dyDescent="0.55000000000000004"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</row>
    <row r="98" spans="2:19" ht="24" x14ac:dyDescent="0.55000000000000004"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</row>
    <row r="99" spans="2:19" ht="24" x14ac:dyDescent="0.55000000000000004"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</row>
    <row r="100" spans="2:19" ht="24" x14ac:dyDescent="0.55000000000000004"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</row>
    <row r="101" spans="2:19" ht="24" x14ac:dyDescent="0.55000000000000004"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</row>
    <row r="102" spans="2:19" ht="24" x14ac:dyDescent="0.55000000000000004"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</row>
  </sheetData>
  <mergeCells count="20">
    <mergeCell ref="V3:V4"/>
    <mergeCell ref="AH3:AH4"/>
    <mergeCell ref="A1:W1"/>
    <mergeCell ref="W2:W4"/>
    <mergeCell ref="Y2:AF2"/>
    <mergeCell ref="C3:C4"/>
    <mergeCell ref="D3:D4"/>
    <mergeCell ref="E3:E4"/>
    <mergeCell ref="K2:N2"/>
    <mergeCell ref="O2:R2"/>
    <mergeCell ref="S2:V2"/>
    <mergeCell ref="S3:S4"/>
    <mergeCell ref="F3:F4"/>
    <mergeCell ref="G3:G4"/>
    <mergeCell ref="H3:H4"/>
    <mergeCell ref="I3:I4"/>
    <mergeCell ref="J3:J4"/>
    <mergeCell ref="C2:J2"/>
    <mergeCell ref="T3:T4"/>
    <mergeCell ref="U3:U4"/>
  </mergeCells>
  <printOptions horizontalCentered="1"/>
  <pageMargins left="0.35433070866141736" right="0.15748031496062992" top="0.59055118110236227" bottom="0.62992125984251968" header="0.51181102362204722" footer="0.51181102362204722"/>
  <pageSetup paperSize="9" scale="92" orientation="portrait" r:id="rId1"/>
  <headerFooter alignWithMargins="0"/>
  <rowBreaks count="1" manualBreakCount="1">
    <brk id="44" max="34" man="1"/>
  </rowBreaks>
  <colBreaks count="1" manualBreakCount="1">
    <brk id="23" max="6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S92"/>
  <sheetViews>
    <sheetView showGridLines="0" view="pageBreakPreview" topLeftCell="A5" zoomScaleNormal="93" zoomScaleSheetLayoutView="100" workbookViewId="0">
      <selection activeCell="B13" sqref="B13:R13"/>
    </sheetView>
  </sheetViews>
  <sheetFormatPr defaultRowHeight="21.75" x14ac:dyDescent="0.5"/>
  <cols>
    <col min="1" max="1" width="5.7109375" style="2" customWidth="1"/>
    <col min="2" max="3" width="10.28515625" style="2" customWidth="1"/>
    <col min="4" max="8" width="5.7109375" style="2" customWidth="1"/>
    <col min="9" max="9" width="5.7109375" style="3" customWidth="1"/>
    <col min="10" max="15" width="5.7109375" style="2" customWidth="1"/>
    <col min="16" max="19" width="5.28515625" style="2" customWidth="1"/>
    <col min="20" max="16384" width="9.140625" style="2"/>
  </cols>
  <sheetData>
    <row r="1" spans="1:18" ht="24.75" customHeight="1" x14ac:dyDescent="0.55000000000000004">
      <c r="C1" s="2" t="s">
        <v>16</v>
      </c>
      <c r="I1" s="2"/>
      <c r="J1" s="3"/>
      <c r="Q1" s="33" t="s">
        <v>132</v>
      </c>
    </row>
    <row r="2" spans="1:18" ht="24.75" customHeight="1" x14ac:dyDescent="0.5"/>
    <row r="3" spans="1:18" ht="24.75" customHeight="1" x14ac:dyDescent="0.5"/>
    <row r="4" spans="1:18" ht="15" customHeight="1" x14ac:dyDescent="0.55000000000000004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8" ht="26.45" customHeight="1" x14ac:dyDescent="0.6">
      <c r="A5" s="35"/>
      <c r="B5" s="626" t="s">
        <v>17</v>
      </c>
      <c r="C5" s="626"/>
      <c r="D5" s="626"/>
      <c r="E5" s="626"/>
      <c r="F5" s="626"/>
      <c r="G5" s="626"/>
      <c r="H5" s="626"/>
      <c r="I5" s="626"/>
      <c r="J5" s="626"/>
      <c r="K5" s="626"/>
      <c r="L5" s="626"/>
      <c r="M5" s="626"/>
      <c r="N5" s="626"/>
      <c r="O5" s="626"/>
      <c r="P5" s="626"/>
      <c r="Q5" s="626"/>
      <c r="R5" s="626"/>
    </row>
    <row r="6" spans="1:18" ht="26.45" customHeight="1" x14ac:dyDescent="0.6">
      <c r="A6" s="35"/>
      <c r="B6" s="627" t="s">
        <v>189</v>
      </c>
      <c r="C6" s="627"/>
      <c r="D6" s="627"/>
      <c r="E6" s="627"/>
      <c r="F6" s="627"/>
      <c r="G6" s="627"/>
      <c r="H6" s="627"/>
      <c r="I6" s="627"/>
      <c r="J6" s="627"/>
      <c r="K6" s="627"/>
      <c r="L6" s="627"/>
      <c r="M6" s="627"/>
      <c r="N6" s="627"/>
      <c r="O6" s="627"/>
      <c r="P6" s="627"/>
      <c r="Q6" s="627"/>
    </row>
    <row r="7" spans="1:18" ht="26.45" customHeight="1" x14ac:dyDescent="0.6">
      <c r="A7" s="35"/>
      <c r="B7" s="696" t="s">
        <v>190</v>
      </c>
      <c r="C7" s="696"/>
      <c r="D7" s="696"/>
      <c r="E7" s="696"/>
      <c r="F7" s="696"/>
      <c r="J7" s="697" t="s">
        <v>40</v>
      </c>
      <c r="K7" s="697"/>
      <c r="L7" s="698" t="s">
        <v>39</v>
      </c>
      <c r="M7" s="698"/>
      <c r="N7" s="698"/>
      <c r="O7" s="698"/>
      <c r="P7" s="35"/>
      <c r="Q7" s="35"/>
    </row>
    <row r="8" spans="1:18" ht="26.45" customHeight="1" x14ac:dyDescent="0.6">
      <c r="A8" s="35"/>
      <c r="B8" s="35" t="s">
        <v>198</v>
      </c>
      <c r="C8" s="35"/>
      <c r="D8" s="35"/>
      <c r="E8" s="35"/>
      <c r="F8" s="35"/>
      <c r="G8" s="35"/>
      <c r="H8" s="35"/>
      <c r="I8" s="36"/>
      <c r="J8" s="35"/>
      <c r="K8" s="35"/>
      <c r="L8" s="35"/>
      <c r="M8" s="35"/>
      <c r="N8" s="35"/>
      <c r="O8" s="35"/>
    </row>
    <row r="9" spans="1:18" ht="26.45" customHeight="1" x14ac:dyDescent="0.6">
      <c r="A9" s="35"/>
      <c r="B9" s="35" t="s">
        <v>119</v>
      </c>
      <c r="C9" s="35"/>
      <c r="D9" s="35"/>
      <c r="E9" s="35"/>
      <c r="F9" s="35"/>
      <c r="G9" s="35"/>
      <c r="H9" s="35"/>
      <c r="I9" s="36"/>
      <c r="J9" s="35"/>
      <c r="K9" s="35"/>
      <c r="L9" s="35"/>
      <c r="M9" s="35"/>
      <c r="N9" s="35"/>
      <c r="O9" s="35"/>
    </row>
    <row r="10" spans="1:18" ht="26.45" customHeight="1" x14ac:dyDescent="0.6">
      <c r="A10" s="35"/>
      <c r="B10" s="698" t="s">
        <v>125</v>
      </c>
      <c r="C10" s="698"/>
      <c r="D10" s="698"/>
      <c r="E10" s="698"/>
      <c r="F10" s="698"/>
      <c r="G10" s="698"/>
      <c r="H10" s="698"/>
      <c r="I10" s="698"/>
      <c r="J10" s="698"/>
      <c r="K10" s="698"/>
      <c r="L10" s="698"/>
      <c r="M10" s="698"/>
      <c r="N10" s="698"/>
      <c r="O10" s="698"/>
      <c r="P10" s="698"/>
      <c r="Q10" s="698"/>
      <c r="R10" s="698"/>
    </row>
    <row r="11" spans="1:18" ht="26.45" customHeight="1" x14ac:dyDescent="0.6">
      <c r="A11" s="35"/>
      <c r="B11" s="35" t="s">
        <v>121</v>
      </c>
      <c r="C11" s="35"/>
      <c r="D11" s="35"/>
      <c r="E11" s="35"/>
      <c r="F11" s="35"/>
      <c r="G11" s="35"/>
      <c r="H11" s="35"/>
      <c r="I11" s="36"/>
      <c r="J11" s="35"/>
      <c r="K11" s="35"/>
      <c r="L11" s="35"/>
      <c r="M11" s="35"/>
      <c r="N11" s="35"/>
    </row>
    <row r="12" spans="1:18" ht="26.45" customHeight="1" x14ac:dyDescent="0.6">
      <c r="A12" s="35"/>
      <c r="B12" s="698" t="s">
        <v>120</v>
      </c>
      <c r="C12" s="698"/>
      <c r="D12" s="698"/>
      <c r="E12" s="698"/>
      <c r="F12" s="698"/>
      <c r="G12" s="698"/>
      <c r="H12" s="698"/>
      <c r="I12" s="698"/>
      <c r="J12" s="698"/>
      <c r="K12" s="698"/>
      <c r="L12" s="698"/>
      <c r="M12" s="698"/>
      <c r="N12" s="698"/>
      <c r="O12" s="698"/>
      <c r="P12" s="698"/>
      <c r="Q12" s="698"/>
      <c r="R12" s="698"/>
    </row>
    <row r="13" spans="1:18" ht="26.45" customHeight="1" x14ac:dyDescent="0.6">
      <c r="A13" s="35"/>
      <c r="B13" s="698" t="s">
        <v>137</v>
      </c>
      <c r="C13" s="698"/>
      <c r="D13" s="698"/>
      <c r="E13" s="698"/>
      <c r="F13" s="698"/>
      <c r="G13" s="698"/>
      <c r="H13" s="698"/>
      <c r="I13" s="698"/>
      <c r="J13" s="698"/>
      <c r="K13" s="698"/>
      <c r="L13" s="698"/>
      <c r="M13" s="698"/>
      <c r="N13" s="698"/>
      <c r="O13" s="698"/>
      <c r="P13" s="698"/>
      <c r="Q13" s="698"/>
      <c r="R13" s="698"/>
    </row>
    <row r="14" spans="1:18" ht="26.45" customHeight="1" thickBot="1" x14ac:dyDescent="0.65">
      <c r="A14" s="35"/>
      <c r="B14" s="37" t="s">
        <v>18</v>
      </c>
      <c r="C14" s="35"/>
      <c r="D14" s="35"/>
      <c r="E14" s="35"/>
      <c r="F14" s="35"/>
      <c r="G14" s="35"/>
      <c r="H14" s="35"/>
      <c r="I14" s="36"/>
      <c r="J14" s="35"/>
      <c r="K14" s="35"/>
      <c r="L14" s="35"/>
      <c r="M14" s="35"/>
      <c r="N14" s="35"/>
      <c r="O14" s="35"/>
      <c r="P14" s="35"/>
      <c r="Q14" s="35"/>
    </row>
    <row r="15" spans="1:18" ht="26.45" customHeight="1" x14ac:dyDescent="0.6">
      <c r="A15" s="35"/>
      <c r="B15" s="610" t="s">
        <v>19</v>
      </c>
      <c r="C15" s="611"/>
      <c r="D15" s="623" t="s">
        <v>109</v>
      </c>
      <c r="E15" s="624"/>
      <c r="F15" s="624"/>
      <c r="G15" s="624"/>
      <c r="H15" s="624"/>
      <c r="I15" s="624"/>
      <c r="J15" s="624"/>
      <c r="K15" s="625"/>
      <c r="L15" s="77" t="s">
        <v>110</v>
      </c>
      <c r="M15" s="226"/>
      <c r="N15" s="226"/>
      <c r="O15" s="228"/>
      <c r="P15" s="614" t="s">
        <v>111</v>
      </c>
      <c r="Q15" s="615"/>
      <c r="R15" s="616"/>
    </row>
    <row r="16" spans="1:18" ht="26.45" customHeight="1" x14ac:dyDescent="0.6">
      <c r="A16" s="35"/>
      <c r="B16" s="612"/>
      <c r="C16" s="613"/>
      <c r="D16" s="220">
        <v>4</v>
      </c>
      <c r="E16" s="220">
        <v>3.5</v>
      </c>
      <c r="F16" s="220">
        <v>3</v>
      </c>
      <c r="G16" s="220">
        <v>2.5</v>
      </c>
      <c r="H16" s="220">
        <v>2</v>
      </c>
      <c r="I16" s="220">
        <v>1.5</v>
      </c>
      <c r="J16" s="263">
        <v>1</v>
      </c>
      <c r="K16" s="220">
        <v>0</v>
      </c>
      <c r="L16" s="220" t="s">
        <v>20</v>
      </c>
      <c r="M16" s="220" t="s">
        <v>21</v>
      </c>
      <c r="N16" s="220" t="s">
        <v>22</v>
      </c>
      <c r="O16" s="220" t="s">
        <v>23</v>
      </c>
      <c r="P16" s="598"/>
      <c r="Q16" s="599"/>
      <c r="R16" s="600"/>
    </row>
    <row r="17" spans="1:18" ht="26.45" customHeight="1" x14ac:dyDescent="0.6">
      <c r="A17" s="35"/>
      <c r="B17" s="596">
        <f>SUM(D17:O17)</f>
        <v>38</v>
      </c>
      <c r="C17" s="597"/>
      <c r="D17" s="40">
        <f>รวมคะแนน202!AA55</f>
        <v>1</v>
      </c>
      <c r="E17" s="40">
        <f>รวมคะแนน202!AA54</f>
        <v>1</v>
      </c>
      <c r="F17" s="40">
        <f>รวมคะแนน202!AA53</f>
        <v>0</v>
      </c>
      <c r="G17" s="40">
        <f>รวมคะแนน202!AA52</f>
        <v>2</v>
      </c>
      <c r="H17" s="40">
        <f>รวมคะแนน202!AA51</f>
        <v>0</v>
      </c>
      <c r="I17" s="40">
        <f>รวมคะแนน202!AA50</f>
        <v>1</v>
      </c>
      <c r="J17" s="39">
        <f>รวมคะแนน202!AA49</f>
        <v>0</v>
      </c>
      <c r="K17" s="40">
        <f>รวมคะแนน202!AA48</f>
        <v>33</v>
      </c>
      <c r="L17" s="40">
        <f>รวมคะแนน202!AA56</f>
        <v>0</v>
      </c>
      <c r="M17" s="40">
        <f>รวมคะแนน202!AA57</f>
        <v>0</v>
      </c>
      <c r="N17" s="40">
        <f>รวมคะแนน202!AA58</f>
        <v>0</v>
      </c>
      <c r="O17" s="40">
        <f>รวมคะแนน202!AA59</f>
        <v>0</v>
      </c>
      <c r="P17" s="601"/>
      <c r="Q17" s="602"/>
      <c r="R17" s="603"/>
    </row>
    <row r="18" spans="1:18" ht="26.45" customHeight="1" x14ac:dyDescent="0.6">
      <c r="A18" s="35"/>
      <c r="B18" s="607" t="s">
        <v>133</v>
      </c>
      <c r="C18" s="608"/>
      <c r="D18" s="221">
        <f>(100/$B17)*D17</f>
        <v>2.6315789473684212</v>
      </c>
      <c r="E18" s="221">
        <f t="shared" ref="E18:O18" si="0">(100/$B17)*E17</f>
        <v>2.6315789473684212</v>
      </c>
      <c r="F18" s="221">
        <f t="shared" si="0"/>
        <v>0</v>
      </c>
      <c r="G18" s="221">
        <f t="shared" si="0"/>
        <v>5.2631578947368425</v>
      </c>
      <c r="H18" s="221">
        <f t="shared" si="0"/>
        <v>0</v>
      </c>
      <c r="I18" s="221">
        <f t="shared" si="0"/>
        <v>2.6315789473684212</v>
      </c>
      <c r="J18" s="221">
        <f t="shared" si="0"/>
        <v>0</v>
      </c>
      <c r="K18" s="221">
        <f t="shared" si="0"/>
        <v>86.842105263157904</v>
      </c>
      <c r="L18" s="221">
        <f t="shared" si="0"/>
        <v>0</v>
      </c>
      <c r="M18" s="221">
        <f t="shared" si="0"/>
        <v>0</v>
      </c>
      <c r="N18" s="221">
        <f t="shared" si="0"/>
        <v>0</v>
      </c>
      <c r="O18" s="221">
        <f t="shared" si="0"/>
        <v>0</v>
      </c>
      <c r="P18" s="604"/>
      <c r="Q18" s="605"/>
      <c r="R18" s="606"/>
    </row>
    <row r="19" spans="1:18" ht="26.45" customHeight="1" x14ac:dyDescent="0.6">
      <c r="A19" s="35"/>
      <c r="B19" s="589" t="s">
        <v>24</v>
      </c>
      <c r="C19" s="590"/>
      <c r="D19" s="590"/>
      <c r="E19" s="590"/>
      <c r="F19" s="590"/>
      <c r="G19" s="591"/>
      <c r="H19" s="622" t="s">
        <v>28</v>
      </c>
      <c r="I19" s="590"/>
      <c r="J19" s="590"/>
      <c r="K19" s="590"/>
      <c r="L19" s="590"/>
      <c r="M19" s="590"/>
      <c r="N19" s="590"/>
      <c r="O19" s="591"/>
      <c r="P19" s="604" t="s">
        <v>111</v>
      </c>
      <c r="Q19" s="605"/>
      <c r="R19" s="606"/>
    </row>
    <row r="20" spans="1:18" ht="26.45" customHeight="1" x14ac:dyDescent="0.6">
      <c r="A20" s="35"/>
      <c r="B20" s="41" t="s">
        <v>136</v>
      </c>
      <c r="C20" s="42" t="s">
        <v>25</v>
      </c>
      <c r="D20" s="592" t="s">
        <v>26</v>
      </c>
      <c r="E20" s="593"/>
      <c r="F20" s="592" t="s">
        <v>27</v>
      </c>
      <c r="G20" s="593"/>
      <c r="H20" s="592" t="s">
        <v>136</v>
      </c>
      <c r="I20" s="593"/>
      <c r="J20" s="592" t="s">
        <v>25</v>
      </c>
      <c r="K20" s="593"/>
      <c r="L20" s="592" t="s">
        <v>26</v>
      </c>
      <c r="M20" s="593"/>
      <c r="N20" s="592" t="s">
        <v>27</v>
      </c>
      <c r="O20" s="593"/>
      <c r="P20" s="582"/>
      <c r="Q20" s="583"/>
      <c r="R20" s="584"/>
    </row>
    <row r="21" spans="1:18" ht="26.45" customHeight="1" thickBot="1" x14ac:dyDescent="0.65">
      <c r="A21" s="35"/>
      <c r="B21" s="43">
        <f>คุณลักษณะ202!K56</f>
        <v>10</v>
      </c>
      <c r="C21" s="44">
        <f>คุณลักษณะ202!K55</f>
        <v>14</v>
      </c>
      <c r="D21" s="620">
        <f>คุณลักษณะ202!K54</f>
        <v>8</v>
      </c>
      <c r="E21" s="621"/>
      <c r="F21" s="620">
        <f>คุณลักษณะ202!K53</f>
        <v>6</v>
      </c>
      <c r="G21" s="621"/>
      <c r="H21" s="594">
        <f>คุณลักษณะ202!R56</f>
        <v>1</v>
      </c>
      <c r="I21" s="595"/>
      <c r="J21" s="594">
        <f>คุณลักษณะ202!R55</f>
        <v>4</v>
      </c>
      <c r="K21" s="595"/>
      <c r="L21" s="594">
        <f>คุณลักษณะ202!R54</f>
        <v>1</v>
      </c>
      <c r="M21" s="595"/>
      <c r="N21" s="594">
        <f>คุณลักษณะ202!R53</f>
        <v>32</v>
      </c>
      <c r="O21" s="595"/>
      <c r="P21" s="585"/>
      <c r="Q21" s="586"/>
      <c r="R21" s="587"/>
    </row>
    <row r="22" spans="1:18" ht="27.95" customHeight="1" x14ac:dyDescent="0.6">
      <c r="A22" s="35"/>
      <c r="B22" s="47" t="s">
        <v>116</v>
      </c>
      <c r="C22" s="48"/>
      <c r="D22" s="48"/>
      <c r="E22" s="48"/>
      <c r="F22" s="48"/>
      <c r="G22" s="48"/>
      <c r="H22" s="48"/>
      <c r="I22" s="49"/>
      <c r="J22" s="48"/>
      <c r="K22" s="48"/>
      <c r="L22" s="48"/>
      <c r="M22" s="48"/>
      <c r="N22" s="48"/>
      <c r="O22" s="48"/>
      <c r="P22" s="48"/>
      <c r="Q22" s="48"/>
      <c r="R22" s="50"/>
    </row>
    <row r="23" spans="1:18" ht="26.45" customHeight="1" x14ac:dyDescent="0.6">
      <c r="A23" s="35"/>
      <c r="B23" s="51"/>
      <c r="C23" s="52"/>
      <c r="D23" s="53" t="s">
        <v>114</v>
      </c>
      <c r="E23" s="53"/>
      <c r="F23" s="53"/>
      <c r="G23" s="53"/>
      <c r="H23" s="53"/>
      <c r="I23" s="54"/>
      <c r="J23" s="53"/>
      <c r="K23" s="53"/>
      <c r="L23" s="53"/>
      <c r="M23" s="53"/>
      <c r="N23" s="53"/>
      <c r="O23" s="53"/>
      <c r="P23" s="53"/>
      <c r="Q23" s="53"/>
      <c r="R23" s="55"/>
    </row>
    <row r="24" spans="1:18" ht="26.45" customHeight="1" x14ac:dyDescent="0.6">
      <c r="A24" s="35"/>
      <c r="B24" s="51"/>
      <c r="C24" s="52"/>
      <c r="D24" s="53" t="s">
        <v>115</v>
      </c>
      <c r="E24" s="53"/>
      <c r="F24" s="53"/>
      <c r="G24" s="53"/>
      <c r="H24" s="53"/>
      <c r="I24" s="54"/>
      <c r="J24" s="53"/>
      <c r="K24" s="53"/>
      <c r="L24" s="53"/>
      <c r="M24" s="53"/>
      <c r="N24" s="53"/>
      <c r="O24" s="53"/>
      <c r="P24" s="53"/>
      <c r="Q24" s="53"/>
      <c r="R24" s="55"/>
    </row>
    <row r="25" spans="1:18" ht="26.45" customHeight="1" x14ac:dyDescent="0.6">
      <c r="A25" s="35"/>
      <c r="B25" s="51"/>
      <c r="C25" s="52"/>
      <c r="D25" s="53" t="s">
        <v>113</v>
      </c>
      <c r="E25" s="53"/>
      <c r="F25" s="53"/>
      <c r="G25" s="53"/>
      <c r="H25" s="53"/>
      <c r="I25" s="54"/>
      <c r="J25" s="53"/>
      <c r="K25" s="53"/>
      <c r="L25" s="53"/>
      <c r="M25" s="53"/>
      <c r="N25" s="53"/>
      <c r="O25" s="53"/>
      <c r="P25" s="53"/>
      <c r="Q25" s="53"/>
      <c r="R25" s="55"/>
    </row>
    <row r="26" spans="1:18" ht="26.45" customHeight="1" x14ac:dyDescent="0.6">
      <c r="A26" s="35"/>
      <c r="B26" s="51"/>
      <c r="C26" s="52"/>
      <c r="D26" s="53" t="s">
        <v>112</v>
      </c>
      <c r="E26" s="53"/>
      <c r="F26" s="53"/>
      <c r="G26" s="53"/>
      <c r="H26" s="53"/>
      <c r="I26" s="54"/>
      <c r="J26" s="53"/>
      <c r="K26" s="53"/>
      <c r="L26" s="53"/>
      <c r="M26" s="53"/>
      <c r="N26" s="53"/>
      <c r="O26" s="53"/>
      <c r="P26" s="53"/>
      <c r="Q26" s="53"/>
      <c r="R26" s="55"/>
    </row>
    <row r="27" spans="1:18" ht="27.95" customHeight="1" x14ac:dyDescent="0.6">
      <c r="A27" s="35"/>
      <c r="B27" s="56" t="s">
        <v>117</v>
      </c>
      <c r="C27" s="57"/>
      <c r="D27" s="57"/>
      <c r="E27" s="53"/>
      <c r="F27" s="53"/>
      <c r="G27" s="53"/>
      <c r="H27" s="53"/>
      <c r="I27" s="54"/>
      <c r="J27" s="53"/>
      <c r="K27" s="53"/>
      <c r="L27" s="53"/>
      <c r="M27" s="53"/>
      <c r="N27" s="53"/>
      <c r="O27" s="53"/>
      <c r="P27" s="53"/>
      <c r="Q27" s="53"/>
      <c r="R27" s="55"/>
    </row>
    <row r="28" spans="1:18" ht="30" customHeight="1" thickBot="1" x14ac:dyDescent="0.65">
      <c r="A28" s="35"/>
      <c r="B28" s="58"/>
      <c r="C28" s="59"/>
      <c r="D28" s="45" t="s">
        <v>118</v>
      </c>
      <c r="E28" s="59"/>
      <c r="F28" s="60"/>
      <c r="G28" s="60"/>
      <c r="H28" s="60"/>
      <c r="I28" s="61"/>
      <c r="J28" s="61"/>
      <c r="K28" s="61"/>
      <c r="L28" s="61"/>
      <c r="M28" s="60"/>
      <c r="N28" s="60"/>
      <c r="O28" s="60"/>
      <c r="P28" s="60"/>
      <c r="Q28" s="60"/>
      <c r="R28" s="62"/>
    </row>
    <row r="29" spans="1:18" ht="30" customHeight="1" x14ac:dyDescent="0.6">
      <c r="A29" s="35"/>
      <c r="B29" s="610" t="s">
        <v>138</v>
      </c>
      <c r="C29" s="694"/>
      <c r="D29" s="694"/>
      <c r="E29" s="694"/>
      <c r="F29" s="694"/>
      <c r="G29" s="694"/>
      <c r="H29" s="694"/>
      <c r="I29" s="694"/>
      <c r="J29" s="694"/>
      <c r="K29" s="694"/>
      <c r="L29" s="694"/>
      <c r="M29" s="694"/>
      <c r="N29" s="694"/>
      <c r="O29" s="694"/>
      <c r="P29" s="694"/>
      <c r="Q29" s="694"/>
      <c r="R29" s="695"/>
    </row>
    <row r="30" spans="1:18" ht="9.9499999999999993" customHeight="1" x14ac:dyDescent="0.6">
      <c r="A30" s="35"/>
      <c r="B30" s="290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264"/>
    </row>
    <row r="31" spans="1:18" ht="30" customHeight="1" x14ac:dyDescent="0.6">
      <c r="A31" s="35"/>
      <c r="B31" s="51"/>
      <c r="C31" s="52"/>
      <c r="D31" s="54" t="s">
        <v>122</v>
      </c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64"/>
      <c r="Q31" s="54"/>
      <c r="R31" s="55"/>
    </row>
    <row r="32" spans="1:18" ht="30" customHeight="1" x14ac:dyDescent="0.6">
      <c r="A32" s="35"/>
      <c r="B32" s="66"/>
      <c r="C32" s="52"/>
      <c r="D32" s="52"/>
      <c r="E32" s="38" t="s">
        <v>123</v>
      </c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53"/>
      <c r="R32" s="55"/>
    </row>
    <row r="33" spans="1:19" ht="30" customHeight="1" thickBot="1" x14ac:dyDescent="0.65">
      <c r="A33" s="35"/>
      <c r="B33" s="67"/>
      <c r="C33" s="59"/>
      <c r="D33" s="45" t="s">
        <v>124</v>
      </c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6"/>
    </row>
    <row r="34" spans="1:19" ht="24.95" customHeight="1" x14ac:dyDescent="0.6">
      <c r="A34" s="35"/>
      <c r="B34" s="618"/>
      <c r="C34" s="618"/>
      <c r="D34" s="618"/>
      <c r="E34" s="618"/>
      <c r="F34" s="618"/>
      <c r="G34" s="618"/>
      <c r="H34" s="618"/>
      <c r="I34" s="618"/>
      <c r="J34" s="618"/>
      <c r="K34" s="618"/>
      <c r="L34" s="618"/>
      <c r="M34" s="618"/>
      <c r="N34" s="618"/>
      <c r="O34" s="618"/>
      <c r="P34" s="618"/>
      <c r="Q34" s="618"/>
      <c r="R34" s="618"/>
    </row>
    <row r="35" spans="1:19" ht="24.95" customHeight="1" x14ac:dyDescent="0.7">
      <c r="A35" s="69"/>
      <c r="B35" s="619"/>
      <c r="C35" s="619"/>
      <c r="D35" s="619"/>
      <c r="E35" s="619"/>
      <c r="F35" s="619"/>
      <c r="G35" s="619"/>
      <c r="H35" s="619"/>
      <c r="I35" s="619"/>
      <c r="J35" s="619"/>
      <c r="K35" s="619"/>
      <c r="L35" s="619"/>
      <c r="M35" s="619"/>
      <c r="N35" s="619"/>
      <c r="O35" s="619"/>
      <c r="P35" s="619"/>
      <c r="Q35" s="619"/>
      <c r="R35" s="619"/>
      <c r="S35" s="69"/>
    </row>
    <row r="36" spans="1:19" ht="24.95" customHeight="1" x14ac:dyDescent="0.7">
      <c r="A36" s="70"/>
      <c r="B36" s="617"/>
      <c r="C36" s="617"/>
      <c r="D36" s="617"/>
      <c r="E36" s="617"/>
      <c r="F36" s="617"/>
      <c r="G36" s="617"/>
      <c r="H36" s="617"/>
      <c r="I36" s="617"/>
      <c r="J36" s="617"/>
      <c r="K36" s="617"/>
      <c r="L36" s="617"/>
      <c r="M36" s="617"/>
      <c r="N36" s="617"/>
      <c r="O36" s="617"/>
      <c r="P36" s="617"/>
      <c r="Q36" s="617"/>
      <c r="R36" s="617"/>
      <c r="S36" s="70"/>
    </row>
    <row r="37" spans="1:19" ht="17.100000000000001" customHeight="1" x14ac:dyDescent="0.7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1:19" ht="17.100000000000001" customHeight="1" x14ac:dyDescent="0.7">
      <c r="A38" s="72"/>
      <c r="B38" s="72"/>
      <c r="C38" s="72"/>
      <c r="D38" s="72"/>
      <c r="E38" s="72"/>
      <c r="F38" s="72"/>
      <c r="G38" s="72"/>
      <c r="H38" s="72"/>
      <c r="I38" s="75"/>
      <c r="J38" s="72"/>
      <c r="K38" s="72"/>
      <c r="L38" s="72"/>
      <c r="M38" s="72"/>
      <c r="N38" s="72"/>
      <c r="O38" s="72"/>
      <c r="P38" s="72"/>
      <c r="Q38" s="72"/>
      <c r="R38" s="72"/>
      <c r="S38" s="71"/>
    </row>
    <row r="39" spans="1:19" ht="17.100000000000001" customHeight="1" x14ac:dyDescent="0.7">
      <c r="A39" s="72"/>
      <c r="B39" s="72"/>
      <c r="C39" s="72"/>
      <c r="D39" s="72"/>
      <c r="E39" s="72"/>
      <c r="F39" s="72"/>
      <c r="G39" s="72"/>
      <c r="H39" s="72"/>
      <c r="I39" s="75"/>
      <c r="J39" s="72"/>
      <c r="K39" s="72"/>
      <c r="L39" s="72"/>
      <c r="M39" s="72"/>
      <c r="N39" s="72"/>
      <c r="O39" s="72"/>
      <c r="P39" s="72"/>
      <c r="Q39" s="72"/>
      <c r="R39" s="72"/>
      <c r="S39" s="71"/>
    </row>
    <row r="40" spans="1:19" ht="17.100000000000001" customHeight="1" x14ac:dyDescent="0.7">
      <c r="A40" s="72"/>
      <c r="B40" s="72"/>
      <c r="C40" s="72"/>
      <c r="D40" s="72"/>
      <c r="E40" s="72"/>
      <c r="F40" s="72"/>
      <c r="G40" s="72"/>
      <c r="H40" s="72"/>
      <c r="I40" s="75"/>
      <c r="J40" s="72"/>
      <c r="K40" s="72"/>
      <c r="L40" s="72"/>
      <c r="M40" s="72"/>
      <c r="N40" s="72"/>
      <c r="O40" s="72"/>
      <c r="P40" s="72"/>
      <c r="Q40" s="72"/>
      <c r="R40" s="72"/>
      <c r="S40" s="71"/>
    </row>
    <row r="41" spans="1:19" ht="17.100000000000001" customHeight="1" x14ac:dyDescent="0.7">
      <c r="A41" s="72"/>
      <c r="B41" s="72"/>
      <c r="C41" s="72"/>
      <c r="D41" s="72"/>
      <c r="E41" s="72"/>
      <c r="F41" s="72"/>
      <c r="G41" s="72"/>
      <c r="H41" s="72"/>
      <c r="I41" s="75"/>
      <c r="J41" s="72"/>
      <c r="K41" s="72"/>
      <c r="L41" s="72"/>
      <c r="M41" s="72"/>
      <c r="N41" s="72"/>
      <c r="O41" s="72"/>
      <c r="P41" s="72"/>
      <c r="Q41" s="72"/>
      <c r="R41" s="72"/>
      <c r="S41" s="71"/>
    </row>
    <row r="42" spans="1:19" ht="17.100000000000001" customHeight="1" x14ac:dyDescent="0.7">
      <c r="A42" s="72"/>
      <c r="B42" s="72"/>
      <c r="C42" s="72"/>
      <c r="D42" s="72"/>
      <c r="E42" s="72"/>
      <c r="F42" s="72"/>
      <c r="G42" s="72"/>
      <c r="H42" s="72"/>
      <c r="I42" s="75"/>
      <c r="J42" s="72"/>
      <c r="K42" s="72"/>
      <c r="L42" s="72"/>
      <c r="M42" s="72"/>
      <c r="N42" s="72"/>
      <c r="O42" s="72"/>
      <c r="P42" s="72"/>
      <c r="Q42" s="72"/>
      <c r="R42" s="72"/>
      <c r="S42" s="71"/>
    </row>
    <row r="43" spans="1:19" ht="17.100000000000001" customHeight="1" x14ac:dyDescent="0.7">
      <c r="A43" s="72"/>
      <c r="B43" s="72"/>
      <c r="C43" s="72"/>
      <c r="D43" s="72"/>
      <c r="E43" s="72"/>
      <c r="F43" s="72"/>
      <c r="G43" s="72"/>
      <c r="H43" s="72"/>
      <c r="I43" s="75"/>
      <c r="J43" s="72"/>
      <c r="K43" s="72"/>
      <c r="L43" s="72"/>
      <c r="M43" s="72"/>
      <c r="N43" s="72"/>
      <c r="O43" s="72"/>
      <c r="P43" s="72"/>
      <c r="Q43" s="72"/>
      <c r="R43" s="72"/>
      <c r="S43" s="71"/>
    </row>
    <row r="44" spans="1:19" ht="17.100000000000001" customHeight="1" x14ac:dyDescent="0.7">
      <c r="A44" s="72"/>
      <c r="B44" s="72"/>
      <c r="C44" s="72"/>
      <c r="D44" s="72"/>
      <c r="E44" s="72"/>
      <c r="F44" s="72"/>
      <c r="G44" s="72"/>
      <c r="H44" s="72"/>
      <c r="I44" s="75"/>
      <c r="J44" s="72"/>
      <c r="K44" s="72"/>
      <c r="L44" s="72"/>
      <c r="M44" s="72"/>
      <c r="N44" s="72"/>
      <c r="O44" s="72"/>
      <c r="P44" s="72"/>
      <c r="Q44" s="72"/>
      <c r="R44" s="72"/>
      <c r="S44" s="71"/>
    </row>
    <row r="45" spans="1:19" s="71" customFormat="1" ht="17.100000000000001" customHeight="1" x14ac:dyDescent="0.7">
      <c r="A45" s="72"/>
      <c r="B45" s="72"/>
      <c r="C45" s="72"/>
      <c r="D45" s="72"/>
      <c r="E45" s="72"/>
      <c r="F45" s="72"/>
      <c r="G45" s="72"/>
      <c r="H45" s="72"/>
      <c r="I45" s="75"/>
      <c r="J45" s="72"/>
      <c r="K45" s="72"/>
      <c r="L45" s="72"/>
      <c r="M45" s="72"/>
      <c r="N45" s="72"/>
      <c r="O45" s="72"/>
      <c r="P45" s="72"/>
      <c r="Q45" s="72"/>
      <c r="R45" s="72"/>
    </row>
    <row r="46" spans="1:19" s="71" customFormat="1" ht="17.100000000000001" customHeight="1" x14ac:dyDescent="0.7">
      <c r="A46" s="72"/>
      <c r="B46" s="72"/>
      <c r="C46" s="72"/>
      <c r="D46" s="72"/>
      <c r="E46" s="72"/>
      <c r="F46" s="72"/>
      <c r="G46" s="72"/>
      <c r="H46" s="72"/>
      <c r="I46" s="75"/>
      <c r="J46" s="72"/>
      <c r="K46" s="72"/>
      <c r="L46" s="72"/>
      <c r="M46" s="72"/>
      <c r="N46" s="72"/>
      <c r="O46" s="72"/>
      <c r="P46" s="72"/>
      <c r="Q46" s="72"/>
      <c r="R46" s="72"/>
    </row>
    <row r="47" spans="1:19" s="71" customFormat="1" ht="17.100000000000001" customHeight="1" x14ac:dyDescent="0.7">
      <c r="A47" s="52"/>
      <c r="B47" s="52"/>
      <c r="C47" s="52"/>
      <c r="D47" s="52"/>
      <c r="E47" s="52"/>
      <c r="F47" s="52"/>
      <c r="G47" s="52"/>
      <c r="H47" s="52"/>
      <c r="I47" s="63"/>
      <c r="J47" s="52"/>
      <c r="K47" s="52"/>
      <c r="L47" s="52"/>
      <c r="M47" s="52"/>
      <c r="N47" s="52"/>
      <c r="O47" s="52"/>
      <c r="P47" s="52"/>
      <c r="Q47" s="52"/>
      <c r="R47" s="52"/>
      <c r="S47" s="2"/>
    </row>
    <row r="48" spans="1:19" s="71" customFormat="1" ht="17.100000000000001" customHeight="1" x14ac:dyDescent="0.7">
      <c r="A48" s="52"/>
      <c r="B48" s="52"/>
      <c r="C48" s="52"/>
      <c r="D48" s="52"/>
      <c r="E48" s="52"/>
      <c r="F48" s="52"/>
      <c r="G48" s="52"/>
      <c r="H48" s="52"/>
      <c r="I48" s="63"/>
      <c r="J48" s="52"/>
      <c r="K48" s="52"/>
      <c r="L48" s="52"/>
      <c r="M48" s="52"/>
      <c r="N48" s="52"/>
      <c r="O48" s="52"/>
      <c r="P48" s="52"/>
      <c r="Q48" s="52"/>
      <c r="R48" s="52"/>
      <c r="S48" s="2"/>
    </row>
    <row r="49" spans="1:19" s="71" customFormat="1" ht="17.100000000000001" customHeight="1" x14ac:dyDescent="0.7">
      <c r="A49" s="52"/>
      <c r="B49" s="52"/>
      <c r="C49" s="52"/>
      <c r="D49" s="52"/>
      <c r="E49" s="52"/>
      <c r="F49" s="52"/>
      <c r="G49" s="52"/>
      <c r="H49" s="52"/>
      <c r="I49" s="63"/>
      <c r="J49" s="52"/>
      <c r="K49" s="52"/>
      <c r="L49" s="52"/>
      <c r="M49" s="52"/>
      <c r="N49" s="52"/>
      <c r="O49" s="52"/>
      <c r="P49" s="52"/>
      <c r="Q49" s="52"/>
      <c r="R49" s="52"/>
      <c r="S49" s="2"/>
    </row>
    <row r="50" spans="1:19" s="71" customFormat="1" ht="17.100000000000001" customHeight="1" x14ac:dyDescent="0.7">
      <c r="A50" s="52"/>
      <c r="B50" s="52"/>
      <c r="C50" s="52"/>
      <c r="D50" s="52"/>
      <c r="E50" s="52"/>
      <c r="F50" s="52"/>
      <c r="G50" s="52"/>
      <c r="H50" s="52"/>
      <c r="I50" s="63"/>
      <c r="J50" s="52"/>
      <c r="K50" s="52"/>
      <c r="L50" s="52"/>
      <c r="M50" s="52"/>
      <c r="N50" s="52"/>
      <c r="O50" s="52"/>
      <c r="P50" s="52"/>
      <c r="Q50" s="52"/>
      <c r="R50" s="52"/>
      <c r="S50" s="2"/>
    </row>
    <row r="51" spans="1:19" s="71" customFormat="1" ht="17.100000000000001" customHeight="1" x14ac:dyDescent="0.7">
      <c r="A51" s="52"/>
      <c r="B51" s="52"/>
      <c r="C51" s="52"/>
      <c r="D51" s="52"/>
      <c r="E51" s="52"/>
      <c r="F51" s="52"/>
      <c r="G51" s="52"/>
      <c r="H51" s="52"/>
      <c r="I51" s="63"/>
      <c r="J51" s="52"/>
      <c r="K51" s="52"/>
      <c r="L51" s="52"/>
      <c r="M51" s="52"/>
      <c r="N51" s="52"/>
      <c r="O51" s="52"/>
      <c r="P51" s="52"/>
      <c r="Q51" s="52"/>
      <c r="R51" s="52"/>
      <c r="S51" s="2"/>
    </row>
    <row r="52" spans="1:19" s="71" customFormat="1" ht="17.100000000000001" customHeight="1" x14ac:dyDescent="0.7">
      <c r="A52" s="52"/>
      <c r="B52" s="52"/>
      <c r="C52" s="52"/>
      <c r="D52" s="52"/>
      <c r="E52" s="52"/>
      <c r="F52" s="52"/>
      <c r="G52" s="52"/>
      <c r="H52" s="52"/>
      <c r="I52" s="63"/>
      <c r="J52" s="52"/>
      <c r="K52" s="52"/>
      <c r="L52" s="52"/>
      <c r="M52" s="52"/>
      <c r="N52" s="52"/>
      <c r="O52" s="52"/>
      <c r="P52" s="52"/>
      <c r="Q52" s="52"/>
      <c r="R52" s="52"/>
      <c r="S52" s="2"/>
    </row>
    <row r="53" spans="1:19" s="71" customFormat="1" ht="17.100000000000001" customHeight="1" x14ac:dyDescent="0.7">
      <c r="A53" s="52"/>
      <c r="B53" s="52"/>
      <c r="C53" s="52"/>
      <c r="D53" s="52"/>
      <c r="E53" s="52"/>
      <c r="F53" s="52"/>
      <c r="G53" s="52"/>
      <c r="H53" s="52"/>
      <c r="I53" s="63"/>
      <c r="J53" s="52"/>
      <c r="K53" s="52"/>
      <c r="L53" s="52"/>
      <c r="M53" s="52"/>
      <c r="N53" s="52"/>
      <c r="O53" s="52"/>
      <c r="P53" s="52"/>
      <c r="Q53" s="52"/>
      <c r="R53" s="52"/>
      <c r="S53" s="2"/>
    </row>
    <row r="54" spans="1:19" s="71" customFormat="1" ht="17.100000000000001" customHeight="1" x14ac:dyDescent="0.7">
      <c r="A54" s="52"/>
      <c r="B54" s="52"/>
      <c r="C54" s="52"/>
      <c r="D54" s="52"/>
      <c r="E54" s="52"/>
      <c r="F54" s="52"/>
      <c r="G54" s="52"/>
      <c r="H54" s="52"/>
      <c r="I54" s="63"/>
      <c r="J54" s="52"/>
      <c r="K54" s="52"/>
      <c r="L54" s="52"/>
      <c r="M54" s="52"/>
      <c r="N54" s="52"/>
      <c r="O54" s="52"/>
      <c r="P54" s="52"/>
      <c r="Q54" s="52"/>
      <c r="R54" s="52"/>
      <c r="S54" s="2"/>
    </row>
    <row r="55" spans="1:19" s="71" customFormat="1" ht="17.100000000000001" customHeight="1" x14ac:dyDescent="0.7">
      <c r="A55" s="52"/>
      <c r="B55" s="52"/>
      <c r="C55" s="52"/>
      <c r="D55" s="52"/>
      <c r="E55" s="52"/>
      <c r="F55" s="52"/>
      <c r="G55" s="52"/>
      <c r="H55" s="52"/>
      <c r="I55" s="63"/>
      <c r="J55" s="52"/>
      <c r="K55" s="52"/>
      <c r="L55" s="52"/>
      <c r="M55" s="52"/>
      <c r="N55" s="52"/>
      <c r="O55" s="52"/>
      <c r="P55" s="52"/>
      <c r="Q55" s="52"/>
      <c r="R55" s="52"/>
      <c r="S55" s="2"/>
    </row>
    <row r="56" spans="1:19" ht="17.100000000000001" customHeight="1" x14ac:dyDescent="0.5">
      <c r="A56" s="52"/>
      <c r="B56" s="52"/>
      <c r="C56" s="52"/>
      <c r="D56" s="52"/>
      <c r="E56" s="52"/>
      <c r="F56" s="52"/>
      <c r="G56" s="52"/>
      <c r="H56" s="52"/>
      <c r="I56" s="63"/>
      <c r="J56" s="52"/>
      <c r="K56" s="52"/>
      <c r="L56" s="52"/>
      <c r="M56" s="52"/>
      <c r="N56" s="52"/>
      <c r="O56" s="52"/>
      <c r="P56" s="52"/>
      <c r="Q56" s="52"/>
      <c r="R56" s="52"/>
    </row>
    <row r="57" spans="1:19" ht="17.100000000000001" customHeight="1" x14ac:dyDescent="0.5">
      <c r="A57" s="52"/>
      <c r="B57" s="52"/>
      <c r="C57" s="52"/>
      <c r="D57" s="52"/>
      <c r="E57" s="52"/>
      <c r="F57" s="52"/>
      <c r="G57" s="52"/>
      <c r="H57" s="52"/>
      <c r="I57" s="63"/>
      <c r="J57" s="52"/>
      <c r="K57" s="52"/>
      <c r="L57" s="52"/>
      <c r="M57" s="52"/>
      <c r="N57" s="52"/>
      <c r="O57" s="52"/>
      <c r="P57" s="52"/>
      <c r="Q57" s="52"/>
      <c r="R57" s="52"/>
    </row>
    <row r="58" spans="1:19" ht="17.100000000000001" customHeight="1" x14ac:dyDescent="0.5">
      <c r="A58" s="52"/>
      <c r="B58" s="52"/>
      <c r="C58" s="52"/>
      <c r="D58" s="52"/>
      <c r="E58" s="52"/>
      <c r="F58" s="52"/>
      <c r="G58" s="52"/>
      <c r="H58" s="52"/>
      <c r="I58" s="63"/>
      <c r="J58" s="52"/>
      <c r="K58" s="52"/>
      <c r="L58" s="52"/>
      <c r="M58" s="52"/>
      <c r="N58" s="52"/>
      <c r="O58" s="52"/>
      <c r="P58" s="52"/>
      <c r="Q58" s="52"/>
      <c r="R58" s="52"/>
    </row>
    <row r="59" spans="1:19" ht="17.100000000000001" customHeight="1" x14ac:dyDescent="0.5">
      <c r="A59" s="52"/>
      <c r="B59" s="52"/>
      <c r="C59" s="52"/>
      <c r="D59" s="52"/>
      <c r="E59" s="52"/>
      <c r="F59" s="52"/>
      <c r="G59" s="52"/>
      <c r="H59" s="52"/>
      <c r="I59" s="63"/>
      <c r="J59" s="52"/>
      <c r="K59" s="52"/>
      <c r="L59" s="52"/>
      <c r="M59" s="52"/>
      <c r="N59" s="52"/>
      <c r="O59" s="52"/>
      <c r="P59" s="52"/>
      <c r="Q59" s="52"/>
      <c r="R59" s="52"/>
    </row>
    <row r="60" spans="1:19" ht="17.100000000000001" customHeight="1" x14ac:dyDescent="0.5">
      <c r="A60" s="52"/>
      <c r="B60" s="52"/>
      <c r="C60" s="52"/>
      <c r="D60" s="52"/>
      <c r="E60" s="52"/>
      <c r="F60" s="52"/>
      <c r="G60" s="52"/>
      <c r="H60" s="52"/>
      <c r="I60" s="63"/>
      <c r="J60" s="52"/>
      <c r="K60" s="52"/>
      <c r="L60" s="52"/>
      <c r="M60" s="52"/>
      <c r="N60" s="52"/>
      <c r="O60" s="52"/>
      <c r="P60" s="52"/>
      <c r="Q60" s="52"/>
      <c r="R60" s="52"/>
    </row>
    <row r="61" spans="1:19" ht="17.100000000000001" customHeight="1" x14ac:dyDescent="0.5">
      <c r="A61" s="52"/>
      <c r="B61" s="52"/>
      <c r="C61" s="52"/>
      <c r="D61" s="52"/>
      <c r="E61" s="52"/>
      <c r="F61" s="52"/>
      <c r="G61" s="52"/>
      <c r="H61" s="52"/>
      <c r="I61" s="63"/>
      <c r="J61" s="52"/>
      <c r="K61" s="52"/>
      <c r="L61" s="52"/>
      <c r="M61" s="52"/>
      <c r="N61" s="52"/>
      <c r="O61" s="52"/>
      <c r="P61" s="52"/>
      <c r="Q61" s="52"/>
      <c r="R61" s="52"/>
    </row>
    <row r="62" spans="1:19" ht="17.100000000000001" customHeight="1" x14ac:dyDescent="0.5">
      <c r="A62" s="52"/>
      <c r="B62" s="52"/>
      <c r="C62" s="52"/>
      <c r="D62" s="52"/>
      <c r="E62" s="52"/>
      <c r="F62" s="52"/>
      <c r="G62" s="52"/>
      <c r="H62" s="52"/>
      <c r="I62" s="63"/>
      <c r="J62" s="52"/>
      <c r="K62" s="52"/>
      <c r="L62" s="52"/>
      <c r="M62" s="52"/>
      <c r="N62" s="52"/>
      <c r="O62" s="52"/>
      <c r="P62" s="52"/>
      <c r="Q62" s="52"/>
      <c r="R62" s="52"/>
    </row>
    <row r="63" spans="1:19" ht="17.100000000000001" customHeight="1" x14ac:dyDescent="0.5">
      <c r="A63" s="52"/>
      <c r="B63" s="52"/>
      <c r="C63" s="52"/>
      <c r="D63" s="52"/>
      <c r="E63" s="52"/>
      <c r="F63" s="52"/>
      <c r="G63" s="52"/>
      <c r="H63" s="52"/>
      <c r="I63" s="63"/>
      <c r="J63" s="52"/>
      <c r="K63" s="52"/>
      <c r="L63" s="52"/>
      <c r="M63" s="52"/>
      <c r="N63" s="52"/>
      <c r="O63" s="52"/>
      <c r="P63" s="52"/>
      <c r="Q63" s="52"/>
      <c r="R63" s="52"/>
    </row>
    <row r="64" spans="1:19" ht="17.100000000000001" customHeight="1" x14ac:dyDescent="0.5">
      <c r="A64" s="52"/>
      <c r="B64" s="52"/>
      <c r="C64" s="52"/>
      <c r="D64" s="52"/>
      <c r="E64" s="52"/>
      <c r="F64" s="52"/>
      <c r="G64" s="52"/>
      <c r="H64" s="52"/>
      <c r="I64" s="63"/>
      <c r="J64" s="52"/>
      <c r="K64" s="52"/>
      <c r="L64" s="52"/>
      <c r="M64" s="52"/>
      <c r="N64" s="52"/>
      <c r="O64" s="52"/>
      <c r="P64" s="52"/>
      <c r="Q64" s="52"/>
      <c r="R64" s="52"/>
    </row>
    <row r="65" spans="1:18" ht="17.100000000000001" customHeight="1" x14ac:dyDescent="0.5">
      <c r="A65" s="52"/>
      <c r="B65" s="52"/>
      <c r="C65" s="52"/>
      <c r="D65" s="52"/>
      <c r="E65" s="52"/>
      <c r="F65" s="52"/>
      <c r="G65" s="52"/>
      <c r="H65" s="52"/>
      <c r="I65" s="63"/>
      <c r="J65" s="52"/>
      <c r="K65" s="52"/>
      <c r="L65" s="52"/>
      <c r="M65" s="52"/>
      <c r="N65" s="52"/>
      <c r="O65" s="52"/>
      <c r="P65" s="52"/>
      <c r="Q65" s="52"/>
      <c r="R65" s="52"/>
    </row>
    <row r="66" spans="1:18" ht="17.100000000000001" customHeight="1" x14ac:dyDescent="0.5">
      <c r="A66" s="52"/>
      <c r="B66" s="52"/>
      <c r="C66" s="52"/>
      <c r="D66" s="52"/>
      <c r="E66" s="52"/>
      <c r="F66" s="52"/>
      <c r="G66" s="52"/>
      <c r="H66" s="52"/>
      <c r="I66" s="63"/>
      <c r="J66" s="52"/>
      <c r="K66" s="52"/>
      <c r="L66" s="52"/>
      <c r="M66" s="52"/>
      <c r="N66" s="52"/>
      <c r="O66" s="52"/>
      <c r="P66" s="52"/>
      <c r="Q66" s="52"/>
      <c r="R66" s="52"/>
    </row>
    <row r="67" spans="1:18" ht="17.100000000000001" customHeight="1" x14ac:dyDescent="0.5">
      <c r="A67" s="52"/>
      <c r="B67" s="52"/>
      <c r="C67" s="52"/>
      <c r="D67" s="52"/>
      <c r="E67" s="52"/>
      <c r="F67" s="52"/>
      <c r="G67" s="52"/>
      <c r="H67" s="52"/>
      <c r="I67" s="63"/>
      <c r="J67" s="52"/>
      <c r="K67" s="52"/>
      <c r="L67" s="52"/>
      <c r="M67" s="52"/>
      <c r="N67" s="52"/>
      <c r="O67" s="52"/>
      <c r="P67" s="52"/>
      <c r="Q67" s="52"/>
      <c r="R67" s="52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</row>
    <row r="79" spans="1:18" ht="18.95" customHeight="1" x14ac:dyDescent="0.5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</row>
    <row r="80" spans="1:18" ht="18.95" customHeight="1" x14ac:dyDescent="0.5">
      <c r="A80" s="5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</row>
    <row r="81" spans="1:18" ht="18.95" customHeight="1" x14ac:dyDescent="0.5">
      <c r="A81" s="5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</row>
    <row r="82" spans="1:18" ht="18.95" customHeight="1" x14ac:dyDescent="0.5">
      <c r="A82" s="5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</row>
    <row r="83" spans="1:18" ht="18.95" customHeight="1" x14ac:dyDescent="0.5">
      <c r="A83" s="5"/>
      <c r="B83" s="76"/>
      <c r="C83" s="76"/>
      <c r="D83" s="76"/>
      <c r="E83" s="76"/>
      <c r="F83" s="76"/>
      <c r="G83" s="76"/>
      <c r="H83" s="76"/>
      <c r="I83" s="609"/>
      <c r="J83" s="609"/>
      <c r="K83" s="609"/>
      <c r="L83" s="609"/>
      <c r="M83" s="609"/>
      <c r="N83" s="609"/>
      <c r="O83" s="609"/>
      <c r="P83" s="609"/>
      <c r="Q83" s="609"/>
      <c r="R83" s="609"/>
    </row>
    <row r="84" spans="1:18" ht="18.95" customHeight="1" x14ac:dyDescent="0.5"/>
    <row r="89" spans="1:18" ht="24" x14ac:dyDescent="0.55000000000000004">
      <c r="A89" s="73"/>
      <c r="B89" s="73"/>
      <c r="C89" s="73"/>
      <c r="D89" s="73"/>
      <c r="E89" s="73"/>
      <c r="F89" s="73"/>
      <c r="G89" s="73"/>
      <c r="H89" s="73"/>
      <c r="I89" s="74"/>
      <c r="J89" s="73"/>
      <c r="K89" s="73"/>
      <c r="L89" s="73"/>
      <c r="M89" s="73"/>
      <c r="N89" s="73"/>
      <c r="O89" s="73"/>
      <c r="P89" s="73"/>
      <c r="Q89" s="73"/>
    </row>
    <row r="90" spans="1:18" ht="24" x14ac:dyDescent="0.55000000000000004">
      <c r="A90" s="73"/>
      <c r="B90" s="73"/>
      <c r="C90" s="73"/>
      <c r="D90" s="73"/>
      <c r="E90" s="73"/>
      <c r="F90" s="73"/>
      <c r="G90" s="73"/>
      <c r="H90" s="73"/>
      <c r="I90" s="74"/>
      <c r="J90" s="73"/>
      <c r="K90" s="73"/>
      <c r="L90" s="73"/>
      <c r="M90" s="73"/>
      <c r="N90" s="73"/>
      <c r="O90" s="73"/>
      <c r="P90" s="73"/>
      <c r="Q90" s="73"/>
    </row>
    <row r="91" spans="1:18" ht="24" x14ac:dyDescent="0.55000000000000004">
      <c r="A91" s="73"/>
      <c r="B91" s="73"/>
      <c r="C91" s="73"/>
      <c r="D91" s="73"/>
      <c r="E91" s="73"/>
      <c r="F91" s="73"/>
      <c r="G91" s="73"/>
      <c r="H91" s="73"/>
      <c r="I91" s="74"/>
      <c r="J91" s="73"/>
      <c r="K91" s="73"/>
      <c r="L91" s="73"/>
      <c r="M91" s="73"/>
      <c r="N91" s="73"/>
      <c r="O91" s="73"/>
      <c r="P91" s="73"/>
      <c r="Q91" s="73"/>
    </row>
    <row r="92" spans="1:18" ht="24" x14ac:dyDescent="0.55000000000000004">
      <c r="A92" s="73"/>
      <c r="B92" s="73"/>
      <c r="C92" s="73"/>
      <c r="D92" s="73"/>
      <c r="E92" s="73"/>
      <c r="F92" s="73"/>
      <c r="G92" s="73"/>
      <c r="H92" s="73"/>
      <c r="I92" s="74"/>
      <c r="J92" s="73"/>
      <c r="K92" s="73"/>
      <c r="L92" s="73"/>
      <c r="M92" s="73"/>
      <c r="N92" s="73"/>
      <c r="O92" s="73"/>
      <c r="P92" s="73"/>
      <c r="Q92" s="73"/>
    </row>
  </sheetData>
  <mergeCells count="34">
    <mergeCell ref="B5:R5"/>
    <mergeCell ref="B6:Q6"/>
    <mergeCell ref="D20:E20"/>
    <mergeCell ref="F20:G20"/>
    <mergeCell ref="B7:F7"/>
    <mergeCell ref="J7:K7"/>
    <mergeCell ref="L7:O7"/>
    <mergeCell ref="B12:R12"/>
    <mergeCell ref="D15:K15"/>
    <mergeCell ref="B10:R10"/>
    <mergeCell ref="B13:R13"/>
    <mergeCell ref="B15:C16"/>
    <mergeCell ref="P15:R15"/>
    <mergeCell ref="P19:R19"/>
    <mergeCell ref="L20:M20"/>
    <mergeCell ref="N20:O20"/>
    <mergeCell ref="I83:R83"/>
    <mergeCell ref="H20:I20"/>
    <mergeCell ref="J20:K20"/>
    <mergeCell ref="L21:M21"/>
    <mergeCell ref="N21:O21"/>
    <mergeCell ref="B17:C17"/>
    <mergeCell ref="B18:C18"/>
    <mergeCell ref="B19:G19"/>
    <mergeCell ref="H19:O19"/>
    <mergeCell ref="B36:R36"/>
    <mergeCell ref="B34:R35"/>
    <mergeCell ref="B29:R29"/>
    <mergeCell ref="P20:R21"/>
    <mergeCell ref="D21:E21"/>
    <mergeCell ref="F21:G21"/>
    <mergeCell ref="P16:R18"/>
    <mergeCell ref="H21:I21"/>
    <mergeCell ref="J21:K21"/>
  </mergeCells>
  <printOptions horizontalCentered="1"/>
  <pageMargins left="0.15748031496062992" right="0.15748031496062992" top="0.39370078740157483" bottom="0.39370078740157483" header="0.51181102362204722" footer="0.51181102362204722"/>
  <pageSetup paperSize="9" scale="95" orientation="portrait" r:id="rId1"/>
  <headerFooter alignWithMargins="0"/>
  <colBreaks count="1" manualBreakCount="1">
    <brk id="18" max="83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CW49"/>
  <sheetViews>
    <sheetView showGridLines="0" view="pageBreakPreview" zoomScale="106" zoomScaleNormal="100" zoomScaleSheetLayoutView="106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D45" sqref="D45"/>
    </sheetView>
  </sheetViews>
  <sheetFormatPr defaultRowHeight="21.75" x14ac:dyDescent="0.5"/>
  <cols>
    <col min="1" max="1" width="2.140625" style="1" customWidth="1"/>
    <col min="2" max="2" width="3.7109375" style="1" customWidth="1"/>
    <col min="3" max="3" width="8" style="1" customWidth="1"/>
    <col min="4" max="4" width="23.7109375" style="1" customWidth="1"/>
    <col min="5" max="5" width="3.7109375" style="315" customWidth="1"/>
    <col min="6" max="39" width="2.28515625" style="234" customWidth="1"/>
    <col min="40" max="40" width="4" style="235" customWidth="1"/>
    <col min="41" max="86" width="2.28515625" style="234" customWidth="1"/>
    <col min="87" max="88" width="4.7109375" style="1" customWidth="1"/>
    <col min="89" max="89" width="5.140625" style="1" customWidth="1"/>
    <col min="90" max="90" width="9.140625" style="1"/>
    <col min="91" max="91" width="4.28515625" style="1" customWidth="1"/>
    <col min="92" max="16384" width="9.140625" style="1"/>
  </cols>
  <sheetData>
    <row r="1" spans="2:101" ht="35.1" customHeight="1" thickBot="1" x14ac:dyDescent="0.6">
      <c r="B1" s="658" t="s">
        <v>197</v>
      </c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658"/>
      <c r="P1" s="658"/>
      <c r="Q1" s="658"/>
      <c r="R1" s="658"/>
      <c r="S1" s="658"/>
      <c r="T1" s="658"/>
      <c r="U1" s="658"/>
      <c r="V1" s="658"/>
      <c r="W1" s="658"/>
      <c r="X1" s="658"/>
      <c r="Y1" s="658"/>
      <c r="Z1" s="658"/>
      <c r="AA1" s="658"/>
      <c r="AB1" s="658"/>
      <c r="AC1" s="658"/>
      <c r="AD1" s="658"/>
      <c r="AE1" s="658"/>
      <c r="AF1" s="658"/>
      <c r="AG1" s="658"/>
      <c r="AH1" s="658"/>
      <c r="AI1" s="658"/>
      <c r="AJ1" s="658"/>
      <c r="AK1" s="658"/>
      <c r="AL1" s="658"/>
      <c r="AM1" s="658"/>
      <c r="AN1" s="374"/>
      <c r="AO1" s="658" t="s">
        <v>196</v>
      </c>
      <c r="AP1" s="658"/>
      <c r="AQ1" s="658"/>
      <c r="AR1" s="658"/>
      <c r="AS1" s="658"/>
      <c r="AT1" s="658"/>
      <c r="AU1" s="658"/>
      <c r="AV1" s="658"/>
      <c r="AW1" s="658"/>
      <c r="AX1" s="658"/>
      <c r="AY1" s="658"/>
      <c r="AZ1" s="658"/>
      <c r="BA1" s="658"/>
      <c r="BB1" s="658"/>
      <c r="BC1" s="658"/>
      <c r="BD1" s="658"/>
      <c r="BE1" s="658"/>
      <c r="BF1" s="658"/>
      <c r="BG1" s="658"/>
      <c r="BH1" s="658"/>
      <c r="BI1" s="658"/>
      <c r="BJ1" s="658"/>
      <c r="BK1" s="658"/>
      <c r="BL1" s="658"/>
      <c r="BM1" s="658"/>
      <c r="BN1" s="658"/>
      <c r="BO1" s="658"/>
      <c r="BP1" s="658"/>
      <c r="BQ1" s="658"/>
      <c r="BR1" s="658"/>
      <c r="BS1" s="658"/>
      <c r="BT1" s="658"/>
      <c r="BU1" s="658"/>
      <c r="BV1" s="658"/>
      <c r="BW1" s="658"/>
      <c r="BX1" s="658"/>
      <c r="BY1" s="658"/>
      <c r="BZ1" s="658"/>
      <c r="CA1" s="658"/>
      <c r="CB1" s="658"/>
      <c r="CC1" s="658"/>
      <c r="CD1" s="658"/>
      <c r="CE1" s="658"/>
      <c r="CF1" s="658"/>
      <c r="CG1" s="658"/>
      <c r="CH1" s="658"/>
      <c r="CI1" s="658"/>
      <c r="CJ1" s="658"/>
      <c r="CK1" s="240"/>
    </row>
    <row r="2" spans="2:101" ht="20.100000000000001" customHeight="1" thickBot="1" x14ac:dyDescent="0.65">
      <c r="B2" s="703" t="s">
        <v>37</v>
      </c>
      <c r="C2" s="703" t="s">
        <v>38</v>
      </c>
      <c r="D2" s="706" t="s">
        <v>3</v>
      </c>
      <c r="E2" s="321" t="s">
        <v>35</v>
      </c>
      <c r="F2" s="375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376"/>
      <c r="AI2" s="376"/>
      <c r="AJ2" s="376"/>
      <c r="AK2" s="376"/>
      <c r="AL2" s="376"/>
      <c r="AM2" s="424"/>
      <c r="AN2" s="425"/>
      <c r="AO2" s="426"/>
      <c r="AP2" s="380"/>
      <c r="AQ2" s="380"/>
      <c r="AR2" s="380"/>
      <c r="AS2" s="380"/>
      <c r="AT2" s="380"/>
      <c r="AU2" s="380"/>
      <c r="AV2" s="380"/>
      <c r="AW2" s="380"/>
      <c r="AX2" s="380"/>
      <c r="AY2" s="380"/>
      <c r="AZ2" s="380"/>
      <c r="BA2" s="380"/>
      <c r="BB2" s="380"/>
      <c r="BC2" s="380"/>
      <c r="BD2" s="380"/>
      <c r="BE2" s="380"/>
      <c r="BF2" s="380"/>
      <c r="BG2" s="380"/>
      <c r="BH2" s="380"/>
      <c r="BI2" s="380"/>
      <c r="BJ2" s="380"/>
      <c r="BK2" s="380"/>
      <c r="BL2" s="380"/>
      <c r="BM2" s="380"/>
      <c r="BN2" s="380"/>
      <c r="BO2" s="380"/>
      <c r="BP2" s="380"/>
      <c r="BQ2" s="380"/>
      <c r="BR2" s="380"/>
      <c r="BS2" s="380"/>
      <c r="BT2" s="380"/>
      <c r="BU2" s="380"/>
      <c r="BV2" s="380"/>
      <c r="BW2" s="380"/>
      <c r="BX2" s="380"/>
      <c r="BY2" s="380"/>
      <c r="BZ2" s="380"/>
      <c r="CA2" s="380"/>
      <c r="CB2" s="380"/>
      <c r="CC2" s="380"/>
      <c r="CD2" s="380"/>
      <c r="CE2" s="380"/>
      <c r="CF2" s="380"/>
      <c r="CG2" s="380"/>
      <c r="CH2" s="427"/>
      <c r="CI2" s="266" t="s">
        <v>1</v>
      </c>
      <c r="CJ2" s="703" t="s">
        <v>37</v>
      </c>
      <c r="CK2" s="2"/>
      <c r="CL2" s="3"/>
      <c r="CM2" s="3"/>
      <c r="CN2" s="78" t="s">
        <v>191</v>
      </c>
      <c r="CO2" s="4"/>
      <c r="CP2" s="4"/>
      <c r="CQ2" s="4"/>
      <c r="CR2" s="4"/>
      <c r="CS2" s="4"/>
      <c r="CT2" s="79"/>
      <c r="CU2" s="79"/>
      <c r="CV2" s="80"/>
      <c r="CW2" s="2"/>
    </row>
    <row r="3" spans="2:101" s="230" customFormat="1" ht="20.100000000000001" customHeight="1" x14ac:dyDescent="0.6">
      <c r="B3" s="704"/>
      <c r="C3" s="704"/>
      <c r="D3" s="707"/>
      <c r="E3" s="322" t="s">
        <v>36</v>
      </c>
      <c r="F3" s="382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316"/>
      <c r="AH3" s="316"/>
      <c r="AI3" s="316"/>
      <c r="AJ3" s="316"/>
      <c r="AK3" s="316"/>
      <c r="AL3" s="316"/>
      <c r="AM3" s="428"/>
      <c r="AN3" s="317"/>
      <c r="AO3" s="382"/>
      <c r="AP3" s="316"/>
      <c r="AQ3" s="316"/>
      <c r="AR3" s="316"/>
      <c r="AS3" s="316"/>
      <c r="AT3" s="316"/>
      <c r="AU3" s="316"/>
      <c r="AV3" s="316"/>
      <c r="AW3" s="316"/>
      <c r="AX3" s="316"/>
      <c r="AY3" s="316"/>
      <c r="AZ3" s="316"/>
      <c r="BA3" s="316"/>
      <c r="BB3" s="316"/>
      <c r="BC3" s="316"/>
      <c r="BD3" s="316"/>
      <c r="BE3" s="316"/>
      <c r="BF3" s="316"/>
      <c r="BG3" s="316"/>
      <c r="BH3" s="316"/>
      <c r="BI3" s="316"/>
      <c r="BJ3" s="316"/>
      <c r="BK3" s="316"/>
      <c r="BL3" s="316"/>
      <c r="BM3" s="316"/>
      <c r="BN3" s="316"/>
      <c r="BO3" s="316"/>
      <c r="BP3" s="316"/>
      <c r="BQ3" s="316"/>
      <c r="BR3" s="316"/>
      <c r="BS3" s="316"/>
      <c r="BT3" s="316"/>
      <c r="BU3" s="316"/>
      <c r="BV3" s="316"/>
      <c r="BW3" s="316"/>
      <c r="BX3" s="316"/>
      <c r="BY3" s="316"/>
      <c r="BZ3" s="316"/>
      <c r="CA3" s="316"/>
      <c r="CB3" s="316"/>
      <c r="CC3" s="316"/>
      <c r="CD3" s="316"/>
      <c r="CE3" s="316"/>
      <c r="CF3" s="316"/>
      <c r="CG3" s="316"/>
      <c r="CH3" s="428"/>
      <c r="CI3" s="267">
        <v>80</v>
      </c>
      <c r="CJ3" s="704"/>
      <c r="CK3" s="2"/>
      <c r="CL3" s="2"/>
      <c r="CM3" s="1"/>
      <c r="CN3" s="81" t="s">
        <v>142</v>
      </c>
      <c r="CO3" s="82"/>
      <c r="CP3" s="82"/>
      <c r="CQ3" s="82"/>
      <c r="CR3" s="82"/>
      <c r="CS3" s="82"/>
      <c r="CT3" s="82"/>
      <c r="CU3" s="82"/>
      <c r="CV3" s="83"/>
      <c r="CW3" s="2"/>
    </row>
    <row r="4" spans="2:101" s="234" customFormat="1" ht="20.100000000000001" customHeight="1" thickBot="1" x14ac:dyDescent="0.55000000000000004">
      <c r="B4" s="705"/>
      <c r="C4" s="705"/>
      <c r="D4" s="708"/>
      <c r="E4" s="291" t="s">
        <v>41</v>
      </c>
      <c r="F4" s="318">
        <v>1</v>
      </c>
      <c r="G4" s="293">
        <v>2</v>
      </c>
      <c r="H4" s="293">
        <v>3</v>
      </c>
      <c r="I4" s="293">
        <v>4</v>
      </c>
      <c r="J4" s="293">
        <v>5</v>
      </c>
      <c r="K4" s="293">
        <v>6</v>
      </c>
      <c r="L4" s="293">
        <v>7</v>
      </c>
      <c r="M4" s="293">
        <v>8</v>
      </c>
      <c r="N4" s="293">
        <v>9</v>
      </c>
      <c r="O4" s="293">
        <v>10</v>
      </c>
      <c r="P4" s="293">
        <v>11</v>
      </c>
      <c r="Q4" s="293">
        <v>12</v>
      </c>
      <c r="R4" s="293">
        <v>13</v>
      </c>
      <c r="S4" s="293">
        <v>14</v>
      </c>
      <c r="T4" s="293">
        <v>15</v>
      </c>
      <c r="U4" s="293">
        <v>16</v>
      </c>
      <c r="V4" s="293">
        <v>17</v>
      </c>
      <c r="W4" s="293">
        <v>18</v>
      </c>
      <c r="X4" s="293">
        <v>19</v>
      </c>
      <c r="Y4" s="293">
        <v>20</v>
      </c>
      <c r="Z4" s="293">
        <v>21</v>
      </c>
      <c r="AA4" s="293">
        <v>22</v>
      </c>
      <c r="AB4" s="293">
        <v>23</v>
      </c>
      <c r="AC4" s="293">
        <v>24</v>
      </c>
      <c r="AD4" s="293">
        <v>25</v>
      </c>
      <c r="AE4" s="293">
        <v>26</v>
      </c>
      <c r="AF4" s="293">
        <v>27</v>
      </c>
      <c r="AG4" s="293">
        <v>28</v>
      </c>
      <c r="AH4" s="293">
        <v>29</v>
      </c>
      <c r="AI4" s="293">
        <v>30</v>
      </c>
      <c r="AJ4" s="293">
        <v>31</v>
      </c>
      <c r="AK4" s="293">
        <v>32</v>
      </c>
      <c r="AL4" s="293">
        <v>33</v>
      </c>
      <c r="AM4" s="294">
        <v>34</v>
      </c>
      <c r="AN4" s="317"/>
      <c r="AO4" s="318">
        <v>35</v>
      </c>
      <c r="AP4" s="293">
        <v>36</v>
      </c>
      <c r="AQ4" s="293">
        <v>37</v>
      </c>
      <c r="AR4" s="293">
        <v>38</v>
      </c>
      <c r="AS4" s="293">
        <v>39</v>
      </c>
      <c r="AT4" s="293">
        <v>40</v>
      </c>
      <c r="AU4" s="293">
        <v>41</v>
      </c>
      <c r="AV4" s="293">
        <v>42</v>
      </c>
      <c r="AW4" s="293">
        <v>43</v>
      </c>
      <c r="AX4" s="293">
        <v>44</v>
      </c>
      <c r="AY4" s="293">
        <v>45</v>
      </c>
      <c r="AZ4" s="293">
        <v>46</v>
      </c>
      <c r="BA4" s="293">
        <v>47</v>
      </c>
      <c r="BB4" s="293">
        <v>48</v>
      </c>
      <c r="BC4" s="293">
        <v>49</v>
      </c>
      <c r="BD4" s="293">
        <v>50</v>
      </c>
      <c r="BE4" s="293">
        <v>51</v>
      </c>
      <c r="BF4" s="293">
        <v>52</v>
      </c>
      <c r="BG4" s="293">
        <v>53</v>
      </c>
      <c r="BH4" s="293">
        <v>54</v>
      </c>
      <c r="BI4" s="293">
        <v>55</v>
      </c>
      <c r="BJ4" s="293">
        <v>56</v>
      </c>
      <c r="BK4" s="293">
        <v>57</v>
      </c>
      <c r="BL4" s="293">
        <v>58</v>
      </c>
      <c r="BM4" s="293">
        <v>59</v>
      </c>
      <c r="BN4" s="293">
        <v>60</v>
      </c>
      <c r="BO4" s="293">
        <v>61</v>
      </c>
      <c r="BP4" s="293">
        <v>62</v>
      </c>
      <c r="BQ4" s="293">
        <v>63</v>
      </c>
      <c r="BR4" s="293">
        <v>64</v>
      </c>
      <c r="BS4" s="293">
        <v>65</v>
      </c>
      <c r="BT4" s="293">
        <v>66</v>
      </c>
      <c r="BU4" s="293">
        <v>67</v>
      </c>
      <c r="BV4" s="293">
        <v>68</v>
      </c>
      <c r="BW4" s="293">
        <v>69</v>
      </c>
      <c r="BX4" s="293">
        <v>70</v>
      </c>
      <c r="BY4" s="293">
        <v>71</v>
      </c>
      <c r="BZ4" s="293">
        <v>72</v>
      </c>
      <c r="CA4" s="293">
        <v>73</v>
      </c>
      <c r="CB4" s="293">
        <v>74</v>
      </c>
      <c r="CC4" s="293">
        <v>75</v>
      </c>
      <c r="CD4" s="293">
        <v>76</v>
      </c>
      <c r="CE4" s="293">
        <v>77</v>
      </c>
      <c r="CF4" s="293">
        <v>78</v>
      </c>
      <c r="CG4" s="293">
        <v>79</v>
      </c>
      <c r="CH4" s="294">
        <v>80</v>
      </c>
      <c r="CI4" s="296">
        <f>(CI3*80)/100</f>
        <v>64</v>
      </c>
      <c r="CJ4" s="705"/>
      <c r="CK4" s="5"/>
      <c r="CL4" s="5"/>
      <c r="CM4" s="297"/>
      <c r="CN4" s="86" t="s">
        <v>192</v>
      </c>
      <c r="CO4" s="87"/>
      <c r="CP4" s="87"/>
      <c r="CQ4" s="87"/>
      <c r="CR4" s="87"/>
      <c r="CS4" s="87"/>
      <c r="CT4" s="87"/>
      <c r="CU4" s="87"/>
      <c r="CV4" s="88"/>
      <c r="CW4" s="5"/>
    </row>
    <row r="5" spans="2:101" s="10" customFormat="1" ht="17.100000000000001" customHeight="1" x14ac:dyDescent="0.6">
      <c r="B5" s="9">
        <v>1</v>
      </c>
      <c r="C5" s="23">
        <v>12014</v>
      </c>
      <c r="D5" s="29" t="s">
        <v>177</v>
      </c>
      <c r="E5" s="298"/>
      <c r="F5" s="429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7"/>
      <c r="V5" s="7"/>
      <c r="W5" s="7"/>
      <c r="X5" s="7"/>
      <c r="Y5" s="8"/>
      <c r="Z5" s="7"/>
      <c r="AA5" s="7"/>
      <c r="AB5" s="7"/>
      <c r="AC5" s="7"/>
      <c r="AD5" s="7"/>
      <c r="AE5" s="320"/>
      <c r="AF5" s="320"/>
      <c r="AG5" s="320"/>
      <c r="AH5" s="320"/>
      <c r="AI5" s="320"/>
      <c r="AJ5" s="320"/>
      <c r="AK5" s="320"/>
      <c r="AL5" s="320"/>
      <c r="AM5" s="430"/>
      <c r="AN5" s="431"/>
      <c r="AO5" s="429"/>
      <c r="AP5" s="320"/>
      <c r="AQ5" s="320"/>
      <c r="AR5" s="320"/>
      <c r="AS5" s="320"/>
      <c r="AT5" s="7">
        <v>1</v>
      </c>
      <c r="AU5" s="7"/>
      <c r="AV5" s="7"/>
      <c r="AW5" s="7"/>
      <c r="AX5" s="8">
        <v>1</v>
      </c>
      <c r="AY5" s="7"/>
      <c r="AZ5" s="7"/>
      <c r="BA5" s="7"/>
      <c r="BB5" s="7"/>
      <c r="BC5" s="7">
        <v>1</v>
      </c>
      <c r="BD5" s="320"/>
      <c r="BE5" s="320"/>
      <c r="BF5" s="320">
        <v>1</v>
      </c>
      <c r="BG5" s="320"/>
      <c r="BH5" s="320"/>
      <c r="BI5" s="320"/>
      <c r="BJ5" s="320"/>
      <c r="BK5" s="320"/>
      <c r="BL5" s="320"/>
      <c r="BM5" s="320"/>
      <c r="BN5" s="320">
        <v>1</v>
      </c>
      <c r="BO5" s="320"/>
      <c r="BP5" s="320"/>
      <c r="BQ5" s="320"/>
      <c r="BR5" s="320"/>
      <c r="BS5" s="7"/>
      <c r="BT5" s="7"/>
      <c r="BU5" s="7"/>
      <c r="BV5" s="7"/>
      <c r="BW5" s="7"/>
      <c r="BX5" s="7"/>
      <c r="BY5" s="7"/>
      <c r="BZ5" s="7"/>
      <c r="CA5" s="7"/>
      <c r="CB5" s="7"/>
      <c r="CC5" s="8"/>
      <c r="CD5" s="7"/>
      <c r="CE5" s="7"/>
      <c r="CF5" s="7"/>
      <c r="CG5" s="7"/>
      <c r="CH5" s="27"/>
      <c r="CI5" s="268">
        <f>($CI$3-CL5)</f>
        <v>75</v>
      </c>
      <c r="CJ5" s="9">
        <v>1</v>
      </c>
      <c r="CK5" s="224"/>
      <c r="CL5" s="224">
        <f>SUM(F5:CH5)</f>
        <v>5</v>
      </c>
      <c r="CN5" s="231"/>
      <c r="CO5" s="231"/>
      <c r="CP5" s="231"/>
      <c r="CQ5" s="231"/>
      <c r="CR5" s="231"/>
      <c r="CS5" s="231"/>
      <c r="CT5" s="231"/>
      <c r="CU5" s="231"/>
      <c r="CV5" s="231"/>
      <c r="CW5" s="2"/>
    </row>
    <row r="6" spans="2:101" s="10" customFormat="1" ht="17.100000000000001" customHeight="1" x14ac:dyDescent="0.6">
      <c r="B6" s="11">
        <v>2</v>
      </c>
      <c r="C6" s="24">
        <v>12077</v>
      </c>
      <c r="D6" s="12" t="s">
        <v>43</v>
      </c>
      <c r="E6" s="299"/>
      <c r="F6" s="432"/>
      <c r="G6" s="391"/>
      <c r="H6" s="391"/>
      <c r="I6" s="391"/>
      <c r="J6" s="391"/>
      <c r="K6" s="391"/>
      <c r="L6" s="391"/>
      <c r="M6" s="391">
        <v>1</v>
      </c>
      <c r="N6" s="391">
        <v>1</v>
      </c>
      <c r="O6" s="391"/>
      <c r="P6" s="391"/>
      <c r="Q6" s="391">
        <v>1</v>
      </c>
      <c r="R6" s="391"/>
      <c r="S6" s="391">
        <v>1</v>
      </c>
      <c r="T6" s="391"/>
      <c r="U6" s="14"/>
      <c r="V6" s="14"/>
      <c r="W6" s="14"/>
      <c r="X6" s="14"/>
      <c r="Y6" s="15"/>
      <c r="Z6" s="14"/>
      <c r="AA6" s="14"/>
      <c r="AB6" s="14"/>
      <c r="AC6" s="14"/>
      <c r="AD6" s="14"/>
      <c r="AE6" s="391"/>
      <c r="AF6" s="391"/>
      <c r="AG6" s="391"/>
      <c r="AH6" s="391"/>
      <c r="AI6" s="391"/>
      <c r="AJ6" s="391"/>
      <c r="AK6" s="391"/>
      <c r="AL6" s="391"/>
      <c r="AM6" s="433"/>
      <c r="AN6" s="431"/>
      <c r="AO6" s="432"/>
      <c r="AP6" s="391"/>
      <c r="AQ6" s="391"/>
      <c r="AR6" s="391"/>
      <c r="AS6" s="391"/>
      <c r="AT6" s="14"/>
      <c r="AU6" s="14"/>
      <c r="AV6" s="14"/>
      <c r="AW6" s="14"/>
      <c r="AX6" s="15"/>
      <c r="AY6" s="14"/>
      <c r="AZ6" s="14"/>
      <c r="BA6" s="14"/>
      <c r="BB6" s="14"/>
      <c r="BC6" s="14"/>
      <c r="BD6" s="391"/>
      <c r="BE6" s="391"/>
      <c r="BF6" s="391"/>
      <c r="BG6" s="391"/>
      <c r="BH6" s="391"/>
      <c r="BI6" s="391"/>
      <c r="BJ6" s="391"/>
      <c r="BK6" s="391"/>
      <c r="BL6" s="391"/>
      <c r="BM6" s="391"/>
      <c r="BN6" s="391"/>
      <c r="BO6" s="391"/>
      <c r="BP6" s="391"/>
      <c r="BQ6" s="391"/>
      <c r="BR6" s="391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5"/>
      <c r="CD6" s="14"/>
      <c r="CE6" s="14"/>
      <c r="CF6" s="14"/>
      <c r="CG6" s="14"/>
      <c r="CH6" s="28"/>
      <c r="CI6" s="269">
        <f t="shared" ref="CI6:CI49" si="0">($CI$3-CL6)</f>
        <v>76</v>
      </c>
      <c r="CJ6" s="11">
        <v>2</v>
      </c>
      <c r="CK6" s="224"/>
      <c r="CL6" s="224">
        <f t="shared" ref="CL6:CL49" si="1">SUM(F6:CH6)</f>
        <v>4</v>
      </c>
      <c r="CN6" s="231"/>
      <c r="CO6" s="231"/>
      <c r="CP6" s="231"/>
      <c r="CQ6" s="231"/>
      <c r="CR6" s="231"/>
      <c r="CS6" s="231"/>
      <c r="CT6" s="231"/>
      <c r="CU6" s="231"/>
      <c r="CV6" s="2"/>
      <c r="CW6" s="2"/>
    </row>
    <row r="7" spans="2:101" s="10" customFormat="1" ht="17.100000000000001" customHeight="1" x14ac:dyDescent="0.5">
      <c r="B7" s="11">
        <v>3</v>
      </c>
      <c r="C7" s="24">
        <v>12214</v>
      </c>
      <c r="D7" s="12" t="s">
        <v>47</v>
      </c>
      <c r="E7" s="299"/>
      <c r="F7" s="432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14"/>
      <c r="V7" s="14"/>
      <c r="W7" s="14"/>
      <c r="X7" s="14"/>
      <c r="Y7" s="15"/>
      <c r="Z7" s="14"/>
      <c r="AA7" s="14"/>
      <c r="AB7" s="14"/>
      <c r="AC7" s="14"/>
      <c r="AD7" s="14"/>
      <c r="AE7" s="391"/>
      <c r="AF7" s="391"/>
      <c r="AG7" s="391"/>
      <c r="AH7" s="391"/>
      <c r="AI7" s="391"/>
      <c r="AJ7" s="391"/>
      <c r="AK7" s="393"/>
      <c r="AL7" s="393"/>
      <c r="AM7" s="434"/>
      <c r="AN7" s="425"/>
      <c r="AO7" s="432"/>
      <c r="AP7" s="391"/>
      <c r="AQ7" s="391"/>
      <c r="AR7" s="391"/>
      <c r="AS7" s="391"/>
      <c r="AT7" s="14"/>
      <c r="AU7" s="14"/>
      <c r="AV7" s="14"/>
      <c r="AW7" s="14"/>
      <c r="AX7" s="15"/>
      <c r="AY7" s="14"/>
      <c r="AZ7" s="14"/>
      <c r="BA7" s="14"/>
      <c r="BB7" s="14"/>
      <c r="BC7" s="14"/>
      <c r="BD7" s="391"/>
      <c r="BE7" s="391"/>
      <c r="BF7" s="391"/>
      <c r="BG7" s="391"/>
      <c r="BH7" s="391"/>
      <c r="BI7" s="391"/>
      <c r="BJ7" s="391"/>
      <c r="BK7" s="395"/>
      <c r="BL7" s="395"/>
      <c r="BM7" s="395"/>
      <c r="BN7" s="391"/>
      <c r="BO7" s="391"/>
      <c r="BP7" s="391"/>
      <c r="BQ7" s="391"/>
      <c r="BR7" s="391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5"/>
      <c r="CD7" s="14"/>
      <c r="CE7" s="14"/>
      <c r="CF7" s="14"/>
      <c r="CG7" s="14"/>
      <c r="CH7" s="28"/>
      <c r="CI7" s="269">
        <f t="shared" si="0"/>
        <v>80</v>
      </c>
      <c r="CJ7" s="11">
        <v>3</v>
      </c>
      <c r="CK7" s="224"/>
      <c r="CL7" s="224">
        <f t="shared" si="1"/>
        <v>0</v>
      </c>
      <c r="CN7" s="2"/>
      <c r="CO7" s="2"/>
      <c r="CP7" s="2"/>
      <c r="CQ7" s="2"/>
      <c r="CR7" s="2"/>
      <c r="CS7" s="2"/>
      <c r="CT7" s="2"/>
      <c r="CU7" s="2"/>
      <c r="CV7" s="2"/>
      <c r="CW7" s="2"/>
    </row>
    <row r="8" spans="2:101" s="10" customFormat="1" ht="17.100000000000001" customHeight="1" x14ac:dyDescent="0.5">
      <c r="B8" s="11">
        <v>4</v>
      </c>
      <c r="C8" s="24">
        <v>12222</v>
      </c>
      <c r="D8" s="12" t="s">
        <v>48</v>
      </c>
      <c r="E8" s="299"/>
      <c r="F8" s="432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14"/>
      <c r="V8" s="14"/>
      <c r="W8" s="14"/>
      <c r="X8" s="14"/>
      <c r="Y8" s="15"/>
      <c r="Z8" s="14"/>
      <c r="AA8" s="14"/>
      <c r="AB8" s="14"/>
      <c r="AC8" s="14"/>
      <c r="AD8" s="14"/>
      <c r="AE8" s="391"/>
      <c r="AF8" s="391"/>
      <c r="AG8" s="391"/>
      <c r="AH8" s="391"/>
      <c r="AI8" s="391"/>
      <c r="AJ8" s="391"/>
      <c r="AK8" s="393"/>
      <c r="AL8" s="393"/>
      <c r="AM8" s="434"/>
      <c r="AN8" s="425"/>
      <c r="AO8" s="432"/>
      <c r="AP8" s="391"/>
      <c r="AQ8" s="391"/>
      <c r="AR8" s="391"/>
      <c r="AS8" s="391"/>
      <c r="AT8" s="14"/>
      <c r="AU8" s="14"/>
      <c r="AV8" s="14"/>
      <c r="AW8" s="14"/>
      <c r="AX8" s="15"/>
      <c r="AY8" s="14"/>
      <c r="AZ8" s="14"/>
      <c r="BA8" s="14"/>
      <c r="BB8" s="14"/>
      <c r="BC8" s="14"/>
      <c r="BD8" s="391"/>
      <c r="BE8" s="391"/>
      <c r="BF8" s="391"/>
      <c r="BG8" s="391"/>
      <c r="BH8" s="391"/>
      <c r="BI8" s="391"/>
      <c r="BJ8" s="391"/>
      <c r="BK8" s="395"/>
      <c r="BL8" s="395"/>
      <c r="BM8" s="395"/>
      <c r="BN8" s="391"/>
      <c r="BO8" s="391"/>
      <c r="BP8" s="391"/>
      <c r="BQ8" s="391"/>
      <c r="BR8" s="391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5"/>
      <c r="CD8" s="14"/>
      <c r="CE8" s="14"/>
      <c r="CF8" s="14"/>
      <c r="CG8" s="14"/>
      <c r="CH8" s="28"/>
      <c r="CI8" s="269">
        <f t="shared" si="0"/>
        <v>80</v>
      </c>
      <c r="CJ8" s="11">
        <v>4</v>
      </c>
      <c r="CK8" s="224"/>
      <c r="CL8" s="224">
        <f t="shared" si="1"/>
        <v>0</v>
      </c>
      <c r="CN8" s="2"/>
      <c r="CO8" s="2"/>
      <c r="CP8" s="2"/>
      <c r="CQ8" s="2"/>
      <c r="CR8" s="2"/>
      <c r="CS8" s="2"/>
      <c r="CT8" s="2"/>
      <c r="CU8" s="2"/>
      <c r="CV8" s="2"/>
      <c r="CW8" s="2"/>
    </row>
    <row r="9" spans="2:101" s="10" customFormat="1" ht="17.100000000000001" customHeight="1" x14ac:dyDescent="0.5">
      <c r="B9" s="11">
        <v>5</v>
      </c>
      <c r="C9" s="24">
        <v>12229</v>
      </c>
      <c r="D9" s="12" t="s">
        <v>49</v>
      </c>
      <c r="E9" s="299"/>
      <c r="F9" s="432"/>
      <c r="G9" s="391"/>
      <c r="H9" s="391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14"/>
      <c r="V9" s="14"/>
      <c r="W9" s="14"/>
      <c r="X9" s="14"/>
      <c r="Y9" s="15"/>
      <c r="Z9" s="14"/>
      <c r="AA9" s="14"/>
      <c r="AB9" s="14"/>
      <c r="AC9" s="14"/>
      <c r="AD9" s="14"/>
      <c r="AE9" s="391"/>
      <c r="AF9" s="391"/>
      <c r="AG9" s="391"/>
      <c r="AH9" s="391"/>
      <c r="AI9" s="391"/>
      <c r="AJ9" s="391"/>
      <c r="AK9" s="396"/>
      <c r="AL9" s="396"/>
      <c r="AM9" s="435"/>
      <c r="AN9" s="436"/>
      <c r="AO9" s="432"/>
      <c r="AP9" s="391"/>
      <c r="AQ9" s="391"/>
      <c r="AR9" s="391"/>
      <c r="AS9" s="391"/>
      <c r="AT9" s="14"/>
      <c r="AU9" s="14"/>
      <c r="AV9" s="14"/>
      <c r="AW9" s="14"/>
      <c r="AX9" s="15"/>
      <c r="AY9" s="14"/>
      <c r="AZ9" s="14"/>
      <c r="BA9" s="14"/>
      <c r="BB9" s="14"/>
      <c r="BC9" s="14"/>
      <c r="BD9" s="391"/>
      <c r="BE9" s="391"/>
      <c r="BF9" s="391"/>
      <c r="BG9" s="391"/>
      <c r="BH9" s="391"/>
      <c r="BI9" s="391"/>
      <c r="BJ9" s="391"/>
      <c r="BK9" s="16"/>
      <c r="BL9" s="399"/>
      <c r="BM9" s="399"/>
      <c r="BN9" s="391"/>
      <c r="BO9" s="391"/>
      <c r="BP9" s="391"/>
      <c r="BQ9" s="391"/>
      <c r="BR9" s="391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5"/>
      <c r="CD9" s="14"/>
      <c r="CE9" s="14"/>
      <c r="CF9" s="14"/>
      <c r="CG9" s="14"/>
      <c r="CH9" s="28"/>
      <c r="CI9" s="269">
        <f t="shared" si="0"/>
        <v>80</v>
      </c>
      <c r="CJ9" s="11">
        <v>5</v>
      </c>
      <c r="CK9" s="224"/>
      <c r="CL9" s="224">
        <f t="shared" si="1"/>
        <v>0</v>
      </c>
      <c r="CN9" s="2"/>
      <c r="CO9" s="2"/>
      <c r="CP9" s="2"/>
      <c r="CQ9" s="2"/>
      <c r="CR9" s="2"/>
      <c r="CS9" s="2"/>
      <c r="CT9" s="2"/>
      <c r="CU9" s="2"/>
      <c r="CV9" s="2"/>
      <c r="CW9" s="2"/>
    </row>
    <row r="10" spans="2:101" s="10" customFormat="1" ht="17.100000000000001" customHeight="1" x14ac:dyDescent="0.5">
      <c r="B10" s="11">
        <v>6</v>
      </c>
      <c r="C10" s="24">
        <v>12246</v>
      </c>
      <c r="D10" s="12" t="s">
        <v>50</v>
      </c>
      <c r="E10" s="299"/>
      <c r="F10" s="432"/>
      <c r="G10" s="391"/>
      <c r="H10" s="391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14"/>
      <c r="V10" s="14"/>
      <c r="W10" s="14"/>
      <c r="X10" s="14"/>
      <c r="Y10" s="15"/>
      <c r="Z10" s="14"/>
      <c r="AA10" s="14"/>
      <c r="AB10" s="14"/>
      <c r="AC10" s="14"/>
      <c r="AD10" s="14"/>
      <c r="AE10" s="391"/>
      <c r="AF10" s="391"/>
      <c r="AG10" s="391"/>
      <c r="AH10" s="391"/>
      <c r="AI10" s="391"/>
      <c r="AJ10" s="391"/>
      <c r="AK10" s="393"/>
      <c r="AL10" s="393"/>
      <c r="AM10" s="434"/>
      <c r="AN10" s="425"/>
      <c r="AO10" s="432"/>
      <c r="AP10" s="391"/>
      <c r="AQ10" s="391"/>
      <c r="AR10" s="391"/>
      <c r="AS10" s="391"/>
      <c r="AT10" s="14"/>
      <c r="AU10" s="14"/>
      <c r="AV10" s="14"/>
      <c r="AW10" s="14"/>
      <c r="AX10" s="15"/>
      <c r="AY10" s="14"/>
      <c r="AZ10" s="14"/>
      <c r="BA10" s="14"/>
      <c r="BB10" s="14"/>
      <c r="BC10" s="14"/>
      <c r="BD10" s="391"/>
      <c r="BE10" s="391"/>
      <c r="BF10" s="391"/>
      <c r="BG10" s="391"/>
      <c r="BH10" s="391"/>
      <c r="BI10" s="391"/>
      <c r="BJ10" s="391"/>
      <c r="BK10" s="17"/>
      <c r="BL10" s="395"/>
      <c r="BM10" s="395"/>
      <c r="BN10" s="391"/>
      <c r="BO10" s="391"/>
      <c r="BP10" s="391"/>
      <c r="BQ10" s="391"/>
      <c r="BR10" s="391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5"/>
      <c r="CD10" s="14"/>
      <c r="CE10" s="14"/>
      <c r="CF10" s="14"/>
      <c r="CG10" s="14"/>
      <c r="CH10" s="28"/>
      <c r="CI10" s="269">
        <f t="shared" si="0"/>
        <v>80</v>
      </c>
      <c r="CJ10" s="11">
        <v>6</v>
      </c>
      <c r="CK10" s="224"/>
      <c r="CL10" s="224">
        <f t="shared" si="1"/>
        <v>0</v>
      </c>
      <c r="CN10" s="2"/>
      <c r="CO10" s="2"/>
      <c r="CP10" s="2"/>
      <c r="CQ10" s="2"/>
      <c r="CR10" s="2"/>
      <c r="CS10" s="2"/>
      <c r="CT10" s="2"/>
      <c r="CU10" s="2"/>
      <c r="CV10" s="2"/>
      <c r="CW10" s="2"/>
    </row>
    <row r="11" spans="2:101" s="10" customFormat="1" ht="17.100000000000001" customHeight="1" x14ac:dyDescent="0.5">
      <c r="B11" s="11">
        <v>7</v>
      </c>
      <c r="C11" s="24">
        <v>12247</v>
      </c>
      <c r="D11" s="12" t="s">
        <v>51</v>
      </c>
      <c r="E11" s="299"/>
      <c r="F11" s="432"/>
      <c r="G11" s="391"/>
      <c r="H11" s="391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14"/>
      <c r="V11" s="14"/>
      <c r="W11" s="14"/>
      <c r="X11" s="14"/>
      <c r="Y11" s="15"/>
      <c r="Z11" s="14"/>
      <c r="AA11" s="14"/>
      <c r="AB11" s="14"/>
      <c r="AC11" s="14"/>
      <c r="AD11" s="14"/>
      <c r="AE11" s="391"/>
      <c r="AF11" s="391"/>
      <c r="AG11" s="391"/>
      <c r="AH11" s="391"/>
      <c r="AI11" s="391"/>
      <c r="AJ11" s="391"/>
      <c r="AK11" s="391"/>
      <c r="AL11" s="391"/>
      <c r="AM11" s="433"/>
      <c r="AN11" s="431"/>
      <c r="AO11" s="432"/>
      <c r="AP11" s="391"/>
      <c r="AQ11" s="391"/>
      <c r="AR11" s="391"/>
      <c r="AS11" s="391"/>
      <c r="AT11" s="14"/>
      <c r="AU11" s="14"/>
      <c r="AV11" s="14"/>
      <c r="AW11" s="14"/>
      <c r="AX11" s="15"/>
      <c r="AY11" s="14"/>
      <c r="AZ11" s="14"/>
      <c r="BA11" s="14"/>
      <c r="BB11" s="14"/>
      <c r="BC11" s="14"/>
      <c r="BD11" s="391"/>
      <c r="BE11" s="391"/>
      <c r="BF11" s="391"/>
      <c r="BG11" s="391"/>
      <c r="BH11" s="391"/>
      <c r="BI11" s="391"/>
      <c r="BJ11" s="391"/>
      <c r="BK11" s="391"/>
      <c r="BL11" s="391"/>
      <c r="BM11" s="391"/>
      <c r="BN11" s="391"/>
      <c r="BO11" s="391"/>
      <c r="BP11" s="391"/>
      <c r="BQ11" s="391"/>
      <c r="BR11" s="391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5"/>
      <c r="CD11" s="14"/>
      <c r="CE11" s="14"/>
      <c r="CF11" s="14"/>
      <c r="CG11" s="14"/>
      <c r="CH11" s="28"/>
      <c r="CI11" s="269">
        <f t="shared" si="0"/>
        <v>80</v>
      </c>
      <c r="CJ11" s="11">
        <v>7</v>
      </c>
      <c r="CK11" s="224"/>
      <c r="CL11" s="224">
        <f t="shared" si="1"/>
        <v>0</v>
      </c>
      <c r="CN11" s="701"/>
      <c r="CO11" s="701"/>
      <c r="CP11" s="701"/>
      <c r="CQ11" s="701"/>
      <c r="CR11" s="701"/>
      <c r="CS11" s="701"/>
      <c r="CT11" s="701"/>
      <c r="CU11" s="701"/>
      <c r="CV11" s="701"/>
      <c r="CW11" s="701"/>
    </row>
    <row r="12" spans="2:101" s="10" customFormat="1" ht="17.100000000000001" customHeight="1" x14ac:dyDescent="0.5">
      <c r="B12" s="11">
        <v>8</v>
      </c>
      <c r="C12" s="24">
        <v>12248</v>
      </c>
      <c r="D12" s="12" t="s">
        <v>52</v>
      </c>
      <c r="E12" s="299"/>
      <c r="F12" s="432"/>
      <c r="G12" s="391"/>
      <c r="H12" s="391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  <c r="U12" s="14"/>
      <c r="V12" s="14"/>
      <c r="W12" s="14"/>
      <c r="X12" s="14"/>
      <c r="Y12" s="15"/>
      <c r="Z12" s="14"/>
      <c r="AA12" s="14"/>
      <c r="AB12" s="14"/>
      <c r="AC12" s="14"/>
      <c r="AD12" s="14"/>
      <c r="AE12" s="391"/>
      <c r="AF12" s="391"/>
      <c r="AG12" s="391"/>
      <c r="AH12" s="391"/>
      <c r="AI12" s="391"/>
      <c r="AJ12" s="391"/>
      <c r="AK12" s="391"/>
      <c r="AL12" s="391"/>
      <c r="AM12" s="433"/>
      <c r="AN12" s="431"/>
      <c r="AO12" s="432"/>
      <c r="AP12" s="391"/>
      <c r="AQ12" s="391"/>
      <c r="AR12" s="391"/>
      <c r="AS12" s="391"/>
      <c r="AT12" s="14"/>
      <c r="AU12" s="14"/>
      <c r="AV12" s="14"/>
      <c r="AW12" s="14"/>
      <c r="AX12" s="15"/>
      <c r="AY12" s="14"/>
      <c r="AZ12" s="14"/>
      <c r="BA12" s="14"/>
      <c r="BB12" s="14"/>
      <c r="BC12" s="14"/>
      <c r="BD12" s="391"/>
      <c r="BE12" s="391"/>
      <c r="BF12" s="391"/>
      <c r="BG12" s="391"/>
      <c r="BH12" s="391"/>
      <c r="BI12" s="391"/>
      <c r="BJ12" s="391"/>
      <c r="BK12" s="391"/>
      <c r="BL12" s="391"/>
      <c r="BM12" s="391"/>
      <c r="BN12" s="391"/>
      <c r="BO12" s="391"/>
      <c r="BP12" s="391"/>
      <c r="BQ12" s="391"/>
      <c r="BR12" s="391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5"/>
      <c r="CD12" s="14"/>
      <c r="CE12" s="14"/>
      <c r="CF12" s="14"/>
      <c r="CG12" s="14"/>
      <c r="CH12" s="28"/>
      <c r="CI12" s="269">
        <f t="shared" si="0"/>
        <v>80</v>
      </c>
      <c r="CJ12" s="11">
        <v>8</v>
      </c>
      <c r="CK12" s="224"/>
      <c r="CL12" s="224">
        <f t="shared" si="1"/>
        <v>0</v>
      </c>
      <c r="CN12" s="701"/>
      <c r="CO12" s="701"/>
      <c r="CP12" s="701"/>
      <c r="CQ12" s="701"/>
      <c r="CR12" s="701"/>
      <c r="CS12" s="701"/>
      <c r="CT12" s="701"/>
      <c r="CU12" s="701"/>
      <c r="CV12" s="701"/>
      <c r="CW12" s="701"/>
    </row>
    <row r="13" spans="2:101" s="10" customFormat="1" ht="17.100000000000001" customHeight="1" x14ac:dyDescent="0.5">
      <c r="B13" s="11">
        <v>9</v>
      </c>
      <c r="C13" s="24">
        <v>12253</v>
      </c>
      <c r="D13" s="12" t="s">
        <v>178</v>
      </c>
      <c r="E13" s="299"/>
      <c r="F13" s="432"/>
      <c r="G13" s="391"/>
      <c r="H13" s="391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  <c r="U13" s="14"/>
      <c r="V13" s="14"/>
      <c r="W13" s="14"/>
      <c r="X13" s="14"/>
      <c r="Y13" s="15"/>
      <c r="Z13" s="14"/>
      <c r="AA13" s="14"/>
      <c r="AB13" s="14"/>
      <c r="AC13" s="14"/>
      <c r="AD13" s="14"/>
      <c r="AE13" s="391"/>
      <c r="AF13" s="391"/>
      <c r="AG13" s="391"/>
      <c r="AH13" s="391"/>
      <c r="AI13" s="391"/>
      <c r="AJ13" s="391"/>
      <c r="AK13" s="391"/>
      <c r="AL13" s="391"/>
      <c r="AM13" s="237"/>
      <c r="AN13" s="16"/>
      <c r="AO13" s="236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237"/>
      <c r="CI13" s="269">
        <f t="shared" si="0"/>
        <v>80</v>
      </c>
      <c r="CJ13" s="11">
        <v>9</v>
      </c>
      <c r="CK13" s="224"/>
      <c r="CL13" s="224">
        <f t="shared" si="1"/>
        <v>0</v>
      </c>
      <c r="CN13" s="701"/>
      <c r="CO13" s="701"/>
      <c r="CP13" s="701"/>
      <c r="CQ13" s="701"/>
      <c r="CR13" s="701"/>
      <c r="CS13" s="701"/>
      <c r="CT13" s="701"/>
      <c r="CU13" s="701"/>
      <c r="CV13" s="701"/>
      <c r="CW13" s="701"/>
    </row>
    <row r="14" spans="2:101" s="10" customFormat="1" ht="17.100000000000001" customHeight="1" x14ac:dyDescent="0.5">
      <c r="B14" s="11">
        <v>10</v>
      </c>
      <c r="C14" s="24">
        <v>12256</v>
      </c>
      <c r="D14" s="12" t="s">
        <v>53</v>
      </c>
      <c r="E14" s="299"/>
      <c r="F14" s="432"/>
      <c r="G14" s="391"/>
      <c r="H14" s="391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14"/>
      <c r="V14" s="14"/>
      <c r="W14" s="14"/>
      <c r="X14" s="14"/>
      <c r="Y14" s="15"/>
      <c r="Z14" s="14"/>
      <c r="AA14" s="14"/>
      <c r="AB14" s="14"/>
      <c r="AC14" s="14"/>
      <c r="AD14" s="14"/>
      <c r="AE14" s="391"/>
      <c r="AF14" s="391"/>
      <c r="AG14" s="391"/>
      <c r="AH14" s="391"/>
      <c r="AI14" s="391"/>
      <c r="AJ14" s="391"/>
      <c r="AK14" s="391"/>
      <c r="AL14" s="391"/>
      <c r="AM14" s="237"/>
      <c r="AN14" s="16"/>
      <c r="AO14" s="236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237"/>
      <c r="CI14" s="269">
        <f t="shared" si="0"/>
        <v>80</v>
      </c>
      <c r="CJ14" s="11">
        <v>10</v>
      </c>
      <c r="CK14" s="224"/>
      <c r="CL14" s="224">
        <f t="shared" si="1"/>
        <v>0</v>
      </c>
      <c r="CN14" s="701"/>
      <c r="CO14" s="701"/>
      <c r="CP14" s="701"/>
      <c r="CQ14" s="701"/>
      <c r="CR14" s="701"/>
      <c r="CS14" s="701"/>
      <c r="CT14" s="701"/>
      <c r="CU14" s="701"/>
      <c r="CV14" s="701"/>
      <c r="CW14" s="701"/>
    </row>
    <row r="15" spans="2:101" s="10" customFormat="1" ht="17.100000000000001" customHeight="1" x14ac:dyDescent="0.6">
      <c r="B15" s="11">
        <v>11</v>
      </c>
      <c r="C15" s="24">
        <v>12259</v>
      </c>
      <c r="D15" s="12" t="s">
        <v>54</v>
      </c>
      <c r="E15" s="299"/>
      <c r="F15" s="432"/>
      <c r="G15" s="391"/>
      <c r="H15" s="391"/>
      <c r="I15" s="391"/>
      <c r="J15" s="391"/>
      <c r="K15" s="391"/>
      <c r="L15" s="391"/>
      <c r="M15" s="391"/>
      <c r="N15" s="391"/>
      <c r="O15" s="391"/>
      <c r="P15" s="391"/>
      <c r="Q15" s="391"/>
      <c r="R15" s="391"/>
      <c r="S15" s="391"/>
      <c r="T15" s="391"/>
      <c r="U15" s="14"/>
      <c r="V15" s="14"/>
      <c r="W15" s="14"/>
      <c r="X15" s="14"/>
      <c r="Y15" s="15"/>
      <c r="Z15" s="14"/>
      <c r="AA15" s="14"/>
      <c r="AB15" s="14"/>
      <c r="AC15" s="14"/>
      <c r="AD15" s="14"/>
      <c r="AE15" s="391"/>
      <c r="AF15" s="391"/>
      <c r="AG15" s="391"/>
      <c r="AH15" s="391"/>
      <c r="AI15" s="391"/>
      <c r="AJ15" s="391"/>
      <c r="AK15" s="391"/>
      <c r="AL15" s="391"/>
      <c r="AM15" s="237"/>
      <c r="AN15" s="16"/>
      <c r="AO15" s="236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237"/>
      <c r="CI15" s="269">
        <f t="shared" si="0"/>
        <v>80</v>
      </c>
      <c r="CJ15" s="11">
        <v>11</v>
      </c>
      <c r="CK15" s="224"/>
      <c r="CL15" s="224">
        <f t="shared" si="1"/>
        <v>0</v>
      </c>
      <c r="CN15" s="702"/>
      <c r="CO15" s="702"/>
      <c r="CP15" s="702"/>
      <c r="CQ15" s="702"/>
      <c r="CR15" s="702"/>
      <c r="CS15" s="232"/>
      <c r="CT15" s="232"/>
      <c r="CU15" s="232"/>
      <c r="CV15" s="232"/>
      <c r="CW15" s="232"/>
    </row>
    <row r="16" spans="2:101" s="10" customFormat="1" ht="17.100000000000001" customHeight="1" x14ac:dyDescent="0.6">
      <c r="B16" s="11">
        <v>12</v>
      </c>
      <c r="C16" s="24">
        <v>12264</v>
      </c>
      <c r="D16" s="12" t="s">
        <v>55</v>
      </c>
      <c r="E16" s="300"/>
      <c r="F16" s="437"/>
      <c r="G16" s="401"/>
      <c r="H16" s="401"/>
      <c r="I16" s="401"/>
      <c r="J16" s="401"/>
      <c r="K16" s="401"/>
      <c r="L16" s="401"/>
      <c r="M16" s="401"/>
      <c r="N16" s="401"/>
      <c r="O16" s="401"/>
      <c r="P16" s="401"/>
      <c r="Q16" s="401"/>
      <c r="R16" s="401"/>
      <c r="S16" s="401"/>
      <c r="T16" s="401"/>
      <c r="U16" s="14"/>
      <c r="V16" s="14"/>
      <c r="W16" s="14"/>
      <c r="X16" s="14"/>
      <c r="Y16" s="15"/>
      <c r="Z16" s="14"/>
      <c r="AA16" s="14"/>
      <c r="AB16" s="14"/>
      <c r="AC16" s="14"/>
      <c r="AD16" s="14"/>
      <c r="AE16" s="401"/>
      <c r="AF16" s="401"/>
      <c r="AG16" s="401"/>
      <c r="AH16" s="401"/>
      <c r="AI16" s="401"/>
      <c r="AJ16" s="401"/>
      <c r="AK16" s="401"/>
      <c r="AL16" s="401"/>
      <c r="AM16" s="237"/>
      <c r="AN16" s="16"/>
      <c r="AO16" s="236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237"/>
      <c r="CI16" s="269">
        <f t="shared" si="0"/>
        <v>80</v>
      </c>
      <c r="CJ16" s="11">
        <v>12</v>
      </c>
      <c r="CK16" s="224"/>
      <c r="CL16" s="224">
        <f t="shared" si="1"/>
        <v>0</v>
      </c>
      <c r="CN16" s="702"/>
      <c r="CO16" s="702"/>
      <c r="CP16" s="702"/>
      <c r="CQ16" s="702"/>
      <c r="CR16" s="702"/>
      <c r="CS16" s="232"/>
      <c r="CT16" s="232"/>
      <c r="CU16" s="232"/>
      <c r="CV16" s="232"/>
      <c r="CW16" s="232"/>
    </row>
    <row r="17" spans="2:90" s="10" customFormat="1" ht="17.100000000000001" customHeight="1" x14ac:dyDescent="0.5">
      <c r="B17" s="11">
        <v>13</v>
      </c>
      <c r="C17" s="24">
        <v>12265</v>
      </c>
      <c r="D17" s="12" t="s">
        <v>56</v>
      </c>
      <c r="E17" s="301"/>
      <c r="F17" s="438"/>
      <c r="G17" s="405"/>
      <c r="H17" s="405"/>
      <c r="I17" s="405"/>
      <c r="J17" s="405"/>
      <c r="K17" s="405"/>
      <c r="L17" s="405"/>
      <c r="M17" s="405"/>
      <c r="N17" s="405"/>
      <c r="O17" s="405"/>
      <c r="P17" s="405"/>
      <c r="Q17" s="405"/>
      <c r="R17" s="405"/>
      <c r="S17" s="405"/>
      <c r="T17" s="405"/>
      <c r="U17" s="14"/>
      <c r="V17" s="14"/>
      <c r="W17" s="14"/>
      <c r="X17" s="14"/>
      <c r="Y17" s="15"/>
      <c r="Z17" s="14"/>
      <c r="AA17" s="14"/>
      <c r="AB17" s="14"/>
      <c r="AC17" s="14"/>
      <c r="AD17" s="14"/>
      <c r="AE17" s="405"/>
      <c r="AF17" s="405"/>
      <c r="AG17" s="405"/>
      <c r="AH17" s="405"/>
      <c r="AI17" s="405"/>
      <c r="AJ17" s="405"/>
      <c r="AK17" s="405"/>
      <c r="AL17" s="405"/>
      <c r="AM17" s="237"/>
      <c r="AN17" s="16"/>
      <c r="AO17" s="236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237"/>
      <c r="CI17" s="269">
        <f t="shared" si="0"/>
        <v>80</v>
      </c>
      <c r="CJ17" s="11">
        <v>13</v>
      </c>
      <c r="CK17" s="224"/>
      <c r="CL17" s="224">
        <f t="shared" si="1"/>
        <v>0</v>
      </c>
    </row>
    <row r="18" spans="2:90" s="10" customFormat="1" ht="17.100000000000001" customHeight="1" x14ac:dyDescent="0.5">
      <c r="B18" s="11">
        <v>14</v>
      </c>
      <c r="C18" s="24">
        <v>12269</v>
      </c>
      <c r="D18" s="12" t="s">
        <v>57</v>
      </c>
      <c r="E18" s="299"/>
      <c r="F18" s="432"/>
      <c r="G18" s="391"/>
      <c r="H18" s="391"/>
      <c r="I18" s="391"/>
      <c r="J18" s="391"/>
      <c r="K18" s="391"/>
      <c r="L18" s="391"/>
      <c r="M18" s="391"/>
      <c r="N18" s="391"/>
      <c r="O18" s="391"/>
      <c r="P18" s="391"/>
      <c r="Q18" s="391"/>
      <c r="R18" s="391"/>
      <c r="S18" s="391"/>
      <c r="T18" s="391"/>
      <c r="U18" s="14"/>
      <c r="V18" s="14"/>
      <c r="W18" s="14"/>
      <c r="X18" s="14"/>
      <c r="Y18" s="15"/>
      <c r="Z18" s="14"/>
      <c r="AA18" s="14"/>
      <c r="AB18" s="14"/>
      <c r="AC18" s="14"/>
      <c r="AD18" s="14"/>
      <c r="AE18" s="391"/>
      <c r="AF18" s="391"/>
      <c r="AG18" s="391"/>
      <c r="AH18" s="391"/>
      <c r="AI18" s="391"/>
      <c r="AJ18" s="391"/>
      <c r="AK18" s="391"/>
      <c r="AL18" s="391"/>
      <c r="AM18" s="237"/>
      <c r="AN18" s="16"/>
      <c r="AO18" s="236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237"/>
      <c r="CI18" s="269">
        <f t="shared" si="0"/>
        <v>80</v>
      </c>
      <c r="CJ18" s="11">
        <v>14</v>
      </c>
      <c r="CK18" s="224"/>
      <c r="CL18" s="224">
        <f t="shared" si="1"/>
        <v>0</v>
      </c>
    </row>
    <row r="19" spans="2:90" s="10" customFormat="1" ht="17.100000000000001" customHeight="1" x14ac:dyDescent="0.5">
      <c r="B19" s="11">
        <v>15</v>
      </c>
      <c r="C19" s="24">
        <v>12270</v>
      </c>
      <c r="D19" s="12" t="s">
        <v>58</v>
      </c>
      <c r="E19" s="300"/>
      <c r="F19" s="437"/>
      <c r="G19" s="401"/>
      <c r="H19" s="401"/>
      <c r="I19" s="401"/>
      <c r="J19" s="401"/>
      <c r="K19" s="401"/>
      <c r="L19" s="401"/>
      <c r="M19" s="401"/>
      <c r="N19" s="401"/>
      <c r="O19" s="401"/>
      <c r="P19" s="401"/>
      <c r="Q19" s="401"/>
      <c r="R19" s="401"/>
      <c r="S19" s="401"/>
      <c r="T19" s="401"/>
      <c r="U19" s="14"/>
      <c r="V19" s="14"/>
      <c r="W19" s="14"/>
      <c r="X19" s="14"/>
      <c r="Y19" s="15"/>
      <c r="Z19" s="14"/>
      <c r="AA19" s="14"/>
      <c r="AB19" s="14"/>
      <c r="AC19" s="14"/>
      <c r="AD19" s="14"/>
      <c r="AE19" s="401"/>
      <c r="AF19" s="401"/>
      <c r="AG19" s="401"/>
      <c r="AH19" s="401"/>
      <c r="AI19" s="401"/>
      <c r="AJ19" s="401"/>
      <c r="AK19" s="401"/>
      <c r="AL19" s="401"/>
      <c r="AM19" s="237"/>
      <c r="AN19" s="16"/>
      <c r="AO19" s="236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237"/>
      <c r="CI19" s="269">
        <f t="shared" si="0"/>
        <v>80</v>
      </c>
      <c r="CJ19" s="11">
        <v>15</v>
      </c>
      <c r="CK19" s="224"/>
      <c r="CL19" s="224">
        <f t="shared" si="1"/>
        <v>0</v>
      </c>
    </row>
    <row r="20" spans="2:90" s="10" customFormat="1" ht="17.100000000000001" customHeight="1" x14ac:dyDescent="0.5">
      <c r="B20" s="11">
        <v>16</v>
      </c>
      <c r="C20" s="24">
        <v>12290</v>
      </c>
      <c r="D20" s="12" t="s">
        <v>60</v>
      </c>
      <c r="E20" s="299"/>
      <c r="F20" s="432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391"/>
      <c r="T20" s="391"/>
      <c r="U20" s="14"/>
      <c r="V20" s="14"/>
      <c r="W20" s="14"/>
      <c r="X20" s="14"/>
      <c r="Y20" s="15"/>
      <c r="Z20" s="14"/>
      <c r="AA20" s="14"/>
      <c r="AB20" s="14"/>
      <c r="AC20" s="14"/>
      <c r="AD20" s="14"/>
      <c r="AE20" s="391"/>
      <c r="AF20" s="391"/>
      <c r="AG20" s="391"/>
      <c r="AH20" s="391"/>
      <c r="AI20" s="391"/>
      <c r="AJ20" s="391"/>
      <c r="AK20" s="391"/>
      <c r="AL20" s="391"/>
      <c r="AM20" s="237"/>
      <c r="AN20" s="16"/>
      <c r="AO20" s="236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237"/>
      <c r="CI20" s="269">
        <f t="shared" si="0"/>
        <v>80</v>
      </c>
      <c r="CJ20" s="11">
        <v>16</v>
      </c>
      <c r="CK20" s="224"/>
      <c r="CL20" s="224">
        <f t="shared" si="1"/>
        <v>0</v>
      </c>
    </row>
    <row r="21" spans="2:90" s="10" customFormat="1" ht="17.100000000000001" customHeight="1" x14ac:dyDescent="0.5">
      <c r="B21" s="11">
        <v>17</v>
      </c>
      <c r="C21" s="24">
        <v>12293</v>
      </c>
      <c r="D21" s="12" t="s">
        <v>61</v>
      </c>
      <c r="E21" s="300"/>
      <c r="F21" s="437"/>
      <c r="G21" s="401"/>
      <c r="H21" s="401"/>
      <c r="I21" s="401"/>
      <c r="J21" s="401"/>
      <c r="K21" s="401"/>
      <c r="L21" s="401"/>
      <c r="M21" s="401"/>
      <c r="N21" s="401"/>
      <c r="O21" s="401"/>
      <c r="P21" s="401"/>
      <c r="Q21" s="401"/>
      <c r="R21" s="401"/>
      <c r="S21" s="401"/>
      <c r="T21" s="401"/>
      <c r="U21" s="14"/>
      <c r="V21" s="14"/>
      <c r="W21" s="14"/>
      <c r="X21" s="14"/>
      <c r="Y21" s="15"/>
      <c r="Z21" s="14"/>
      <c r="AA21" s="14"/>
      <c r="AB21" s="14"/>
      <c r="AC21" s="14"/>
      <c r="AD21" s="14"/>
      <c r="AE21" s="401"/>
      <c r="AF21" s="401"/>
      <c r="AG21" s="401"/>
      <c r="AH21" s="401"/>
      <c r="AI21" s="401"/>
      <c r="AJ21" s="401"/>
      <c r="AK21" s="401"/>
      <c r="AL21" s="401"/>
      <c r="AM21" s="237"/>
      <c r="AN21" s="16"/>
      <c r="AO21" s="236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237"/>
      <c r="CI21" s="269">
        <f t="shared" si="0"/>
        <v>80</v>
      </c>
      <c r="CJ21" s="11">
        <v>17</v>
      </c>
      <c r="CK21" s="224"/>
      <c r="CL21" s="224">
        <f t="shared" si="1"/>
        <v>0</v>
      </c>
    </row>
    <row r="22" spans="2:90" s="10" customFormat="1" ht="17.100000000000001" customHeight="1" x14ac:dyDescent="0.5">
      <c r="B22" s="11">
        <v>18</v>
      </c>
      <c r="C22" s="24">
        <v>12295</v>
      </c>
      <c r="D22" s="12" t="s">
        <v>179</v>
      </c>
      <c r="E22" s="300"/>
      <c r="F22" s="437"/>
      <c r="G22" s="401"/>
      <c r="H22" s="401"/>
      <c r="I22" s="401"/>
      <c r="J22" s="401"/>
      <c r="K22" s="401"/>
      <c r="L22" s="401"/>
      <c r="M22" s="401"/>
      <c r="N22" s="401"/>
      <c r="O22" s="401"/>
      <c r="P22" s="401"/>
      <c r="Q22" s="401"/>
      <c r="R22" s="401"/>
      <c r="S22" s="401"/>
      <c r="T22" s="401"/>
      <c r="U22" s="14"/>
      <c r="V22" s="14"/>
      <c r="W22" s="14"/>
      <c r="X22" s="14"/>
      <c r="Y22" s="15"/>
      <c r="Z22" s="14"/>
      <c r="AA22" s="14"/>
      <c r="AB22" s="14"/>
      <c r="AC22" s="14"/>
      <c r="AD22" s="14"/>
      <c r="AE22" s="401"/>
      <c r="AF22" s="401"/>
      <c r="AG22" s="401"/>
      <c r="AH22" s="401"/>
      <c r="AI22" s="401"/>
      <c r="AJ22" s="401"/>
      <c r="AK22" s="401"/>
      <c r="AL22" s="401"/>
      <c r="AM22" s="237"/>
      <c r="AN22" s="16"/>
      <c r="AO22" s="236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237"/>
      <c r="CI22" s="269">
        <f t="shared" si="0"/>
        <v>80</v>
      </c>
      <c r="CJ22" s="11">
        <v>18</v>
      </c>
      <c r="CK22" s="224"/>
      <c r="CL22" s="224">
        <f t="shared" si="1"/>
        <v>0</v>
      </c>
    </row>
    <row r="23" spans="2:90" s="10" customFormat="1" ht="17.100000000000001" customHeight="1" x14ac:dyDescent="0.5">
      <c r="B23" s="11">
        <v>19</v>
      </c>
      <c r="C23" s="24">
        <v>12297</v>
      </c>
      <c r="D23" s="12" t="s">
        <v>62</v>
      </c>
      <c r="E23" s="299"/>
      <c r="F23" s="432"/>
      <c r="G23" s="391"/>
      <c r="H23" s="391"/>
      <c r="I23" s="391"/>
      <c r="J23" s="391"/>
      <c r="K23" s="391"/>
      <c r="L23" s="391"/>
      <c r="M23" s="391"/>
      <c r="N23" s="391"/>
      <c r="O23" s="391"/>
      <c r="P23" s="391"/>
      <c r="Q23" s="391"/>
      <c r="R23" s="391"/>
      <c r="S23" s="391"/>
      <c r="T23" s="391"/>
      <c r="U23" s="14"/>
      <c r="V23" s="14"/>
      <c r="W23" s="14"/>
      <c r="X23" s="14"/>
      <c r="Y23" s="15"/>
      <c r="Z23" s="14"/>
      <c r="AA23" s="14"/>
      <c r="AB23" s="14"/>
      <c r="AC23" s="14"/>
      <c r="AD23" s="14"/>
      <c r="AE23" s="391"/>
      <c r="AF23" s="391"/>
      <c r="AG23" s="391"/>
      <c r="AH23" s="391"/>
      <c r="AI23" s="391"/>
      <c r="AJ23" s="391"/>
      <c r="AK23" s="391"/>
      <c r="AL23" s="391"/>
      <c r="AM23" s="237"/>
      <c r="AN23" s="16"/>
      <c r="AO23" s="236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237"/>
      <c r="CI23" s="269">
        <f t="shared" si="0"/>
        <v>80</v>
      </c>
      <c r="CJ23" s="11">
        <v>19</v>
      </c>
      <c r="CK23" s="224"/>
      <c r="CL23" s="224">
        <f t="shared" si="1"/>
        <v>0</v>
      </c>
    </row>
    <row r="24" spans="2:90" s="10" customFormat="1" ht="17.100000000000001" customHeight="1" x14ac:dyDescent="0.5">
      <c r="B24" s="11">
        <v>20</v>
      </c>
      <c r="C24" s="24">
        <v>12301</v>
      </c>
      <c r="D24" s="12" t="s">
        <v>63</v>
      </c>
      <c r="E24" s="302"/>
      <c r="F24" s="439"/>
      <c r="G24" s="409"/>
      <c r="H24" s="409"/>
      <c r="I24" s="409"/>
      <c r="J24" s="409"/>
      <c r="K24" s="409"/>
      <c r="L24" s="409"/>
      <c r="M24" s="409"/>
      <c r="N24" s="409"/>
      <c r="O24" s="409"/>
      <c r="P24" s="409"/>
      <c r="Q24" s="409"/>
      <c r="R24" s="409"/>
      <c r="S24" s="409"/>
      <c r="T24" s="409"/>
      <c r="U24" s="14"/>
      <c r="V24" s="14"/>
      <c r="W24" s="14"/>
      <c r="X24" s="14"/>
      <c r="Y24" s="15"/>
      <c r="Z24" s="14"/>
      <c r="AA24" s="14"/>
      <c r="AB24" s="14"/>
      <c r="AC24" s="14"/>
      <c r="AD24" s="14"/>
      <c r="AE24" s="409"/>
      <c r="AF24" s="409"/>
      <c r="AG24" s="409"/>
      <c r="AH24" s="409"/>
      <c r="AI24" s="409"/>
      <c r="AJ24" s="409"/>
      <c r="AK24" s="409"/>
      <c r="AL24" s="409"/>
      <c r="AM24" s="237"/>
      <c r="AN24" s="16"/>
      <c r="AO24" s="236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237"/>
      <c r="CI24" s="269">
        <f t="shared" si="0"/>
        <v>80</v>
      </c>
      <c r="CJ24" s="11">
        <v>20</v>
      </c>
      <c r="CK24" s="224"/>
      <c r="CL24" s="224">
        <f t="shared" si="1"/>
        <v>0</v>
      </c>
    </row>
    <row r="25" spans="2:90" s="10" customFormat="1" ht="17.100000000000001" customHeight="1" x14ac:dyDescent="0.5">
      <c r="B25" s="11">
        <v>21</v>
      </c>
      <c r="C25" s="24">
        <v>12303</v>
      </c>
      <c r="D25" s="12" t="s">
        <v>64</v>
      </c>
      <c r="E25" s="299"/>
      <c r="F25" s="432"/>
      <c r="G25" s="391"/>
      <c r="H25" s="391"/>
      <c r="I25" s="391"/>
      <c r="J25" s="391"/>
      <c r="K25" s="391"/>
      <c r="L25" s="391"/>
      <c r="M25" s="391"/>
      <c r="N25" s="391"/>
      <c r="O25" s="391"/>
      <c r="P25" s="391"/>
      <c r="Q25" s="391"/>
      <c r="R25" s="391"/>
      <c r="S25" s="391"/>
      <c r="T25" s="391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391"/>
      <c r="AF25" s="391"/>
      <c r="AG25" s="391"/>
      <c r="AH25" s="391"/>
      <c r="AI25" s="391"/>
      <c r="AJ25" s="391"/>
      <c r="AK25" s="391"/>
      <c r="AL25" s="391"/>
      <c r="AM25" s="237"/>
      <c r="AN25" s="16"/>
      <c r="AO25" s="236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237"/>
      <c r="CI25" s="269">
        <f t="shared" si="0"/>
        <v>80</v>
      </c>
      <c r="CJ25" s="11">
        <v>21</v>
      </c>
      <c r="CK25" s="224"/>
      <c r="CL25" s="224">
        <f t="shared" si="1"/>
        <v>0</v>
      </c>
    </row>
    <row r="26" spans="2:90" s="10" customFormat="1" ht="17.100000000000001" customHeight="1" x14ac:dyDescent="0.5">
      <c r="B26" s="11">
        <v>22</v>
      </c>
      <c r="C26" s="24">
        <v>12302</v>
      </c>
      <c r="D26" s="12" t="s">
        <v>180</v>
      </c>
      <c r="E26" s="299"/>
      <c r="F26" s="432"/>
      <c r="G26" s="391"/>
      <c r="H26" s="391"/>
      <c r="I26" s="391"/>
      <c r="J26" s="391"/>
      <c r="K26" s="391"/>
      <c r="L26" s="391"/>
      <c r="M26" s="391"/>
      <c r="N26" s="391"/>
      <c r="O26" s="391"/>
      <c r="P26" s="391"/>
      <c r="Q26" s="391"/>
      <c r="R26" s="391"/>
      <c r="S26" s="391"/>
      <c r="T26" s="391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391"/>
      <c r="AF26" s="391"/>
      <c r="AG26" s="391"/>
      <c r="AH26" s="391"/>
      <c r="AI26" s="391"/>
      <c r="AJ26" s="391"/>
      <c r="AK26" s="391"/>
      <c r="AL26" s="391"/>
      <c r="AM26" s="237"/>
      <c r="AN26" s="16"/>
      <c r="AO26" s="236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237"/>
      <c r="CI26" s="269">
        <f t="shared" si="0"/>
        <v>80</v>
      </c>
      <c r="CJ26" s="11">
        <v>22</v>
      </c>
      <c r="CK26" s="224"/>
      <c r="CL26" s="224">
        <f t="shared" si="1"/>
        <v>0</v>
      </c>
    </row>
    <row r="27" spans="2:90" s="10" customFormat="1" ht="17.100000000000001" customHeight="1" x14ac:dyDescent="0.5">
      <c r="B27" s="11">
        <v>23</v>
      </c>
      <c r="C27" s="24">
        <v>12304</v>
      </c>
      <c r="D27" s="12" t="s">
        <v>65</v>
      </c>
      <c r="E27" s="300"/>
      <c r="F27" s="437"/>
      <c r="G27" s="401"/>
      <c r="H27" s="401"/>
      <c r="I27" s="401"/>
      <c r="J27" s="401"/>
      <c r="K27" s="401"/>
      <c r="L27" s="401"/>
      <c r="M27" s="401"/>
      <c r="N27" s="401"/>
      <c r="O27" s="401"/>
      <c r="P27" s="401"/>
      <c r="Q27" s="401"/>
      <c r="R27" s="401"/>
      <c r="S27" s="401"/>
      <c r="T27" s="401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401"/>
      <c r="AF27" s="401"/>
      <c r="AG27" s="401"/>
      <c r="AH27" s="401"/>
      <c r="AI27" s="401"/>
      <c r="AJ27" s="401"/>
      <c r="AK27" s="401"/>
      <c r="AL27" s="401"/>
      <c r="AM27" s="237"/>
      <c r="AN27" s="16"/>
      <c r="AO27" s="236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237"/>
      <c r="CI27" s="269">
        <f t="shared" si="0"/>
        <v>80</v>
      </c>
      <c r="CJ27" s="11">
        <v>23</v>
      </c>
      <c r="CK27" s="224"/>
      <c r="CL27" s="224">
        <f t="shared" si="1"/>
        <v>0</v>
      </c>
    </row>
    <row r="28" spans="2:90" s="10" customFormat="1" ht="17.100000000000001" customHeight="1" x14ac:dyDescent="0.5">
      <c r="B28" s="11">
        <v>24</v>
      </c>
      <c r="C28" s="24">
        <v>12306</v>
      </c>
      <c r="D28" s="12" t="s">
        <v>89</v>
      </c>
      <c r="E28" s="299"/>
      <c r="F28" s="432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1"/>
      <c r="R28" s="391"/>
      <c r="S28" s="391"/>
      <c r="T28" s="391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391"/>
      <c r="AF28" s="391"/>
      <c r="AG28" s="391"/>
      <c r="AH28" s="391"/>
      <c r="AI28" s="391"/>
      <c r="AJ28" s="391"/>
      <c r="AK28" s="391"/>
      <c r="AL28" s="391"/>
      <c r="AM28" s="237"/>
      <c r="AN28" s="16"/>
      <c r="AO28" s="236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237"/>
      <c r="CI28" s="269">
        <f t="shared" si="0"/>
        <v>80</v>
      </c>
      <c r="CJ28" s="11">
        <v>24</v>
      </c>
      <c r="CK28" s="224"/>
      <c r="CL28" s="224">
        <f t="shared" si="1"/>
        <v>0</v>
      </c>
    </row>
    <row r="29" spans="2:90" s="10" customFormat="1" ht="17.100000000000001" customHeight="1" x14ac:dyDescent="0.5">
      <c r="B29" s="11">
        <v>25</v>
      </c>
      <c r="C29" s="24">
        <v>12307</v>
      </c>
      <c r="D29" s="12" t="s">
        <v>66</v>
      </c>
      <c r="E29" s="299"/>
      <c r="F29" s="432"/>
      <c r="G29" s="391"/>
      <c r="H29" s="391"/>
      <c r="I29" s="391"/>
      <c r="J29" s="391"/>
      <c r="K29" s="391"/>
      <c r="L29" s="391"/>
      <c r="M29" s="391"/>
      <c r="N29" s="391"/>
      <c r="O29" s="391"/>
      <c r="P29" s="391"/>
      <c r="Q29" s="391"/>
      <c r="R29" s="391"/>
      <c r="S29" s="391"/>
      <c r="T29" s="39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391"/>
      <c r="AF29" s="391"/>
      <c r="AG29" s="391"/>
      <c r="AH29" s="391"/>
      <c r="AI29" s="391"/>
      <c r="AJ29" s="391"/>
      <c r="AK29" s="391"/>
      <c r="AL29" s="391"/>
      <c r="AM29" s="237"/>
      <c r="AN29" s="16"/>
      <c r="AO29" s="236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237"/>
      <c r="CI29" s="269">
        <f t="shared" si="0"/>
        <v>80</v>
      </c>
      <c r="CJ29" s="11">
        <v>25</v>
      </c>
      <c r="CK29" s="224"/>
      <c r="CL29" s="224">
        <f t="shared" si="1"/>
        <v>0</v>
      </c>
    </row>
    <row r="30" spans="2:90" s="10" customFormat="1" ht="17.100000000000001" customHeight="1" x14ac:dyDescent="0.5">
      <c r="B30" s="11">
        <v>26</v>
      </c>
      <c r="C30" s="24">
        <v>12309</v>
      </c>
      <c r="D30" s="12" t="s">
        <v>67</v>
      </c>
      <c r="E30" s="299"/>
      <c r="F30" s="432"/>
      <c r="G30" s="391"/>
      <c r="H30" s="391"/>
      <c r="I30" s="391"/>
      <c r="J30" s="391"/>
      <c r="K30" s="391"/>
      <c r="L30" s="391"/>
      <c r="M30" s="391"/>
      <c r="N30" s="391"/>
      <c r="O30" s="391"/>
      <c r="P30" s="391"/>
      <c r="Q30" s="391"/>
      <c r="R30" s="391"/>
      <c r="S30" s="391"/>
      <c r="T30" s="391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391"/>
      <c r="AF30" s="391"/>
      <c r="AG30" s="391"/>
      <c r="AH30" s="391"/>
      <c r="AI30" s="391"/>
      <c r="AJ30" s="391"/>
      <c r="AK30" s="391"/>
      <c r="AL30" s="391"/>
      <c r="AM30" s="237"/>
      <c r="AN30" s="16"/>
      <c r="AO30" s="236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237"/>
      <c r="CI30" s="269">
        <f t="shared" si="0"/>
        <v>80</v>
      </c>
      <c r="CJ30" s="11">
        <v>26</v>
      </c>
      <c r="CK30" s="224"/>
      <c r="CL30" s="224">
        <f t="shared" si="1"/>
        <v>0</v>
      </c>
    </row>
    <row r="31" spans="2:90" s="10" customFormat="1" ht="17.100000000000001" customHeight="1" x14ac:dyDescent="0.5">
      <c r="B31" s="11">
        <v>27</v>
      </c>
      <c r="C31" s="24">
        <v>12310</v>
      </c>
      <c r="D31" s="12" t="s">
        <v>68</v>
      </c>
      <c r="E31" s="299"/>
      <c r="F31" s="432"/>
      <c r="G31" s="391"/>
      <c r="H31" s="391"/>
      <c r="I31" s="391"/>
      <c r="J31" s="391"/>
      <c r="K31" s="391"/>
      <c r="L31" s="391"/>
      <c r="M31" s="391"/>
      <c r="N31" s="391"/>
      <c r="O31" s="391"/>
      <c r="P31" s="391"/>
      <c r="Q31" s="391"/>
      <c r="R31" s="391"/>
      <c r="S31" s="391"/>
      <c r="T31" s="391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391"/>
      <c r="AF31" s="391"/>
      <c r="AG31" s="391"/>
      <c r="AH31" s="391"/>
      <c r="AI31" s="391"/>
      <c r="AJ31" s="391"/>
      <c r="AK31" s="391"/>
      <c r="AL31" s="391"/>
      <c r="AM31" s="237"/>
      <c r="AN31" s="16"/>
      <c r="AO31" s="236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237"/>
      <c r="CI31" s="269">
        <f t="shared" si="0"/>
        <v>80</v>
      </c>
      <c r="CJ31" s="11">
        <v>27</v>
      </c>
      <c r="CK31" s="224"/>
      <c r="CL31" s="224">
        <f t="shared" si="1"/>
        <v>0</v>
      </c>
    </row>
    <row r="32" spans="2:90" s="10" customFormat="1" ht="17.100000000000001" customHeight="1" x14ac:dyDescent="0.5">
      <c r="B32" s="94">
        <v>28</v>
      </c>
      <c r="C32" s="24">
        <v>12325</v>
      </c>
      <c r="D32" s="12" t="s">
        <v>69</v>
      </c>
      <c r="E32" s="299"/>
      <c r="F32" s="432"/>
      <c r="G32" s="391"/>
      <c r="H32" s="391"/>
      <c r="I32" s="391"/>
      <c r="J32" s="391"/>
      <c r="K32" s="391"/>
      <c r="L32" s="391"/>
      <c r="M32" s="391"/>
      <c r="N32" s="391"/>
      <c r="O32" s="391"/>
      <c r="P32" s="391"/>
      <c r="Q32" s="391"/>
      <c r="R32" s="391"/>
      <c r="S32" s="391"/>
      <c r="T32" s="391"/>
      <c r="U32" s="14"/>
      <c r="V32" s="14"/>
      <c r="W32" s="14"/>
      <c r="X32" s="14"/>
      <c r="Y32" s="15"/>
      <c r="Z32" s="14"/>
      <c r="AA32" s="14"/>
      <c r="AB32" s="14"/>
      <c r="AC32" s="14"/>
      <c r="AD32" s="14"/>
      <c r="AE32" s="391"/>
      <c r="AF32" s="391"/>
      <c r="AG32" s="391"/>
      <c r="AH32" s="391"/>
      <c r="AI32" s="391"/>
      <c r="AJ32" s="391"/>
      <c r="AK32" s="391"/>
      <c r="AL32" s="391"/>
      <c r="AM32" s="237"/>
      <c r="AN32" s="16"/>
      <c r="AO32" s="236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237"/>
      <c r="CI32" s="269">
        <f t="shared" si="0"/>
        <v>80</v>
      </c>
      <c r="CJ32" s="11">
        <v>28</v>
      </c>
      <c r="CK32" s="224"/>
      <c r="CL32" s="224">
        <f t="shared" si="1"/>
        <v>0</v>
      </c>
    </row>
    <row r="33" spans="2:90" s="10" customFormat="1" ht="17.100000000000001" customHeight="1" x14ac:dyDescent="0.5">
      <c r="B33" s="11">
        <v>29</v>
      </c>
      <c r="C33" s="24">
        <v>12685</v>
      </c>
      <c r="D33" s="12" t="s">
        <v>99</v>
      </c>
      <c r="E33" s="299"/>
      <c r="F33" s="432"/>
      <c r="G33" s="391"/>
      <c r="H33" s="391"/>
      <c r="I33" s="391"/>
      <c r="J33" s="391"/>
      <c r="K33" s="391"/>
      <c r="L33" s="391"/>
      <c r="M33" s="391"/>
      <c r="N33" s="391"/>
      <c r="O33" s="391"/>
      <c r="P33" s="391"/>
      <c r="Q33" s="391"/>
      <c r="R33" s="391"/>
      <c r="S33" s="391"/>
      <c r="T33" s="391"/>
      <c r="U33" s="14"/>
      <c r="V33" s="14"/>
      <c r="W33" s="14"/>
      <c r="X33" s="14"/>
      <c r="Y33" s="15"/>
      <c r="Z33" s="14"/>
      <c r="AA33" s="14"/>
      <c r="AB33" s="14"/>
      <c r="AC33" s="14"/>
      <c r="AD33" s="14"/>
      <c r="AE33" s="391"/>
      <c r="AF33" s="391"/>
      <c r="AG33" s="391"/>
      <c r="AH33" s="391"/>
      <c r="AI33" s="391"/>
      <c r="AJ33" s="391"/>
      <c r="AK33" s="391"/>
      <c r="AL33" s="391"/>
      <c r="AM33" s="237"/>
      <c r="AN33" s="16"/>
      <c r="AO33" s="236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237"/>
      <c r="CI33" s="269">
        <f t="shared" si="0"/>
        <v>80</v>
      </c>
      <c r="CJ33" s="11">
        <v>29</v>
      </c>
      <c r="CK33" s="224"/>
      <c r="CL33" s="224">
        <f t="shared" si="1"/>
        <v>0</v>
      </c>
    </row>
    <row r="34" spans="2:90" s="10" customFormat="1" ht="17.100000000000001" customHeight="1" x14ac:dyDescent="0.5">
      <c r="B34" s="11">
        <v>30</v>
      </c>
      <c r="C34" s="24">
        <v>13297</v>
      </c>
      <c r="D34" s="12" t="s">
        <v>70</v>
      </c>
      <c r="E34" s="299"/>
      <c r="F34" s="432"/>
      <c r="G34" s="391"/>
      <c r="H34" s="391"/>
      <c r="I34" s="391"/>
      <c r="J34" s="391"/>
      <c r="K34" s="391"/>
      <c r="L34" s="391"/>
      <c r="M34" s="391"/>
      <c r="N34" s="391"/>
      <c r="O34" s="391"/>
      <c r="P34" s="391"/>
      <c r="Q34" s="391"/>
      <c r="R34" s="391"/>
      <c r="S34" s="391"/>
      <c r="T34" s="391"/>
      <c r="U34" s="14"/>
      <c r="V34" s="14"/>
      <c r="W34" s="14"/>
      <c r="X34" s="14"/>
      <c r="Y34" s="15"/>
      <c r="Z34" s="14"/>
      <c r="AA34" s="14"/>
      <c r="AB34" s="14"/>
      <c r="AC34" s="14"/>
      <c r="AD34" s="14"/>
      <c r="AE34" s="391"/>
      <c r="AF34" s="391"/>
      <c r="AG34" s="391"/>
      <c r="AH34" s="391"/>
      <c r="AI34" s="391"/>
      <c r="AJ34" s="391"/>
      <c r="AK34" s="391"/>
      <c r="AL34" s="391"/>
      <c r="AM34" s="237"/>
      <c r="AN34" s="16"/>
      <c r="AO34" s="236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237"/>
      <c r="CI34" s="269">
        <f t="shared" si="0"/>
        <v>80</v>
      </c>
      <c r="CJ34" s="11">
        <v>30</v>
      </c>
      <c r="CK34" s="224"/>
      <c r="CL34" s="224">
        <f t="shared" si="1"/>
        <v>0</v>
      </c>
    </row>
    <row r="35" spans="2:90" s="10" customFormat="1" ht="17.100000000000001" customHeight="1" x14ac:dyDescent="0.5">
      <c r="B35" s="11">
        <v>31</v>
      </c>
      <c r="C35" s="24">
        <v>13301</v>
      </c>
      <c r="D35" s="12" t="s">
        <v>181</v>
      </c>
      <c r="E35" s="299"/>
      <c r="F35" s="432"/>
      <c r="G35" s="391"/>
      <c r="H35" s="391"/>
      <c r="I35" s="391"/>
      <c r="J35" s="391"/>
      <c r="K35" s="391"/>
      <c r="L35" s="391"/>
      <c r="M35" s="391"/>
      <c r="N35" s="391"/>
      <c r="O35" s="391"/>
      <c r="P35" s="391"/>
      <c r="Q35" s="391"/>
      <c r="R35" s="391"/>
      <c r="S35" s="391"/>
      <c r="T35" s="391"/>
      <c r="U35" s="14"/>
      <c r="V35" s="14"/>
      <c r="W35" s="14"/>
      <c r="X35" s="14"/>
      <c r="Y35" s="15"/>
      <c r="Z35" s="14"/>
      <c r="AA35" s="14"/>
      <c r="AB35" s="14"/>
      <c r="AC35" s="14"/>
      <c r="AD35" s="14"/>
      <c r="AE35" s="391"/>
      <c r="AF35" s="391"/>
      <c r="AG35" s="391"/>
      <c r="AH35" s="391"/>
      <c r="AI35" s="391"/>
      <c r="AJ35" s="391"/>
      <c r="AK35" s="391"/>
      <c r="AL35" s="391"/>
      <c r="AM35" s="237"/>
      <c r="AN35" s="16"/>
      <c r="AO35" s="236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237"/>
      <c r="CI35" s="269">
        <f t="shared" si="0"/>
        <v>80</v>
      </c>
      <c r="CJ35" s="11">
        <v>31</v>
      </c>
      <c r="CK35" s="224"/>
      <c r="CL35" s="224">
        <f t="shared" si="1"/>
        <v>0</v>
      </c>
    </row>
    <row r="36" spans="2:90" s="10" customFormat="1" ht="17.100000000000001" customHeight="1" x14ac:dyDescent="0.5">
      <c r="B36" s="11">
        <v>32</v>
      </c>
      <c r="C36" s="24">
        <v>13302</v>
      </c>
      <c r="D36" s="12" t="s">
        <v>71</v>
      </c>
      <c r="E36" s="299"/>
      <c r="F36" s="432"/>
      <c r="G36" s="391"/>
      <c r="H36" s="391"/>
      <c r="I36" s="391"/>
      <c r="J36" s="391"/>
      <c r="K36" s="391"/>
      <c r="L36" s="391"/>
      <c r="M36" s="391"/>
      <c r="N36" s="391"/>
      <c r="O36" s="391"/>
      <c r="P36" s="391"/>
      <c r="Q36" s="391"/>
      <c r="R36" s="391"/>
      <c r="S36" s="391"/>
      <c r="T36" s="391"/>
      <c r="U36" s="14"/>
      <c r="V36" s="14"/>
      <c r="W36" s="14"/>
      <c r="X36" s="14"/>
      <c r="Y36" s="15"/>
      <c r="Z36" s="14"/>
      <c r="AA36" s="14"/>
      <c r="AB36" s="14"/>
      <c r="AC36" s="14"/>
      <c r="AD36" s="14"/>
      <c r="AE36" s="391"/>
      <c r="AF36" s="391"/>
      <c r="AG36" s="391"/>
      <c r="AH36" s="391"/>
      <c r="AI36" s="391"/>
      <c r="AJ36" s="391"/>
      <c r="AK36" s="391"/>
      <c r="AL36" s="391"/>
      <c r="AM36" s="237"/>
      <c r="AN36" s="16"/>
      <c r="AO36" s="236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237"/>
      <c r="CI36" s="269">
        <f t="shared" si="0"/>
        <v>80</v>
      </c>
      <c r="CJ36" s="11">
        <v>32</v>
      </c>
      <c r="CK36" s="224"/>
      <c r="CL36" s="224">
        <f t="shared" si="1"/>
        <v>0</v>
      </c>
    </row>
    <row r="37" spans="2:90" s="10" customFormat="1" ht="17.100000000000001" customHeight="1" x14ac:dyDescent="0.5">
      <c r="B37" s="11">
        <v>33</v>
      </c>
      <c r="C37" s="24">
        <v>13304</v>
      </c>
      <c r="D37" s="12" t="s">
        <v>72</v>
      </c>
      <c r="E37" s="299"/>
      <c r="F37" s="432"/>
      <c r="G37" s="391"/>
      <c r="H37" s="391"/>
      <c r="I37" s="391"/>
      <c r="J37" s="391"/>
      <c r="K37" s="391"/>
      <c r="L37" s="391"/>
      <c r="M37" s="391"/>
      <c r="N37" s="391"/>
      <c r="O37" s="391"/>
      <c r="P37" s="391"/>
      <c r="Q37" s="391"/>
      <c r="R37" s="391"/>
      <c r="S37" s="391"/>
      <c r="T37" s="391"/>
      <c r="U37" s="14"/>
      <c r="V37" s="14"/>
      <c r="W37" s="14"/>
      <c r="X37" s="14"/>
      <c r="Y37" s="15"/>
      <c r="Z37" s="14"/>
      <c r="AA37" s="14"/>
      <c r="AB37" s="14"/>
      <c r="AC37" s="14"/>
      <c r="AD37" s="14"/>
      <c r="AE37" s="391"/>
      <c r="AF37" s="391"/>
      <c r="AG37" s="391"/>
      <c r="AH37" s="391"/>
      <c r="AI37" s="391"/>
      <c r="AJ37" s="391"/>
      <c r="AK37" s="391"/>
      <c r="AL37" s="391"/>
      <c r="AM37" s="237"/>
      <c r="AN37" s="16"/>
      <c r="AO37" s="236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237"/>
      <c r="CI37" s="269">
        <f t="shared" si="0"/>
        <v>80</v>
      </c>
      <c r="CJ37" s="11">
        <v>33</v>
      </c>
      <c r="CK37" s="224"/>
      <c r="CL37" s="224">
        <f t="shared" si="1"/>
        <v>0</v>
      </c>
    </row>
    <row r="38" spans="2:90" s="10" customFormat="1" ht="17.100000000000001" customHeight="1" x14ac:dyDescent="0.5">
      <c r="B38" s="11">
        <v>34</v>
      </c>
      <c r="C38" s="24">
        <v>13306</v>
      </c>
      <c r="D38" s="12" t="s">
        <v>200</v>
      </c>
      <c r="E38" s="299"/>
      <c r="F38" s="432"/>
      <c r="G38" s="391"/>
      <c r="H38" s="391"/>
      <c r="I38" s="391"/>
      <c r="J38" s="391"/>
      <c r="K38" s="391"/>
      <c r="L38" s="391"/>
      <c r="M38" s="391"/>
      <c r="N38" s="391"/>
      <c r="O38" s="391"/>
      <c r="P38" s="391"/>
      <c r="Q38" s="391"/>
      <c r="R38" s="391"/>
      <c r="S38" s="391"/>
      <c r="T38" s="391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391"/>
      <c r="AF38" s="391"/>
      <c r="AG38" s="391"/>
      <c r="AH38" s="391"/>
      <c r="AI38" s="391"/>
      <c r="AJ38" s="391"/>
      <c r="AK38" s="391"/>
      <c r="AL38" s="391"/>
      <c r="AM38" s="237"/>
      <c r="AN38" s="16"/>
      <c r="AO38" s="236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237"/>
      <c r="CI38" s="269">
        <f t="shared" si="0"/>
        <v>80</v>
      </c>
      <c r="CJ38" s="11">
        <v>34</v>
      </c>
      <c r="CK38" s="224"/>
      <c r="CL38" s="224">
        <f t="shared" si="1"/>
        <v>0</v>
      </c>
    </row>
    <row r="39" spans="2:90" s="10" customFormat="1" ht="17.100000000000001" customHeight="1" x14ac:dyDescent="0.5">
      <c r="B39" s="11">
        <v>35</v>
      </c>
      <c r="C39" s="24">
        <v>13307</v>
      </c>
      <c r="D39" s="12" t="s">
        <v>73</v>
      </c>
      <c r="E39" s="300"/>
      <c r="F39" s="437"/>
      <c r="G39" s="401"/>
      <c r="H39" s="401"/>
      <c r="I39" s="401"/>
      <c r="J39" s="401"/>
      <c r="K39" s="401"/>
      <c r="L39" s="401"/>
      <c r="M39" s="401"/>
      <c r="N39" s="401"/>
      <c r="O39" s="401"/>
      <c r="P39" s="401"/>
      <c r="Q39" s="401"/>
      <c r="R39" s="401"/>
      <c r="S39" s="401"/>
      <c r="T39" s="401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401"/>
      <c r="AF39" s="401"/>
      <c r="AG39" s="401"/>
      <c r="AH39" s="401"/>
      <c r="AI39" s="401"/>
      <c r="AJ39" s="401"/>
      <c r="AK39" s="401"/>
      <c r="AL39" s="401"/>
      <c r="AM39" s="237"/>
      <c r="AN39" s="16"/>
      <c r="AO39" s="236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237"/>
      <c r="CI39" s="269">
        <f t="shared" si="0"/>
        <v>80</v>
      </c>
      <c r="CJ39" s="11">
        <v>35</v>
      </c>
      <c r="CK39" s="224"/>
      <c r="CL39" s="224">
        <f t="shared" si="1"/>
        <v>0</v>
      </c>
    </row>
    <row r="40" spans="2:90" s="10" customFormat="1" ht="17.100000000000001" customHeight="1" x14ac:dyDescent="0.5">
      <c r="B40" s="11">
        <v>36</v>
      </c>
      <c r="C40" s="24">
        <v>13315</v>
      </c>
      <c r="D40" s="699" t="s">
        <v>74</v>
      </c>
      <c r="E40" s="700"/>
      <c r="F40" s="432"/>
      <c r="G40" s="391"/>
      <c r="H40" s="391"/>
      <c r="I40" s="391"/>
      <c r="J40" s="391"/>
      <c r="K40" s="391"/>
      <c r="L40" s="391"/>
      <c r="M40" s="391"/>
      <c r="N40" s="391"/>
      <c r="O40" s="391"/>
      <c r="P40" s="391"/>
      <c r="Q40" s="391"/>
      <c r="R40" s="391"/>
      <c r="S40" s="391"/>
      <c r="T40" s="391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391"/>
      <c r="AF40" s="391"/>
      <c r="AG40" s="391"/>
      <c r="AH40" s="391"/>
      <c r="AI40" s="391"/>
      <c r="AJ40" s="391"/>
      <c r="AK40" s="391"/>
      <c r="AL40" s="391"/>
      <c r="AM40" s="237"/>
      <c r="AN40" s="16"/>
      <c r="AO40" s="236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237"/>
      <c r="CI40" s="269">
        <f t="shared" si="0"/>
        <v>80</v>
      </c>
      <c r="CJ40" s="11">
        <v>36</v>
      </c>
      <c r="CK40" s="224"/>
      <c r="CL40" s="224">
        <f t="shared" si="1"/>
        <v>0</v>
      </c>
    </row>
    <row r="41" spans="2:90" s="10" customFormat="1" ht="17.100000000000001" customHeight="1" x14ac:dyDescent="0.5">
      <c r="B41" s="11">
        <v>37</v>
      </c>
      <c r="C41" s="24">
        <v>13365</v>
      </c>
      <c r="D41" s="12" t="s">
        <v>108</v>
      </c>
      <c r="E41" s="303"/>
      <c r="F41" s="432"/>
      <c r="G41" s="391"/>
      <c r="H41" s="391"/>
      <c r="I41" s="391"/>
      <c r="J41" s="391"/>
      <c r="K41" s="391"/>
      <c r="L41" s="391"/>
      <c r="M41" s="391"/>
      <c r="N41" s="391"/>
      <c r="O41" s="391"/>
      <c r="P41" s="391"/>
      <c r="Q41" s="391"/>
      <c r="R41" s="391"/>
      <c r="S41" s="391"/>
      <c r="T41" s="391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391"/>
      <c r="AF41" s="391"/>
      <c r="AG41" s="391"/>
      <c r="AH41" s="391"/>
      <c r="AI41" s="391"/>
      <c r="AJ41" s="391"/>
      <c r="AK41" s="391"/>
      <c r="AL41" s="391"/>
      <c r="AM41" s="237"/>
      <c r="AN41" s="16"/>
      <c r="AO41" s="236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237"/>
      <c r="CI41" s="269">
        <f t="shared" si="0"/>
        <v>80</v>
      </c>
      <c r="CJ41" s="11">
        <v>37</v>
      </c>
      <c r="CK41" s="224"/>
      <c r="CL41" s="224">
        <f t="shared" si="1"/>
        <v>0</v>
      </c>
    </row>
    <row r="42" spans="2:90" s="10" customFormat="1" ht="17.100000000000001" customHeight="1" x14ac:dyDescent="0.5">
      <c r="B42" s="11">
        <v>38</v>
      </c>
      <c r="C42" s="24">
        <v>13499</v>
      </c>
      <c r="D42" s="12" t="s">
        <v>182</v>
      </c>
      <c r="E42" s="299"/>
      <c r="F42" s="432"/>
      <c r="G42" s="391"/>
      <c r="H42" s="391"/>
      <c r="I42" s="391"/>
      <c r="J42" s="391"/>
      <c r="K42" s="391"/>
      <c r="L42" s="391"/>
      <c r="M42" s="391"/>
      <c r="N42" s="391"/>
      <c r="O42" s="391"/>
      <c r="P42" s="391"/>
      <c r="Q42" s="391"/>
      <c r="R42" s="391"/>
      <c r="S42" s="391"/>
      <c r="T42" s="391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391"/>
      <c r="AF42" s="391"/>
      <c r="AG42" s="391"/>
      <c r="AH42" s="391"/>
      <c r="AI42" s="391"/>
      <c r="AJ42" s="391"/>
      <c r="AK42" s="391"/>
      <c r="AL42" s="391"/>
      <c r="AM42" s="237"/>
      <c r="AN42" s="16"/>
      <c r="AO42" s="236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237"/>
      <c r="CI42" s="269">
        <f t="shared" si="0"/>
        <v>80</v>
      </c>
      <c r="CJ42" s="11">
        <v>38</v>
      </c>
      <c r="CK42" s="224"/>
      <c r="CL42" s="224">
        <f t="shared" si="1"/>
        <v>0</v>
      </c>
    </row>
    <row r="43" spans="2:90" s="10" customFormat="1" ht="17.100000000000001" customHeight="1" x14ac:dyDescent="0.5">
      <c r="B43" s="11">
        <v>39</v>
      </c>
      <c r="C43" s="24"/>
      <c r="D43" s="12"/>
      <c r="E43" s="299"/>
      <c r="F43" s="432"/>
      <c r="G43" s="391"/>
      <c r="H43" s="391"/>
      <c r="I43" s="391"/>
      <c r="J43" s="391"/>
      <c r="K43" s="391"/>
      <c r="L43" s="391"/>
      <c r="M43" s="391"/>
      <c r="N43" s="391"/>
      <c r="O43" s="391"/>
      <c r="P43" s="391"/>
      <c r="Q43" s="391"/>
      <c r="R43" s="391"/>
      <c r="S43" s="391"/>
      <c r="T43" s="391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391"/>
      <c r="AF43" s="391"/>
      <c r="AG43" s="391"/>
      <c r="AH43" s="391"/>
      <c r="AI43" s="391"/>
      <c r="AJ43" s="391"/>
      <c r="AK43" s="391"/>
      <c r="AL43" s="391"/>
      <c r="AM43" s="237"/>
      <c r="AN43" s="16"/>
      <c r="AO43" s="236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237"/>
      <c r="CI43" s="269">
        <f t="shared" si="0"/>
        <v>80</v>
      </c>
      <c r="CJ43" s="11">
        <v>39</v>
      </c>
      <c r="CK43" s="224"/>
      <c r="CL43" s="224">
        <f t="shared" si="1"/>
        <v>0</v>
      </c>
    </row>
    <row r="44" spans="2:90" s="10" customFormat="1" ht="17.100000000000001" customHeight="1" x14ac:dyDescent="0.5">
      <c r="B44" s="11">
        <v>40</v>
      </c>
      <c r="C44" s="24"/>
      <c r="D44" s="12"/>
      <c r="E44" s="304"/>
      <c r="F44" s="440"/>
      <c r="G44" s="413"/>
      <c r="H44" s="413"/>
      <c r="I44" s="413"/>
      <c r="J44" s="413"/>
      <c r="K44" s="413"/>
      <c r="L44" s="413"/>
      <c r="M44" s="413"/>
      <c r="N44" s="413"/>
      <c r="O44" s="413"/>
      <c r="P44" s="413"/>
      <c r="Q44" s="413"/>
      <c r="R44" s="413"/>
      <c r="S44" s="413"/>
      <c r="T44" s="413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413"/>
      <c r="AF44" s="413"/>
      <c r="AG44" s="413"/>
      <c r="AH44" s="413"/>
      <c r="AI44" s="413"/>
      <c r="AJ44" s="413"/>
      <c r="AK44" s="413"/>
      <c r="AL44" s="413"/>
      <c r="AM44" s="237"/>
      <c r="AN44" s="16"/>
      <c r="AO44" s="236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237"/>
      <c r="CI44" s="269">
        <f t="shared" si="0"/>
        <v>80</v>
      </c>
      <c r="CJ44" s="11">
        <v>40</v>
      </c>
      <c r="CK44" s="224"/>
      <c r="CL44" s="224">
        <f t="shared" si="1"/>
        <v>0</v>
      </c>
    </row>
    <row r="45" spans="2:90" s="234" customFormat="1" ht="17.100000000000001" customHeight="1" x14ac:dyDescent="0.5">
      <c r="B45" s="25">
        <v>41</v>
      </c>
      <c r="C45" s="24"/>
      <c r="D45" s="12"/>
      <c r="E45" s="304"/>
      <c r="F45" s="440"/>
      <c r="G45" s="413"/>
      <c r="H45" s="413"/>
      <c r="I45" s="413"/>
      <c r="J45" s="413"/>
      <c r="K45" s="413"/>
      <c r="L45" s="413"/>
      <c r="M45" s="413"/>
      <c r="N45" s="413"/>
      <c r="O45" s="413"/>
      <c r="P45" s="413"/>
      <c r="Q45" s="413"/>
      <c r="R45" s="413"/>
      <c r="S45" s="413"/>
      <c r="T45" s="413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413"/>
      <c r="AF45" s="413"/>
      <c r="AG45" s="413"/>
      <c r="AH45" s="413"/>
      <c r="AI45" s="413"/>
      <c r="AJ45" s="413"/>
      <c r="AK45" s="413"/>
      <c r="AL45" s="413"/>
      <c r="AM45" s="305"/>
      <c r="AN45" s="235"/>
      <c r="AO45" s="319"/>
      <c r="AP45" s="307"/>
      <c r="AQ45" s="307"/>
      <c r="AR45" s="307"/>
      <c r="AS45" s="307"/>
      <c r="AT45" s="307"/>
      <c r="AU45" s="307"/>
      <c r="AV45" s="307"/>
      <c r="AW45" s="307"/>
      <c r="AX45" s="307"/>
      <c r="AY45" s="307"/>
      <c r="AZ45" s="307"/>
      <c r="BA45" s="307"/>
      <c r="BB45" s="307"/>
      <c r="BC45" s="307"/>
      <c r="BD45" s="307"/>
      <c r="BE45" s="307"/>
      <c r="BF45" s="307"/>
      <c r="BG45" s="307"/>
      <c r="BH45" s="307"/>
      <c r="BI45" s="307"/>
      <c r="BJ45" s="307"/>
      <c r="BK45" s="307"/>
      <c r="BL45" s="307"/>
      <c r="BM45" s="307"/>
      <c r="BN45" s="307"/>
      <c r="BO45" s="307"/>
      <c r="BP45" s="307"/>
      <c r="BQ45" s="307"/>
      <c r="BR45" s="307"/>
      <c r="BS45" s="307"/>
      <c r="BT45" s="307"/>
      <c r="BU45" s="307"/>
      <c r="BV45" s="307"/>
      <c r="BW45" s="307"/>
      <c r="BX45" s="307"/>
      <c r="BY45" s="307"/>
      <c r="BZ45" s="307"/>
      <c r="CA45" s="307"/>
      <c r="CB45" s="307"/>
      <c r="CC45" s="307"/>
      <c r="CD45" s="307"/>
      <c r="CE45" s="307"/>
      <c r="CF45" s="307"/>
      <c r="CG45" s="307"/>
      <c r="CH45" s="305"/>
      <c r="CI45" s="269">
        <f t="shared" si="0"/>
        <v>80</v>
      </c>
      <c r="CJ45" s="309">
        <v>41</v>
      </c>
      <c r="CL45" s="2">
        <f t="shared" si="1"/>
        <v>0</v>
      </c>
    </row>
    <row r="46" spans="2:90" ht="17.100000000000001" customHeight="1" x14ac:dyDescent="0.5">
      <c r="B46" s="11">
        <v>42</v>
      </c>
      <c r="C46" s="24"/>
      <c r="D46" s="12"/>
      <c r="E46" s="310"/>
      <c r="F46" s="319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7"/>
      <c r="R46" s="307"/>
      <c r="S46" s="307"/>
      <c r="T46" s="307"/>
      <c r="U46" s="307"/>
      <c r="V46" s="307"/>
      <c r="W46" s="307"/>
      <c r="X46" s="307"/>
      <c r="Y46" s="307"/>
      <c r="Z46" s="307"/>
      <c r="AA46" s="307"/>
      <c r="AB46" s="307"/>
      <c r="AC46" s="307"/>
      <c r="AD46" s="307"/>
      <c r="AE46" s="307"/>
      <c r="AF46" s="307"/>
      <c r="AG46" s="307"/>
      <c r="AH46" s="307"/>
      <c r="AI46" s="307"/>
      <c r="AJ46" s="307"/>
      <c r="AK46" s="307"/>
      <c r="AL46" s="307"/>
      <c r="AM46" s="305"/>
      <c r="AO46" s="319"/>
      <c r="AP46" s="307"/>
      <c r="AQ46" s="307"/>
      <c r="AR46" s="307"/>
      <c r="AS46" s="307"/>
      <c r="AT46" s="307"/>
      <c r="AU46" s="307"/>
      <c r="AV46" s="307"/>
      <c r="AW46" s="307"/>
      <c r="AX46" s="307"/>
      <c r="AY46" s="307"/>
      <c r="AZ46" s="307"/>
      <c r="BA46" s="307"/>
      <c r="BB46" s="307"/>
      <c r="BC46" s="307"/>
      <c r="BD46" s="307"/>
      <c r="BE46" s="307"/>
      <c r="BF46" s="307"/>
      <c r="BG46" s="307"/>
      <c r="BH46" s="307"/>
      <c r="BI46" s="307"/>
      <c r="BJ46" s="307"/>
      <c r="BK46" s="307"/>
      <c r="BL46" s="307"/>
      <c r="BM46" s="307"/>
      <c r="BN46" s="307"/>
      <c r="BO46" s="307"/>
      <c r="BP46" s="307"/>
      <c r="BQ46" s="307"/>
      <c r="BR46" s="307"/>
      <c r="BS46" s="307"/>
      <c r="BT46" s="307"/>
      <c r="BU46" s="307"/>
      <c r="BV46" s="307"/>
      <c r="BW46" s="307"/>
      <c r="BX46" s="307"/>
      <c r="BY46" s="307"/>
      <c r="BZ46" s="307"/>
      <c r="CA46" s="307"/>
      <c r="CB46" s="307"/>
      <c r="CC46" s="307"/>
      <c r="CD46" s="307"/>
      <c r="CE46" s="307"/>
      <c r="CF46" s="307"/>
      <c r="CG46" s="307"/>
      <c r="CH46" s="305"/>
      <c r="CI46" s="269">
        <f t="shared" si="0"/>
        <v>80</v>
      </c>
      <c r="CJ46" s="309">
        <v>42</v>
      </c>
      <c r="CL46" s="2">
        <f t="shared" si="1"/>
        <v>0</v>
      </c>
    </row>
    <row r="47" spans="2:90" ht="17.100000000000001" customHeight="1" x14ac:dyDescent="0.5">
      <c r="B47" s="311">
        <v>43</v>
      </c>
      <c r="C47" s="24"/>
      <c r="D47" s="12"/>
      <c r="E47" s="312"/>
      <c r="F47" s="441"/>
      <c r="G47" s="442"/>
      <c r="H47" s="442"/>
      <c r="I47" s="442"/>
      <c r="J47" s="442"/>
      <c r="K47" s="442"/>
      <c r="L47" s="442"/>
      <c r="M47" s="442"/>
      <c r="N47" s="442"/>
      <c r="O47" s="442"/>
      <c r="P47" s="442"/>
      <c r="Q47" s="442"/>
      <c r="R47" s="442"/>
      <c r="S47" s="442"/>
      <c r="T47" s="442"/>
      <c r="U47" s="442"/>
      <c r="V47" s="442"/>
      <c r="W47" s="442"/>
      <c r="X47" s="442"/>
      <c r="Y47" s="442"/>
      <c r="Z47" s="442"/>
      <c r="AA47" s="442"/>
      <c r="AB47" s="442"/>
      <c r="AC47" s="442"/>
      <c r="AD47" s="442"/>
      <c r="AE47" s="442"/>
      <c r="AF47" s="442"/>
      <c r="AG47" s="442"/>
      <c r="AH47" s="442"/>
      <c r="AI47" s="442"/>
      <c r="AJ47" s="442"/>
      <c r="AK47" s="442"/>
      <c r="AL47" s="442"/>
      <c r="AM47" s="443"/>
      <c r="AO47" s="441"/>
      <c r="AP47" s="442"/>
      <c r="AQ47" s="442"/>
      <c r="AR47" s="442"/>
      <c r="AS47" s="442"/>
      <c r="AT47" s="442"/>
      <c r="AU47" s="442"/>
      <c r="AV47" s="442"/>
      <c r="AW47" s="442"/>
      <c r="AX47" s="442"/>
      <c r="AY47" s="442"/>
      <c r="AZ47" s="442"/>
      <c r="BA47" s="442"/>
      <c r="BB47" s="442"/>
      <c r="BC47" s="442"/>
      <c r="BD47" s="442"/>
      <c r="BE47" s="442"/>
      <c r="BF47" s="442"/>
      <c r="BG47" s="442"/>
      <c r="BH47" s="442"/>
      <c r="BI47" s="442"/>
      <c r="BJ47" s="442"/>
      <c r="BK47" s="442"/>
      <c r="BL47" s="442"/>
      <c r="BM47" s="442"/>
      <c r="BN47" s="442"/>
      <c r="BO47" s="442"/>
      <c r="BP47" s="442"/>
      <c r="BQ47" s="442"/>
      <c r="BR47" s="442"/>
      <c r="BS47" s="442"/>
      <c r="BT47" s="442"/>
      <c r="BU47" s="442"/>
      <c r="BV47" s="442"/>
      <c r="BW47" s="442"/>
      <c r="BX47" s="442"/>
      <c r="BY47" s="442"/>
      <c r="BZ47" s="442"/>
      <c r="CA47" s="442"/>
      <c r="CB47" s="442"/>
      <c r="CC47" s="442"/>
      <c r="CD47" s="442"/>
      <c r="CE47" s="442"/>
      <c r="CF47" s="442"/>
      <c r="CG47" s="442"/>
      <c r="CH47" s="443"/>
      <c r="CI47" s="269">
        <f t="shared" si="0"/>
        <v>80</v>
      </c>
      <c r="CJ47" s="309">
        <v>43</v>
      </c>
      <c r="CL47" s="2">
        <f t="shared" si="1"/>
        <v>0</v>
      </c>
    </row>
    <row r="48" spans="2:90" ht="17.100000000000001" customHeight="1" x14ac:dyDescent="0.5">
      <c r="B48" s="25">
        <v>44</v>
      </c>
      <c r="C48" s="24"/>
      <c r="D48" s="12"/>
      <c r="E48" s="312"/>
      <c r="F48" s="319"/>
      <c r="G48" s="307"/>
      <c r="H48" s="307"/>
      <c r="I48" s="307"/>
      <c r="J48" s="307"/>
      <c r="K48" s="307"/>
      <c r="L48" s="307"/>
      <c r="M48" s="307"/>
      <c r="N48" s="307"/>
      <c r="O48" s="307"/>
      <c r="P48" s="307"/>
      <c r="Q48" s="307"/>
      <c r="R48" s="307"/>
      <c r="S48" s="307"/>
      <c r="T48" s="307"/>
      <c r="U48" s="307"/>
      <c r="V48" s="307"/>
      <c r="W48" s="307"/>
      <c r="X48" s="307"/>
      <c r="Y48" s="307"/>
      <c r="Z48" s="307"/>
      <c r="AA48" s="307"/>
      <c r="AB48" s="307"/>
      <c r="AC48" s="307"/>
      <c r="AD48" s="307"/>
      <c r="AE48" s="307"/>
      <c r="AF48" s="307"/>
      <c r="AG48" s="307"/>
      <c r="AH48" s="307"/>
      <c r="AI48" s="307"/>
      <c r="AJ48" s="307"/>
      <c r="AK48" s="307"/>
      <c r="AL48" s="307"/>
      <c r="AM48" s="305"/>
      <c r="AO48" s="319"/>
      <c r="AP48" s="307"/>
      <c r="AQ48" s="307"/>
      <c r="AR48" s="307"/>
      <c r="AS48" s="307"/>
      <c r="AT48" s="307"/>
      <c r="AU48" s="307"/>
      <c r="AV48" s="307"/>
      <c r="AW48" s="307"/>
      <c r="AX48" s="307"/>
      <c r="AY48" s="307"/>
      <c r="AZ48" s="307"/>
      <c r="BA48" s="307"/>
      <c r="BB48" s="307"/>
      <c r="BC48" s="307"/>
      <c r="BD48" s="307"/>
      <c r="BE48" s="307"/>
      <c r="BF48" s="307"/>
      <c r="BG48" s="307"/>
      <c r="BH48" s="307"/>
      <c r="BI48" s="307"/>
      <c r="BJ48" s="307"/>
      <c r="BK48" s="307"/>
      <c r="BL48" s="307"/>
      <c r="BM48" s="307"/>
      <c r="BN48" s="307"/>
      <c r="BO48" s="307"/>
      <c r="BP48" s="307"/>
      <c r="BQ48" s="307"/>
      <c r="BR48" s="307"/>
      <c r="BS48" s="307"/>
      <c r="BT48" s="307"/>
      <c r="BU48" s="307"/>
      <c r="BV48" s="307"/>
      <c r="BW48" s="307"/>
      <c r="BX48" s="307"/>
      <c r="BY48" s="307"/>
      <c r="BZ48" s="307"/>
      <c r="CA48" s="307"/>
      <c r="CB48" s="307"/>
      <c r="CC48" s="307"/>
      <c r="CD48" s="307"/>
      <c r="CE48" s="307"/>
      <c r="CF48" s="307"/>
      <c r="CG48" s="307"/>
      <c r="CH48" s="305"/>
      <c r="CI48" s="269">
        <f t="shared" si="0"/>
        <v>80</v>
      </c>
      <c r="CJ48" s="309">
        <v>44</v>
      </c>
      <c r="CL48" s="2">
        <f t="shared" si="1"/>
        <v>0</v>
      </c>
    </row>
    <row r="49" spans="2:90" ht="17.100000000000001" customHeight="1" thickBot="1" x14ac:dyDescent="0.55000000000000004">
      <c r="B49" s="95">
        <v>45</v>
      </c>
      <c r="C49" s="270"/>
      <c r="D49" s="22"/>
      <c r="E49" s="313"/>
      <c r="F49" s="238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3"/>
      <c r="AK49" s="233"/>
      <c r="AL49" s="233"/>
      <c r="AM49" s="239"/>
      <c r="AO49" s="238"/>
      <c r="AP49" s="233"/>
      <c r="AQ49" s="233"/>
      <c r="AR49" s="233"/>
      <c r="AS49" s="233"/>
      <c r="AT49" s="233"/>
      <c r="AU49" s="233"/>
      <c r="AV49" s="233"/>
      <c r="AW49" s="233"/>
      <c r="AX49" s="233"/>
      <c r="AY49" s="233"/>
      <c r="AZ49" s="233"/>
      <c r="BA49" s="233"/>
      <c r="BB49" s="233"/>
      <c r="BC49" s="233"/>
      <c r="BD49" s="233"/>
      <c r="BE49" s="233"/>
      <c r="BF49" s="233"/>
      <c r="BG49" s="233"/>
      <c r="BH49" s="233"/>
      <c r="BI49" s="233"/>
      <c r="BJ49" s="233"/>
      <c r="BK49" s="233"/>
      <c r="BL49" s="233"/>
      <c r="BM49" s="233"/>
      <c r="BN49" s="233"/>
      <c r="BO49" s="233"/>
      <c r="BP49" s="233"/>
      <c r="BQ49" s="233"/>
      <c r="BR49" s="233"/>
      <c r="BS49" s="233"/>
      <c r="BT49" s="233"/>
      <c r="BU49" s="233"/>
      <c r="BV49" s="233"/>
      <c r="BW49" s="233"/>
      <c r="BX49" s="233"/>
      <c r="BY49" s="233"/>
      <c r="BZ49" s="233"/>
      <c r="CA49" s="233"/>
      <c r="CB49" s="233"/>
      <c r="CC49" s="233"/>
      <c r="CD49" s="233"/>
      <c r="CE49" s="233"/>
      <c r="CF49" s="233"/>
      <c r="CG49" s="233"/>
      <c r="CH49" s="239"/>
      <c r="CI49" s="271">
        <f t="shared" si="0"/>
        <v>80</v>
      </c>
      <c r="CJ49" s="314">
        <v>45</v>
      </c>
      <c r="CL49" s="2">
        <f t="shared" si="1"/>
        <v>0</v>
      </c>
    </row>
  </sheetData>
  <mergeCells count="10">
    <mergeCell ref="D40:E40"/>
    <mergeCell ref="CN11:CW12"/>
    <mergeCell ref="CN13:CW14"/>
    <mergeCell ref="CN15:CR16"/>
    <mergeCell ref="B1:AM1"/>
    <mergeCell ref="AO1:CJ1"/>
    <mergeCell ref="B2:B4"/>
    <mergeCell ref="C2:C4"/>
    <mergeCell ref="D2:D4"/>
    <mergeCell ref="CJ2:CJ4"/>
  </mergeCells>
  <printOptions horizontalCentered="1"/>
  <pageMargins left="0.15748031496062992" right="0.15748031496062992" top="0.39370078740157483" bottom="0.39370078740157483" header="0.51181102362204722" footer="0.51181102362204722"/>
  <pageSetup paperSize="9" scale="92" orientation="portrait" r:id="rId1"/>
  <headerFooter alignWithMargins="0"/>
  <colBreaks count="2" manualBreakCount="2">
    <brk id="39" max="45" man="1"/>
    <brk id="88" max="4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17</vt:i4>
      </vt:variant>
      <vt:variant>
        <vt:lpstr>ช่วงที่มีชื่อ</vt:lpstr>
      </vt:variant>
      <vt:variant>
        <vt:i4>16</vt:i4>
      </vt:variant>
    </vt:vector>
  </HeadingPairs>
  <TitlesOfParts>
    <vt:vector size="33" baseType="lpstr">
      <vt:lpstr>Sheet4</vt:lpstr>
      <vt:lpstr>ปกห้อง201</vt:lpstr>
      <vt:lpstr>ผลการเรียนรู้</vt:lpstr>
      <vt:lpstr>เวลาเรียน201</vt:lpstr>
      <vt:lpstr>รวมคะแนน201</vt:lpstr>
      <vt:lpstr>ใบประกาศผลการเรียน201</vt:lpstr>
      <vt:lpstr>คุณลักษณะ201</vt:lpstr>
      <vt:lpstr>ปกห้อง202</vt:lpstr>
      <vt:lpstr>เวลาเรียน202</vt:lpstr>
      <vt:lpstr>รวมคะแนน202</vt:lpstr>
      <vt:lpstr>ใบประกาศผลการเรียน202</vt:lpstr>
      <vt:lpstr>คุณลักษณะ202</vt:lpstr>
      <vt:lpstr>ปกห้อง203</vt:lpstr>
      <vt:lpstr>เวลาเรียน203</vt:lpstr>
      <vt:lpstr>รวมคะแนน203</vt:lpstr>
      <vt:lpstr>ใบประกาศผลการเรียน203</vt:lpstr>
      <vt:lpstr>คุณลักษณะ203</vt:lpstr>
      <vt:lpstr>ปกห้อง203!OLE_LINK1</vt:lpstr>
      <vt:lpstr>คุณลักษณะ201!Print_Area</vt:lpstr>
      <vt:lpstr>คุณลักษณะ202!Print_Area</vt:lpstr>
      <vt:lpstr>คุณลักษณะ203!Print_Area</vt:lpstr>
      <vt:lpstr>ใบประกาศผลการเรียน201!Print_Area</vt:lpstr>
      <vt:lpstr>ใบประกาศผลการเรียน202!Print_Area</vt:lpstr>
      <vt:lpstr>ใบประกาศผลการเรียน203!Print_Area</vt:lpstr>
      <vt:lpstr>ปกห้อง201!Print_Area</vt:lpstr>
      <vt:lpstr>ปกห้อง202!Print_Area</vt:lpstr>
      <vt:lpstr>ปกห้อง203!Print_Area</vt:lpstr>
      <vt:lpstr>รวมคะแนน201!Print_Area</vt:lpstr>
      <vt:lpstr>รวมคะแนน202!Print_Area</vt:lpstr>
      <vt:lpstr>รวมคะแนน203!Print_Area</vt:lpstr>
      <vt:lpstr>เวลาเรียน201!Print_Area</vt:lpstr>
      <vt:lpstr>เวลาเรียน202!Print_Area</vt:lpstr>
      <vt:lpstr>เวลาเรียน203!Print_Area</vt:lpstr>
    </vt:vector>
  </TitlesOfParts>
  <Company>PPK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ต้นแบบปพ5</dc:title>
  <dc:creator>NAVARAT</dc:creator>
  <cp:lastModifiedBy>sukunya</cp:lastModifiedBy>
  <cp:lastPrinted>2019-10-01T14:40:15Z</cp:lastPrinted>
  <dcterms:created xsi:type="dcterms:W3CDTF">2006-03-02T07:28:25Z</dcterms:created>
  <dcterms:modified xsi:type="dcterms:W3CDTF">2019-10-01T15:06:23Z</dcterms:modified>
</cp:coreProperties>
</file>