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87" activeTab="1"/>
  </bookViews>
  <sheets>
    <sheet name="ปกห้อง1-1" sheetId="65" r:id="rId1"/>
    <sheet name="ผลการเรียนรู้" sheetId="82" r:id="rId2"/>
    <sheet name="เวลาเรียน1-1" sheetId="66" r:id="rId3"/>
    <sheet name="Sheet4" sheetId="15" state="hidden" r:id="rId4"/>
    <sheet name="รวมคะแนน1-1" sheetId="68" r:id="rId5"/>
    <sheet name="ใบประกาศผลการเรียน1-1" sheetId="69" r:id="rId6"/>
    <sheet name="คุณลักษณะ1-1" sheetId="70" r:id="rId7"/>
    <sheet name="ปกห้อง1-2" sheetId="71" r:id="rId8"/>
    <sheet name="เวลาเรียน1-2" sheetId="72" r:id="rId9"/>
    <sheet name="รวมคะแนน1-2" sheetId="73" r:id="rId10"/>
    <sheet name="ใบประกาศผลการเรียน1-2" sheetId="74" r:id="rId11"/>
    <sheet name="คุณลักษณะ1-2" sheetId="75" r:id="rId12"/>
    <sheet name="ปกห้อง1-3" sheetId="76" r:id="rId13"/>
    <sheet name="เวลาเรียน1-3" sheetId="77" r:id="rId14"/>
    <sheet name="รวมคะแนน1-3" sheetId="78" r:id="rId15"/>
    <sheet name="ใบประกาศผลการเรียน1-3" sheetId="79" r:id="rId16"/>
    <sheet name="คุณลักษณะ1-3" sheetId="80" r:id="rId17"/>
  </sheets>
  <externalReferences>
    <externalReference r:id="rId18"/>
  </externalReferences>
  <definedNames>
    <definedName name="_xlnm.Print_Area" localSheetId="2">'เวลาเรียน1-1'!$A$1:$CW$45</definedName>
    <definedName name="_xlnm.Print_Area" localSheetId="8">'เวลาเรียน1-2'!$A$1:$CW$46</definedName>
    <definedName name="_xlnm.Print_Area" localSheetId="13">'เวลาเรียน1-3'!$A$1:$CW$45</definedName>
    <definedName name="_xlnm.Print_Area" localSheetId="5">'ใบประกาศผลการเรียน1-1'!$A$1:$J$44</definedName>
    <definedName name="_xlnm.Print_Area" localSheetId="10">'ใบประกาศผลการเรียน1-2'!$A$1:$J$45</definedName>
    <definedName name="_xlnm.Print_Area" localSheetId="15">'ใบประกาศผลการเรียน1-3'!$A$1:$J$44</definedName>
    <definedName name="_xlnm.Print_Area" localSheetId="6">'คุณลักษณะ1-1'!$A$1:$AH$54</definedName>
    <definedName name="_xlnm.Print_Area" localSheetId="11">'คุณลักษณะ1-2'!$A$1:$AH$55</definedName>
    <definedName name="_xlnm.Print_Area" localSheetId="16">'คุณลักษณะ1-3'!$A$1:$AH$54</definedName>
    <definedName name="_xlnm.Print_Area" localSheetId="0">'ปกห้อง1-1'!$A$1:$R$84</definedName>
    <definedName name="_xlnm.Print_Area" localSheetId="7">'ปกห้อง1-2'!$A$1:$R$84</definedName>
    <definedName name="_xlnm.Print_Area" localSheetId="12">'ปกห้อง1-3'!$A$1:$R$84</definedName>
    <definedName name="_xlnm.Print_Area" localSheetId="4">'รวมคะแนน1-1'!$A$1:$AA$60</definedName>
    <definedName name="_xlnm.Print_Area" localSheetId="9">'รวมคะแนน1-2'!$A$1:$AA$61</definedName>
    <definedName name="_xlnm.Print_Area" localSheetId="14">'รวมคะแนน1-3'!$A$1:$AA$60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1" i="76" l="1"/>
  <c r="L21" i="76"/>
  <c r="J21" i="76"/>
  <c r="H21" i="76"/>
  <c r="F21" i="76"/>
  <c r="D21" i="76"/>
  <c r="C21" i="76"/>
  <c r="B21" i="76"/>
  <c r="O17" i="76"/>
  <c r="N17" i="76"/>
  <c r="M17" i="76"/>
  <c r="L17" i="76"/>
  <c r="K17" i="76"/>
  <c r="J17" i="76"/>
  <c r="I17" i="76"/>
  <c r="H17" i="76"/>
  <c r="G17" i="76"/>
  <c r="F17" i="76"/>
  <c r="E17" i="76"/>
  <c r="D17" i="76"/>
  <c r="B6" i="80"/>
  <c r="B7" i="80"/>
  <c r="B8" i="80"/>
  <c r="B9" i="80"/>
  <c r="B10" i="80"/>
  <c r="B11" i="80"/>
  <c r="B12" i="80"/>
  <c r="B13" i="80"/>
  <c r="B14" i="80"/>
  <c r="B15" i="80"/>
  <c r="B16" i="80"/>
  <c r="B17" i="80"/>
  <c r="B18" i="80"/>
  <c r="B19" i="80"/>
  <c r="B20" i="80"/>
  <c r="B21" i="80"/>
  <c r="B22" i="80"/>
  <c r="B23" i="80"/>
  <c r="B24" i="80"/>
  <c r="B25" i="80"/>
  <c r="B26" i="80"/>
  <c r="B27" i="80"/>
  <c r="B28" i="80"/>
  <c r="B29" i="80"/>
  <c r="B30" i="80"/>
  <c r="B31" i="80"/>
  <c r="B32" i="80"/>
  <c r="B33" i="80"/>
  <c r="B34" i="80"/>
  <c r="B35" i="80"/>
  <c r="B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D27" i="79"/>
  <c r="D28" i="79"/>
  <c r="D29" i="79"/>
  <c r="D30" i="79"/>
  <c r="D31" i="79"/>
  <c r="D32" i="79"/>
  <c r="D33" i="79"/>
  <c r="D34" i="79"/>
  <c r="D35" i="79"/>
  <c r="D5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C27" i="79"/>
  <c r="C28" i="79"/>
  <c r="C29" i="79"/>
  <c r="C30" i="79"/>
  <c r="C31" i="79"/>
  <c r="C32" i="79"/>
  <c r="C33" i="79"/>
  <c r="C34" i="79"/>
  <c r="C35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29" i="78"/>
  <c r="C30" i="78"/>
  <c r="C31" i="78"/>
  <c r="C32" i="78"/>
  <c r="C33" i="78"/>
  <c r="C34" i="78"/>
  <c r="C35" i="78"/>
  <c r="C36" i="78"/>
  <c r="C37" i="78"/>
  <c r="C7" i="78"/>
  <c r="CI36" i="72"/>
  <c r="CI37" i="72"/>
  <c r="CI38" i="72"/>
  <c r="CI39" i="72"/>
  <c r="CI40" i="72"/>
  <c r="CI41" i="72"/>
  <c r="CI42" i="72"/>
  <c r="CI43" i="72"/>
  <c r="CI44" i="72"/>
  <c r="CI45" i="72"/>
  <c r="CI46" i="72"/>
  <c r="CI36" i="66"/>
  <c r="CI37" i="66"/>
  <c r="CI38" i="66"/>
  <c r="CI39" i="66"/>
  <c r="CI40" i="66"/>
  <c r="CI41" i="66"/>
  <c r="CI42" i="66"/>
  <c r="CI36" i="77"/>
  <c r="AF44" i="80"/>
  <c r="AE44" i="80"/>
  <c r="AF43" i="80"/>
  <c r="AE43" i="80"/>
  <c r="AF42" i="80"/>
  <c r="AE42" i="80"/>
  <c r="AH35" i="80"/>
  <c r="AB35" i="80"/>
  <c r="AF35" i="80" s="1"/>
  <c r="AA35" i="80"/>
  <c r="AE35" i="80" s="1"/>
  <c r="Z35" i="80"/>
  <c r="AD35" i="80" s="1"/>
  <c r="Y35" i="80"/>
  <c r="AC35" i="80" s="1"/>
  <c r="U35" i="80"/>
  <c r="T35" i="80"/>
  <c r="S35" i="80"/>
  <c r="R35" i="80"/>
  <c r="V35" i="80" s="1"/>
  <c r="N35" i="80"/>
  <c r="M35" i="80"/>
  <c r="AH34" i="80"/>
  <c r="AB34" i="80"/>
  <c r="AD34" i="80" s="1"/>
  <c r="AA34" i="80"/>
  <c r="Z34" i="80"/>
  <c r="Y34" i="80"/>
  <c r="AC34" i="80" s="1"/>
  <c r="S34" i="80"/>
  <c r="R34" i="80"/>
  <c r="T34" i="80" s="1"/>
  <c r="L34" i="80"/>
  <c r="AF33" i="80"/>
  <c r="AB33" i="80"/>
  <c r="AC33" i="80" s="1"/>
  <c r="AA33" i="80"/>
  <c r="K33" i="80" s="1"/>
  <c r="Z33" i="80"/>
  <c r="AD33" i="80" s="1"/>
  <c r="Y33" i="80"/>
  <c r="U33" i="80"/>
  <c r="T33" i="80"/>
  <c r="R33" i="80"/>
  <c r="AH33" i="80" s="1"/>
  <c r="N33" i="80"/>
  <c r="AB32" i="80"/>
  <c r="AE32" i="80" s="1"/>
  <c r="AA32" i="80"/>
  <c r="Z32" i="80"/>
  <c r="Y32" i="80"/>
  <c r="S32" i="80"/>
  <c r="R32" i="80"/>
  <c r="T32" i="80" s="1"/>
  <c r="AB31" i="80"/>
  <c r="AF31" i="80" s="1"/>
  <c r="AA31" i="80"/>
  <c r="Z31" i="80"/>
  <c r="Y31" i="80"/>
  <c r="R31" i="80"/>
  <c r="K31" i="80"/>
  <c r="AB30" i="80"/>
  <c r="AF30" i="80" s="1"/>
  <c r="AA30" i="80"/>
  <c r="Z30" i="80"/>
  <c r="AD30" i="80" s="1"/>
  <c r="Y30" i="80"/>
  <c r="U30" i="80"/>
  <c r="T30" i="80"/>
  <c r="R30" i="80"/>
  <c r="V30" i="80" s="1"/>
  <c r="N30" i="80"/>
  <c r="AH29" i="80"/>
  <c r="AB29" i="80"/>
  <c r="AF29" i="80" s="1"/>
  <c r="AA29" i="80"/>
  <c r="Z29" i="80"/>
  <c r="M29" i="80" s="1"/>
  <c r="Y29" i="80"/>
  <c r="AC29" i="80" s="1"/>
  <c r="U29" i="80"/>
  <c r="T29" i="80"/>
  <c r="S29" i="80"/>
  <c r="R29" i="80"/>
  <c r="V29" i="80" s="1"/>
  <c r="N29" i="80"/>
  <c r="L29" i="80"/>
  <c r="AB28" i="80"/>
  <c r="AA28" i="80"/>
  <c r="Z28" i="80"/>
  <c r="Y28" i="80"/>
  <c r="V28" i="80"/>
  <c r="R28" i="80"/>
  <c r="U28" i="80" s="1"/>
  <c r="K28" i="80"/>
  <c r="AD27" i="80"/>
  <c r="AB27" i="80"/>
  <c r="AF27" i="80" s="1"/>
  <c r="AA27" i="80"/>
  <c r="Z27" i="80"/>
  <c r="AE27" i="80" s="1"/>
  <c r="Y27" i="80"/>
  <c r="U27" i="80"/>
  <c r="T27" i="80"/>
  <c r="R27" i="80"/>
  <c r="V27" i="80" s="1"/>
  <c r="N27" i="80"/>
  <c r="M27" i="80"/>
  <c r="AH26" i="80"/>
  <c r="AB26" i="80"/>
  <c r="AF26" i="80" s="1"/>
  <c r="AA26" i="80"/>
  <c r="Z26" i="80"/>
  <c r="M26" i="80" s="1"/>
  <c r="Y26" i="80"/>
  <c r="K26" i="80" s="1"/>
  <c r="U26" i="80"/>
  <c r="T26" i="80"/>
  <c r="S26" i="80"/>
  <c r="R26" i="80"/>
  <c r="V26" i="80" s="1"/>
  <c r="N26" i="80"/>
  <c r="AB25" i="80"/>
  <c r="AA25" i="80"/>
  <c r="Z25" i="80"/>
  <c r="Y25" i="80"/>
  <c r="V25" i="80"/>
  <c r="U25" i="80"/>
  <c r="R25" i="80"/>
  <c r="AH24" i="80"/>
  <c r="AB24" i="80"/>
  <c r="AF24" i="80" s="1"/>
  <c r="AA24" i="80"/>
  <c r="AE24" i="80" s="1"/>
  <c r="Z24" i="80"/>
  <c r="AD24" i="80" s="1"/>
  <c r="Y24" i="80"/>
  <c r="K24" i="80" s="1"/>
  <c r="U24" i="80"/>
  <c r="T24" i="80"/>
  <c r="S24" i="80"/>
  <c r="R24" i="80"/>
  <c r="V24" i="80" s="1"/>
  <c r="N24" i="80"/>
  <c r="M24" i="80"/>
  <c r="AH23" i="80"/>
  <c r="AF23" i="80"/>
  <c r="AB23" i="80"/>
  <c r="AD23" i="80" s="1"/>
  <c r="AA23" i="80"/>
  <c r="Z23" i="80"/>
  <c r="Y23" i="80"/>
  <c r="V23" i="80"/>
  <c r="T23" i="80"/>
  <c r="R23" i="80"/>
  <c r="U23" i="80" s="1"/>
  <c r="M23" i="80"/>
  <c r="L23" i="80"/>
  <c r="AH22" i="80"/>
  <c r="AF22" i="80"/>
  <c r="AB22" i="80"/>
  <c r="AE22" i="80" s="1"/>
  <c r="AA22" i="80"/>
  <c r="Z22" i="80"/>
  <c r="Y22" i="80"/>
  <c r="V22" i="80"/>
  <c r="U22" i="80"/>
  <c r="R22" i="80"/>
  <c r="T22" i="80" s="1"/>
  <c r="N22" i="80"/>
  <c r="L22" i="80"/>
  <c r="AF21" i="80"/>
  <c r="AE21" i="80"/>
  <c r="AB21" i="80"/>
  <c r="AD21" i="80" s="1"/>
  <c r="AA21" i="80"/>
  <c r="Z21" i="80"/>
  <c r="Y21" i="80"/>
  <c r="V21" i="80"/>
  <c r="U21" i="80"/>
  <c r="T21" i="80"/>
  <c r="R21" i="80"/>
  <c r="N21" i="80"/>
  <c r="M21" i="80"/>
  <c r="K21" i="80"/>
  <c r="AH20" i="80"/>
  <c r="AB20" i="80"/>
  <c r="AF20" i="80" s="1"/>
  <c r="AA20" i="80"/>
  <c r="AE20" i="80" s="1"/>
  <c r="Z20" i="80"/>
  <c r="M20" i="80" s="1"/>
  <c r="Y20" i="80"/>
  <c r="U20" i="80"/>
  <c r="T20" i="80"/>
  <c r="S20" i="80"/>
  <c r="R20" i="80"/>
  <c r="V20" i="80" s="1"/>
  <c r="N20" i="80"/>
  <c r="L20" i="80"/>
  <c r="AH19" i="80"/>
  <c r="AF19" i="80"/>
  <c r="AB19" i="80"/>
  <c r="AC19" i="80" s="1"/>
  <c r="AA19" i="80"/>
  <c r="Z19" i="80"/>
  <c r="M19" i="80" s="1"/>
  <c r="Y19" i="80"/>
  <c r="V19" i="80"/>
  <c r="T19" i="80"/>
  <c r="S19" i="80"/>
  <c r="R19" i="80"/>
  <c r="U19" i="80" s="1"/>
  <c r="K19" i="80"/>
  <c r="AH18" i="80"/>
  <c r="AF18" i="80"/>
  <c r="AE18" i="80"/>
  <c r="AB18" i="80"/>
  <c r="AC18" i="80" s="1"/>
  <c r="AA18" i="80"/>
  <c r="Z18" i="80"/>
  <c r="Y18" i="80"/>
  <c r="V18" i="80"/>
  <c r="U18" i="80"/>
  <c r="S18" i="80"/>
  <c r="R18" i="80"/>
  <c r="T18" i="80" s="1"/>
  <c r="N18" i="80"/>
  <c r="L18" i="80"/>
  <c r="K18" i="80"/>
  <c r="AF17" i="80"/>
  <c r="AD17" i="80"/>
  <c r="AB17" i="80"/>
  <c r="AA17" i="80"/>
  <c r="Z17" i="80"/>
  <c r="M17" i="80" s="1"/>
  <c r="Y17" i="80"/>
  <c r="R17" i="80"/>
  <c r="V17" i="80" s="1"/>
  <c r="N17" i="80"/>
  <c r="K17" i="80"/>
  <c r="AB16" i="80"/>
  <c r="AF16" i="80" s="1"/>
  <c r="AA16" i="80"/>
  <c r="AE16" i="80" s="1"/>
  <c r="Z16" i="80"/>
  <c r="M16" i="80" s="1"/>
  <c r="Y16" i="80"/>
  <c r="L16" i="80" s="1"/>
  <c r="R16" i="80"/>
  <c r="V16" i="80" s="1"/>
  <c r="N16" i="80"/>
  <c r="K16" i="80"/>
  <c r="AB15" i="80"/>
  <c r="AC15" i="80" s="1"/>
  <c r="AA15" i="80"/>
  <c r="K15" i="80" s="1"/>
  <c r="Z15" i="80"/>
  <c r="Y15" i="80"/>
  <c r="U15" i="80"/>
  <c r="R15" i="80"/>
  <c r="AH15" i="80" s="1"/>
  <c r="N15" i="80"/>
  <c r="AB14" i="80"/>
  <c r="AF14" i="80" s="1"/>
  <c r="AA14" i="80"/>
  <c r="K14" i="80" s="1"/>
  <c r="Z14" i="80"/>
  <c r="AD14" i="80" s="1"/>
  <c r="Y14" i="80"/>
  <c r="U14" i="80"/>
  <c r="T14" i="80"/>
  <c r="R14" i="80"/>
  <c r="V14" i="80" s="1"/>
  <c r="N14" i="80"/>
  <c r="M14" i="80"/>
  <c r="AH13" i="80"/>
  <c r="AB13" i="80"/>
  <c r="AF13" i="80" s="1"/>
  <c r="AA13" i="80"/>
  <c r="AE13" i="80" s="1"/>
  <c r="Z13" i="80"/>
  <c r="AD13" i="80" s="1"/>
  <c r="Y13" i="80"/>
  <c r="AC13" i="80" s="1"/>
  <c r="U13" i="80"/>
  <c r="T13" i="80"/>
  <c r="S13" i="80"/>
  <c r="R13" i="80"/>
  <c r="V13" i="80" s="1"/>
  <c r="N13" i="80"/>
  <c r="M13" i="80"/>
  <c r="L13" i="80"/>
  <c r="AB12" i="80"/>
  <c r="AD12" i="80" s="1"/>
  <c r="AA12" i="80"/>
  <c r="Z12" i="80"/>
  <c r="Y12" i="80"/>
  <c r="R12" i="80"/>
  <c r="T12" i="80" s="1"/>
  <c r="K12" i="80"/>
  <c r="AB11" i="80"/>
  <c r="AC11" i="80" s="1"/>
  <c r="AA11" i="80"/>
  <c r="K11" i="80" s="1"/>
  <c r="Z11" i="80"/>
  <c r="Y11" i="80"/>
  <c r="U11" i="80"/>
  <c r="R11" i="80"/>
  <c r="AH11" i="80" s="1"/>
  <c r="N11" i="80"/>
  <c r="AB10" i="80"/>
  <c r="AF10" i="80" s="1"/>
  <c r="AA10" i="80"/>
  <c r="K10" i="80" s="1"/>
  <c r="Z10" i="80"/>
  <c r="AD10" i="80" s="1"/>
  <c r="Y10" i="80"/>
  <c r="U10" i="80"/>
  <c r="T10" i="80"/>
  <c r="R10" i="80"/>
  <c r="V10" i="80" s="1"/>
  <c r="N10" i="80"/>
  <c r="M10" i="80"/>
  <c r="AH9" i="80"/>
  <c r="AB9" i="80"/>
  <c r="AF9" i="80" s="1"/>
  <c r="AA9" i="80"/>
  <c r="AE9" i="80" s="1"/>
  <c r="Z9" i="80"/>
  <c r="AD9" i="80" s="1"/>
  <c r="Y9" i="80"/>
  <c r="M9" i="80" s="1"/>
  <c r="U9" i="80"/>
  <c r="T9" i="80"/>
  <c r="S9" i="80"/>
  <c r="R9" i="80"/>
  <c r="V9" i="80" s="1"/>
  <c r="N9" i="80"/>
  <c r="L9" i="80"/>
  <c r="AB8" i="80"/>
  <c r="AD8" i="80" s="1"/>
  <c r="AA8" i="80"/>
  <c r="Z8" i="80"/>
  <c r="Y8" i="80"/>
  <c r="R8" i="80"/>
  <c r="AH8" i="80" s="1"/>
  <c r="K8" i="80"/>
  <c r="AE7" i="80"/>
  <c r="AB7" i="80"/>
  <c r="AC7" i="80" s="1"/>
  <c r="AA7" i="80"/>
  <c r="Z7" i="80"/>
  <c r="Y7" i="80"/>
  <c r="U7" i="80"/>
  <c r="R7" i="80"/>
  <c r="AH7" i="80" s="1"/>
  <c r="N7" i="80"/>
  <c r="K7" i="80"/>
  <c r="AE6" i="80"/>
  <c r="AD6" i="80"/>
  <c r="AB6" i="80"/>
  <c r="AF6" i="80" s="1"/>
  <c r="AA6" i="80"/>
  <c r="Z6" i="80"/>
  <c r="Y6" i="80"/>
  <c r="U6" i="80"/>
  <c r="T6" i="80"/>
  <c r="R6" i="80"/>
  <c r="V6" i="80" s="1"/>
  <c r="N6" i="80"/>
  <c r="M6" i="80"/>
  <c r="K6" i="80"/>
  <c r="AH5" i="80"/>
  <c r="AB5" i="80"/>
  <c r="AF5" i="80" s="1"/>
  <c r="AA5" i="80"/>
  <c r="AE5" i="80" s="1"/>
  <c r="Z5" i="80"/>
  <c r="AD5" i="80" s="1"/>
  <c r="Y5" i="80"/>
  <c r="AC5" i="80" s="1"/>
  <c r="U5" i="80"/>
  <c r="T5" i="80"/>
  <c r="S5" i="80"/>
  <c r="R5" i="80"/>
  <c r="V5" i="80" s="1"/>
  <c r="N5" i="80"/>
  <c r="M5" i="80"/>
  <c r="F35" i="79"/>
  <c r="E35" i="79"/>
  <c r="F34" i="79"/>
  <c r="E34" i="79"/>
  <c r="F33" i="79"/>
  <c r="E33" i="79"/>
  <c r="F32" i="79"/>
  <c r="E32" i="79"/>
  <c r="F31" i="79"/>
  <c r="E31" i="79"/>
  <c r="F30" i="79"/>
  <c r="E30" i="79"/>
  <c r="F29" i="79"/>
  <c r="E29" i="79"/>
  <c r="F28" i="79"/>
  <c r="E28" i="79"/>
  <c r="F27" i="79"/>
  <c r="E27" i="79"/>
  <c r="F26" i="79"/>
  <c r="E26" i="79"/>
  <c r="F25" i="79"/>
  <c r="E25" i="79"/>
  <c r="F24" i="79"/>
  <c r="E24" i="79"/>
  <c r="F23" i="79"/>
  <c r="E23" i="79"/>
  <c r="F22" i="79"/>
  <c r="E22" i="79"/>
  <c r="F21" i="79"/>
  <c r="E21" i="79"/>
  <c r="F20" i="79"/>
  <c r="E20" i="79"/>
  <c r="F19" i="79"/>
  <c r="E19" i="79"/>
  <c r="F18" i="79"/>
  <c r="E18" i="79"/>
  <c r="F17" i="79"/>
  <c r="E17" i="79"/>
  <c r="F16" i="79"/>
  <c r="E16" i="79"/>
  <c r="F15" i="79"/>
  <c r="E15" i="79"/>
  <c r="F14" i="79"/>
  <c r="E14" i="79"/>
  <c r="F13" i="79"/>
  <c r="E13" i="79"/>
  <c r="F12" i="79"/>
  <c r="E12" i="79"/>
  <c r="F11" i="79"/>
  <c r="E11" i="79"/>
  <c r="F10" i="79"/>
  <c r="E10" i="79"/>
  <c r="F9" i="79"/>
  <c r="E9" i="79"/>
  <c r="F8" i="79"/>
  <c r="E8" i="79"/>
  <c r="F7" i="79"/>
  <c r="E7" i="79"/>
  <c r="F6" i="79"/>
  <c r="E6" i="79"/>
  <c r="F5" i="79"/>
  <c r="E5" i="79"/>
  <c r="V37" i="78"/>
  <c r="Y37" i="78" s="1"/>
  <c r="Z37" i="78" s="1"/>
  <c r="V36" i="78"/>
  <c r="Y36" i="78" s="1"/>
  <c r="Z36" i="78" s="1"/>
  <c r="V35" i="78"/>
  <c r="Y35" i="78" s="1"/>
  <c r="Z35" i="78" s="1"/>
  <c r="V34" i="78"/>
  <c r="Y34" i="78" s="1"/>
  <c r="Z34" i="78" s="1"/>
  <c r="V33" i="78"/>
  <c r="Y33" i="78" s="1"/>
  <c r="Z33" i="78" s="1"/>
  <c r="V32" i="78"/>
  <c r="Y32" i="78" s="1"/>
  <c r="Z32" i="78" s="1"/>
  <c r="V31" i="78"/>
  <c r="Y31" i="78" s="1"/>
  <c r="Z31" i="78" s="1"/>
  <c r="V30" i="78"/>
  <c r="Y30" i="78" s="1"/>
  <c r="Z30" i="78" s="1"/>
  <c r="V29" i="78"/>
  <c r="Y29" i="78" s="1"/>
  <c r="Z29" i="78" s="1"/>
  <c r="V28" i="78"/>
  <c r="Y28" i="78" s="1"/>
  <c r="Z28" i="78" s="1"/>
  <c r="V27" i="78"/>
  <c r="Y27" i="78" s="1"/>
  <c r="Z27" i="78" s="1"/>
  <c r="V26" i="78"/>
  <c r="Y26" i="78" s="1"/>
  <c r="Z26" i="78" s="1"/>
  <c r="V25" i="78"/>
  <c r="Y25" i="78" s="1"/>
  <c r="Z25" i="78" s="1"/>
  <c r="V24" i="78"/>
  <c r="Y24" i="78" s="1"/>
  <c r="Z24" i="78" s="1"/>
  <c r="V23" i="78"/>
  <c r="Y23" i="78" s="1"/>
  <c r="Z23" i="78" s="1"/>
  <c r="V22" i="78"/>
  <c r="Y22" i="78" s="1"/>
  <c r="Z22" i="78" s="1"/>
  <c r="V21" i="78"/>
  <c r="Y21" i="78" s="1"/>
  <c r="Z21" i="78" s="1"/>
  <c r="V20" i="78"/>
  <c r="Y20" i="78" s="1"/>
  <c r="Z20" i="78" s="1"/>
  <c r="V19" i="78"/>
  <c r="Y19" i="78" s="1"/>
  <c r="Z19" i="78" s="1"/>
  <c r="V18" i="78"/>
  <c r="Y18" i="78" s="1"/>
  <c r="Z18" i="78" s="1"/>
  <c r="V17" i="78"/>
  <c r="Y17" i="78" s="1"/>
  <c r="Z17" i="78" s="1"/>
  <c r="V16" i="78"/>
  <c r="Y16" i="78" s="1"/>
  <c r="Z16" i="78" s="1"/>
  <c r="V15" i="78"/>
  <c r="Y15" i="78" s="1"/>
  <c r="Z15" i="78" s="1"/>
  <c r="V14" i="78"/>
  <c r="Y14" i="78" s="1"/>
  <c r="Z14" i="78" s="1"/>
  <c r="V13" i="78"/>
  <c r="Y13" i="78" s="1"/>
  <c r="Z13" i="78" s="1"/>
  <c r="V12" i="78"/>
  <c r="Y12" i="78" s="1"/>
  <c r="Z12" i="78" s="1"/>
  <c r="V11" i="78"/>
  <c r="Y11" i="78" s="1"/>
  <c r="Z11" i="78" s="1"/>
  <c r="V10" i="78"/>
  <c r="Y10" i="78" s="1"/>
  <c r="Z10" i="78" s="1"/>
  <c r="V9" i="78"/>
  <c r="Y9" i="78" s="1"/>
  <c r="Z9" i="78" s="1"/>
  <c r="V8" i="78"/>
  <c r="Y8" i="78" s="1"/>
  <c r="Z8" i="78" s="1"/>
  <c r="V7" i="78"/>
  <c r="Y7" i="78" s="1"/>
  <c r="Z7" i="78" s="1"/>
  <c r="Y6" i="78"/>
  <c r="V6" i="78"/>
  <c r="CL35" i="77"/>
  <c r="CI35" i="77"/>
  <c r="CL34" i="77"/>
  <c r="CI34" i="77" s="1"/>
  <c r="CL33" i="77"/>
  <c r="CI33" i="77"/>
  <c r="CL32" i="77"/>
  <c r="CI32" i="77" s="1"/>
  <c r="CL31" i="77"/>
  <c r="CI31" i="77"/>
  <c r="CL30" i="77"/>
  <c r="CI30" i="77" s="1"/>
  <c r="CL29" i="77"/>
  <c r="CI29" i="77"/>
  <c r="CL28" i="77"/>
  <c r="CI28" i="77" s="1"/>
  <c r="CL27" i="77"/>
  <c r="CI27" i="77"/>
  <c r="CL26" i="77"/>
  <c r="CI26" i="77" s="1"/>
  <c r="CL25" i="77"/>
  <c r="CI25" i="77"/>
  <c r="CL24" i="77"/>
  <c r="CI24" i="77" s="1"/>
  <c r="CL23" i="77"/>
  <c r="CI23" i="77"/>
  <c r="CL22" i="77"/>
  <c r="CI22" i="77" s="1"/>
  <c r="CL21" i="77"/>
  <c r="CI21" i="77"/>
  <c r="CL20" i="77"/>
  <c r="CI20" i="77" s="1"/>
  <c r="CL19" i="77"/>
  <c r="CI19" i="77"/>
  <c r="CL18" i="77"/>
  <c r="CI18" i="77" s="1"/>
  <c r="CL17" i="77"/>
  <c r="CI17" i="77"/>
  <c r="CL16" i="77"/>
  <c r="CI16" i="77" s="1"/>
  <c r="CL15" i="77"/>
  <c r="CI15" i="77"/>
  <c r="CL14" i="77"/>
  <c r="CI14" i="77" s="1"/>
  <c r="CL13" i="77"/>
  <c r="CI13" i="77"/>
  <c r="CL12" i="77"/>
  <c r="CI12" i="77" s="1"/>
  <c r="CL11" i="77"/>
  <c r="CI11" i="77"/>
  <c r="CL10" i="77"/>
  <c r="CI10" i="77" s="1"/>
  <c r="CL9" i="77"/>
  <c r="CI9" i="77"/>
  <c r="CL8" i="77"/>
  <c r="CI8" i="77" s="1"/>
  <c r="CL7" i="77"/>
  <c r="CI7" i="77"/>
  <c r="CL6" i="77"/>
  <c r="CI6" i="77" s="1"/>
  <c r="CI5" i="77"/>
  <c r="B17" i="76"/>
  <c r="N21" i="71"/>
  <c r="L21" i="71"/>
  <c r="J21" i="71"/>
  <c r="H21" i="71"/>
  <c r="F21" i="71"/>
  <c r="D21" i="71"/>
  <c r="C21" i="71"/>
  <c r="AE41" i="75"/>
  <c r="AE42" i="75"/>
  <c r="AD41" i="75"/>
  <c r="AD42" i="75"/>
  <c r="AD43" i="75"/>
  <c r="AC41" i="75"/>
  <c r="AC42" i="75"/>
  <c r="AC43" i="75"/>
  <c r="U45" i="75"/>
  <c r="T45" i="75"/>
  <c r="S45" i="75"/>
  <c r="O17" i="71"/>
  <c r="N17" i="71"/>
  <c r="M17" i="71"/>
  <c r="L17" i="71"/>
  <c r="K17" i="71"/>
  <c r="D18" i="71"/>
  <c r="E17" i="71"/>
  <c r="F17" i="71"/>
  <c r="G17" i="71"/>
  <c r="H17" i="71"/>
  <c r="I17" i="71"/>
  <c r="J17" i="71"/>
  <c r="U41" i="75"/>
  <c r="U42" i="75"/>
  <c r="U43" i="75"/>
  <c r="T41" i="75"/>
  <c r="T42" i="75"/>
  <c r="T43" i="75"/>
  <c r="S41" i="75"/>
  <c r="S42" i="75"/>
  <c r="S43" i="75"/>
  <c r="R42" i="75"/>
  <c r="R43" i="75"/>
  <c r="R44" i="75"/>
  <c r="T44" i="75" s="1"/>
  <c r="R45" i="75"/>
  <c r="AF42" i="75"/>
  <c r="AF43" i="75"/>
  <c r="AF44" i="75"/>
  <c r="AF45" i="75"/>
  <c r="AE44" i="75"/>
  <c r="AE45" i="75"/>
  <c r="AD44" i="75"/>
  <c r="AD45" i="75"/>
  <c r="AC44" i="75"/>
  <c r="AC45" i="75"/>
  <c r="AH42" i="75"/>
  <c r="AH43" i="75"/>
  <c r="AH44" i="75"/>
  <c r="AH45" i="75"/>
  <c r="N45" i="75"/>
  <c r="N42" i="75"/>
  <c r="N43" i="75"/>
  <c r="N44" i="75"/>
  <c r="M41" i="75"/>
  <c r="M42" i="75"/>
  <c r="M43" i="75"/>
  <c r="M44" i="75"/>
  <c r="M45" i="75"/>
  <c r="L42" i="75"/>
  <c r="L43" i="75"/>
  <c r="L44" i="75"/>
  <c r="L45" i="75"/>
  <c r="L41" i="75"/>
  <c r="K42" i="75"/>
  <c r="K43" i="75"/>
  <c r="K44" i="75"/>
  <c r="K45" i="75"/>
  <c r="K41" i="75"/>
  <c r="AB42" i="75"/>
  <c r="AB43" i="75"/>
  <c r="AB44" i="75"/>
  <c r="AB45" i="75"/>
  <c r="AA42" i="75"/>
  <c r="AA43" i="75"/>
  <c r="AA44" i="75"/>
  <c r="AA45" i="75"/>
  <c r="Z42" i="75"/>
  <c r="Z43" i="75"/>
  <c r="Z44" i="75"/>
  <c r="Z45" i="75"/>
  <c r="Y45" i="75"/>
  <c r="Y42" i="75"/>
  <c r="Y43" i="75"/>
  <c r="AE43" i="75" s="1"/>
  <c r="Y44" i="75"/>
  <c r="K6" i="75"/>
  <c r="K7" i="75"/>
  <c r="K8" i="75"/>
  <c r="K9" i="75"/>
  <c r="K10" i="75"/>
  <c r="K11" i="75"/>
  <c r="K12" i="75"/>
  <c r="K13" i="75"/>
  <c r="K14" i="75"/>
  <c r="K15" i="75"/>
  <c r="K16" i="75"/>
  <c r="K17" i="75"/>
  <c r="K18" i="75"/>
  <c r="K19" i="75"/>
  <c r="K20" i="75"/>
  <c r="K21" i="75"/>
  <c r="K22" i="75"/>
  <c r="K23" i="75"/>
  <c r="K24" i="75"/>
  <c r="K25" i="75"/>
  <c r="K26" i="75"/>
  <c r="K27" i="75"/>
  <c r="K28" i="75"/>
  <c r="K29" i="75"/>
  <c r="K30" i="75"/>
  <c r="K31" i="75"/>
  <c r="K32" i="75"/>
  <c r="K33" i="75"/>
  <c r="K34" i="75"/>
  <c r="K35" i="75"/>
  <c r="K36" i="75"/>
  <c r="K37" i="75"/>
  <c r="K38" i="75"/>
  <c r="K39" i="75"/>
  <c r="K40" i="75"/>
  <c r="B42" i="75"/>
  <c r="B43" i="75"/>
  <c r="B44" i="75"/>
  <c r="B45" i="75"/>
  <c r="B6" i="75"/>
  <c r="B7" i="75"/>
  <c r="B8" i="75"/>
  <c r="B9" i="75"/>
  <c r="B10" i="75"/>
  <c r="B11" i="75"/>
  <c r="B12" i="75"/>
  <c r="B13" i="75"/>
  <c r="B14" i="75"/>
  <c r="B15" i="75"/>
  <c r="B16" i="75"/>
  <c r="B17" i="75"/>
  <c r="B18" i="75"/>
  <c r="B19" i="75"/>
  <c r="B20" i="75"/>
  <c r="B21" i="75"/>
  <c r="B22" i="75"/>
  <c r="B23" i="75"/>
  <c r="B24" i="75"/>
  <c r="B25" i="75"/>
  <c r="B26" i="75"/>
  <c r="B27" i="75"/>
  <c r="B28" i="75"/>
  <c r="B29" i="75"/>
  <c r="B30" i="75"/>
  <c r="B31" i="75"/>
  <c r="B32" i="75"/>
  <c r="B33" i="75"/>
  <c r="B34" i="75"/>
  <c r="B35" i="75"/>
  <c r="B36" i="75"/>
  <c r="B37" i="75"/>
  <c r="B38" i="75"/>
  <c r="B39" i="75"/>
  <c r="B40" i="75"/>
  <c r="B41" i="75"/>
  <c r="B5" i="75"/>
  <c r="I25" i="74"/>
  <c r="I24" i="74"/>
  <c r="I23" i="74"/>
  <c r="I21" i="74"/>
  <c r="I20" i="74"/>
  <c r="I19" i="74"/>
  <c r="I18" i="74"/>
  <c r="I17" i="74"/>
  <c r="I16" i="74"/>
  <c r="I15" i="74"/>
  <c r="F42" i="74"/>
  <c r="F43" i="74"/>
  <c r="F44" i="74"/>
  <c r="F45" i="74"/>
  <c r="F6" i="74"/>
  <c r="F7" i="74"/>
  <c r="F8" i="74"/>
  <c r="F9" i="74"/>
  <c r="F10" i="74"/>
  <c r="F11" i="74"/>
  <c r="F12" i="74"/>
  <c r="F13" i="74"/>
  <c r="F14" i="74"/>
  <c r="F15" i="74"/>
  <c r="F16" i="74"/>
  <c r="F17" i="74"/>
  <c r="F18" i="74"/>
  <c r="F19" i="74"/>
  <c r="F20" i="74"/>
  <c r="F21" i="74"/>
  <c r="F22" i="74"/>
  <c r="F23" i="74"/>
  <c r="F24" i="74"/>
  <c r="F25" i="74"/>
  <c r="F26" i="74"/>
  <c r="F27" i="74"/>
  <c r="F28" i="74"/>
  <c r="F29" i="74"/>
  <c r="F30" i="74"/>
  <c r="F31" i="74"/>
  <c r="F32" i="74"/>
  <c r="F33" i="74"/>
  <c r="F34" i="74"/>
  <c r="F35" i="74"/>
  <c r="F36" i="74"/>
  <c r="F37" i="74"/>
  <c r="F38" i="74"/>
  <c r="F39" i="74"/>
  <c r="F40" i="74"/>
  <c r="F41" i="74"/>
  <c r="F5" i="74"/>
  <c r="E42" i="74"/>
  <c r="E43" i="74"/>
  <c r="E44" i="74"/>
  <c r="E45" i="74"/>
  <c r="E6" i="74"/>
  <c r="E7" i="74"/>
  <c r="E8" i="74"/>
  <c r="E9" i="74"/>
  <c r="E10" i="74"/>
  <c r="E11" i="74"/>
  <c r="E12" i="74"/>
  <c r="E13" i="74"/>
  <c r="E14" i="74"/>
  <c r="E15" i="74"/>
  <c r="E16" i="74"/>
  <c r="E17" i="74"/>
  <c r="E18" i="74"/>
  <c r="E19" i="74"/>
  <c r="E20" i="74"/>
  <c r="E21" i="74"/>
  <c r="E22" i="74"/>
  <c r="E23" i="74"/>
  <c r="E24" i="74"/>
  <c r="E25" i="74"/>
  <c r="E26" i="74"/>
  <c r="E27" i="74"/>
  <c r="E28" i="74"/>
  <c r="E29" i="74"/>
  <c r="E30" i="74"/>
  <c r="E31" i="74"/>
  <c r="E32" i="74"/>
  <c r="E33" i="74"/>
  <c r="E34" i="74"/>
  <c r="E35" i="74"/>
  <c r="E36" i="74"/>
  <c r="E37" i="74"/>
  <c r="E38" i="74"/>
  <c r="E39" i="74"/>
  <c r="E40" i="74"/>
  <c r="E41" i="74"/>
  <c r="E5" i="74"/>
  <c r="D42" i="74"/>
  <c r="D43" i="74"/>
  <c r="D44" i="74"/>
  <c r="D45" i="74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27" i="74"/>
  <c r="D28" i="74"/>
  <c r="D29" i="74"/>
  <c r="D30" i="74"/>
  <c r="D31" i="74"/>
  <c r="D32" i="74"/>
  <c r="D33" i="74"/>
  <c r="D34" i="74"/>
  <c r="D35" i="74"/>
  <c r="D36" i="74"/>
  <c r="D37" i="74"/>
  <c r="D38" i="74"/>
  <c r="D39" i="74"/>
  <c r="D40" i="74"/>
  <c r="D41" i="74"/>
  <c r="D5" i="74"/>
  <c r="C43" i="74"/>
  <c r="C44" i="74"/>
  <c r="C45" i="74"/>
  <c r="C42" i="74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27" i="74"/>
  <c r="C28" i="74"/>
  <c r="C29" i="74"/>
  <c r="C30" i="74"/>
  <c r="C31" i="74"/>
  <c r="C32" i="74"/>
  <c r="C33" i="74"/>
  <c r="C34" i="74"/>
  <c r="C35" i="74"/>
  <c r="C36" i="74"/>
  <c r="C37" i="74"/>
  <c r="C38" i="74"/>
  <c r="C39" i="74"/>
  <c r="C40" i="74"/>
  <c r="C41" i="74"/>
  <c r="C5" i="74"/>
  <c r="AB41" i="75"/>
  <c r="AA41" i="75"/>
  <c r="Z41" i="75"/>
  <c r="Y41" i="75"/>
  <c r="R41" i="75"/>
  <c r="AH41" i="75" s="1"/>
  <c r="N41" i="75"/>
  <c r="AB40" i="75"/>
  <c r="AF40" i="75" s="1"/>
  <c r="AA40" i="75"/>
  <c r="Z40" i="75"/>
  <c r="AD40" i="75" s="1"/>
  <c r="Y40" i="75"/>
  <c r="U40" i="75"/>
  <c r="T40" i="75"/>
  <c r="R40" i="75"/>
  <c r="V40" i="75" s="1"/>
  <c r="N40" i="75"/>
  <c r="M40" i="75"/>
  <c r="AH39" i="75"/>
  <c r="AB39" i="75"/>
  <c r="AE39" i="75" s="1"/>
  <c r="AA39" i="75"/>
  <c r="Z39" i="75"/>
  <c r="AD39" i="75" s="1"/>
  <c r="Y39" i="75"/>
  <c r="M39" i="75" s="1"/>
  <c r="U39" i="75"/>
  <c r="T39" i="75"/>
  <c r="S39" i="75"/>
  <c r="R39" i="75"/>
  <c r="V39" i="75" s="1"/>
  <c r="N39" i="75"/>
  <c r="L39" i="75"/>
  <c r="AB38" i="75"/>
  <c r="AD38" i="75" s="1"/>
  <c r="AA38" i="75"/>
  <c r="Z38" i="75"/>
  <c r="Y38" i="75"/>
  <c r="R38" i="75"/>
  <c r="T38" i="75" s="1"/>
  <c r="AE37" i="75"/>
  <c r="AB37" i="75"/>
  <c r="AC37" i="75" s="1"/>
  <c r="AA37" i="75"/>
  <c r="Z37" i="75"/>
  <c r="Y37" i="75"/>
  <c r="U37" i="75"/>
  <c r="R37" i="75"/>
  <c r="AH37" i="75" s="1"/>
  <c r="N37" i="75"/>
  <c r="AE36" i="75"/>
  <c r="AD36" i="75"/>
  <c r="AB36" i="75"/>
  <c r="AF36" i="75" s="1"/>
  <c r="AA36" i="75"/>
  <c r="Z36" i="75"/>
  <c r="Y36" i="75"/>
  <c r="U36" i="75"/>
  <c r="T36" i="75"/>
  <c r="R36" i="75"/>
  <c r="V36" i="75" s="1"/>
  <c r="N36" i="75"/>
  <c r="M36" i="75"/>
  <c r="AH35" i="75"/>
  <c r="AB35" i="75"/>
  <c r="AF35" i="75" s="1"/>
  <c r="AA35" i="75"/>
  <c r="AE35" i="75" s="1"/>
  <c r="Z35" i="75"/>
  <c r="AD35" i="75" s="1"/>
  <c r="Y35" i="75"/>
  <c r="AC35" i="75" s="1"/>
  <c r="U35" i="75"/>
  <c r="T35" i="75"/>
  <c r="S35" i="75"/>
  <c r="R35" i="75"/>
  <c r="V35" i="75" s="1"/>
  <c r="N35" i="75"/>
  <c r="M35" i="75"/>
  <c r="L35" i="75"/>
  <c r="AB34" i="75"/>
  <c r="AD34" i="75" s="1"/>
  <c r="AA34" i="75"/>
  <c r="Z34" i="75"/>
  <c r="Y34" i="75"/>
  <c r="R34" i="75"/>
  <c r="T34" i="75" s="1"/>
  <c r="AF33" i="75"/>
  <c r="AB33" i="75"/>
  <c r="AC33" i="75" s="1"/>
  <c r="AA33" i="75"/>
  <c r="Z33" i="75"/>
  <c r="AD33" i="75" s="1"/>
  <c r="Y33" i="75"/>
  <c r="U33" i="75"/>
  <c r="T33" i="75"/>
  <c r="R33" i="75"/>
  <c r="AH33" i="75" s="1"/>
  <c r="N33" i="75"/>
  <c r="M33" i="75"/>
  <c r="AB32" i="75"/>
  <c r="AE32" i="75" s="1"/>
  <c r="AA32" i="75"/>
  <c r="Z32" i="75"/>
  <c r="Y32" i="75"/>
  <c r="R32" i="75"/>
  <c r="T32" i="75" s="1"/>
  <c r="AB31" i="75"/>
  <c r="AC31" i="75" s="1"/>
  <c r="AA31" i="75"/>
  <c r="Z31" i="75"/>
  <c r="Y31" i="75"/>
  <c r="U31" i="75"/>
  <c r="R31" i="75"/>
  <c r="AH31" i="75" s="1"/>
  <c r="N31" i="75"/>
  <c r="AD30" i="75"/>
  <c r="AB30" i="75"/>
  <c r="AF30" i="75" s="1"/>
  <c r="AA30" i="75"/>
  <c r="Z30" i="75"/>
  <c r="Y30" i="75"/>
  <c r="U30" i="75"/>
  <c r="T30" i="75"/>
  <c r="R30" i="75"/>
  <c r="V30" i="75" s="1"/>
  <c r="N30" i="75"/>
  <c r="M30" i="75"/>
  <c r="AH29" i="75"/>
  <c r="AB29" i="75"/>
  <c r="AF29" i="75" s="1"/>
  <c r="AA29" i="75"/>
  <c r="AE29" i="75" s="1"/>
  <c r="Z29" i="75"/>
  <c r="Y29" i="75"/>
  <c r="U29" i="75"/>
  <c r="T29" i="75"/>
  <c r="S29" i="75"/>
  <c r="R29" i="75"/>
  <c r="V29" i="75" s="1"/>
  <c r="N29" i="75"/>
  <c r="M29" i="75"/>
  <c r="AB28" i="75"/>
  <c r="AF28" i="75" s="1"/>
  <c r="AA28" i="75"/>
  <c r="Z28" i="75"/>
  <c r="Y28" i="75"/>
  <c r="U28" i="75"/>
  <c r="R28" i="75"/>
  <c r="AB27" i="75"/>
  <c r="AF27" i="75" s="1"/>
  <c r="AA27" i="75"/>
  <c r="Z27" i="75"/>
  <c r="AD27" i="75" s="1"/>
  <c r="Y27" i="75"/>
  <c r="U27" i="75"/>
  <c r="T27" i="75"/>
  <c r="R27" i="75"/>
  <c r="V27" i="75" s="1"/>
  <c r="N27" i="75"/>
  <c r="AH26" i="75"/>
  <c r="AB26" i="75"/>
  <c r="AF26" i="75" s="1"/>
  <c r="AA26" i="75"/>
  <c r="AE26" i="75" s="1"/>
  <c r="Z26" i="75"/>
  <c r="AD26" i="75" s="1"/>
  <c r="Y26" i="75"/>
  <c r="U26" i="75"/>
  <c r="T26" i="75"/>
  <c r="S26" i="75"/>
  <c r="R26" i="75"/>
  <c r="V26" i="75" s="1"/>
  <c r="N26" i="75"/>
  <c r="M26" i="75"/>
  <c r="AF25" i="75"/>
  <c r="AB25" i="75"/>
  <c r="AA25" i="75"/>
  <c r="Z25" i="75"/>
  <c r="Y25" i="75"/>
  <c r="R25" i="75"/>
  <c r="V25" i="75" s="1"/>
  <c r="N25" i="75"/>
  <c r="AH24" i="75"/>
  <c r="AB24" i="75"/>
  <c r="AF24" i="75" s="1"/>
  <c r="AA24" i="75"/>
  <c r="Z24" i="75"/>
  <c r="M24" i="75" s="1"/>
  <c r="Y24" i="75"/>
  <c r="U24" i="75"/>
  <c r="T24" i="75"/>
  <c r="S24" i="75"/>
  <c r="R24" i="75"/>
  <c r="V24" i="75" s="1"/>
  <c r="N24" i="75"/>
  <c r="L24" i="75"/>
  <c r="AB23" i="75"/>
  <c r="AA23" i="75"/>
  <c r="Z23" i="75"/>
  <c r="Y23" i="75"/>
  <c r="AC23" i="75" s="1"/>
  <c r="V23" i="75"/>
  <c r="R23" i="75"/>
  <c r="AH23" i="75" s="1"/>
  <c r="L23" i="75"/>
  <c r="AE22" i="75"/>
  <c r="AB22" i="75"/>
  <c r="L22" i="75" s="1"/>
  <c r="AA22" i="75"/>
  <c r="Z22" i="75"/>
  <c r="Y22" i="75"/>
  <c r="R22" i="75"/>
  <c r="V22" i="75" s="1"/>
  <c r="N22" i="75"/>
  <c r="AB21" i="75"/>
  <c r="AF21" i="75" s="1"/>
  <c r="AA21" i="75"/>
  <c r="Z21" i="75"/>
  <c r="Y21" i="75"/>
  <c r="V21" i="75"/>
  <c r="U21" i="75"/>
  <c r="R21" i="75"/>
  <c r="T21" i="75" s="1"/>
  <c r="N21" i="75"/>
  <c r="AH20" i="75"/>
  <c r="AB20" i="75"/>
  <c r="AF20" i="75" s="1"/>
  <c r="AA20" i="75"/>
  <c r="AE20" i="75" s="1"/>
  <c r="Z20" i="75"/>
  <c r="AD20" i="75" s="1"/>
  <c r="Y20" i="75"/>
  <c r="L20" i="75" s="1"/>
  <c r="U20" i="75"/>
  <c r="T20" i="75"/>
  <c r="S20" i="75"/>
  <c r="R20" i="75"/>
  <c r="V20" i="75" s="1"/>
  <c r="N20" i="75"/>
  <c r="M20" i="75"/>
  <c r="AH19" i="75"/>
  <c r="AB19" i="75"/>
  <c r="AF19" i="75" s="1"/>
  <c r="AA19" i="75"/>
  <c r="Z19" i="75"/>
  <c r="Y19" i="75"/>
  <c r="V19" i="75"/>
  <c r="T19" i="75"/>
  <c r="R19" i="75"/>
  <c r="U19" i="75" s="1"/>
  <c r="M19" i="75"/>
  <c r="AH18" i="75"/>
  <c r="AB18" i="75"/>
  <c r="AF18" i="75" s="1"/>
  <c r="AA18" i="75"/>
  <c r="Z18" i="75"/>
  <c r="Y18" i="75"/>
  <c r="V18" i="75"/>
  <c r="U18" i="75"/>
  <c r="R18" i="75"/>
  <c r="T18" i="75" s="1"/>
  <c r="N18" i="75"/>
  <c r="AF17" i="75"/>
  <c r="AB17" i="75"/>
  <c r="AD17" i="75" s="1"/>
  <c r="AA17" i="75"/>
  <c r="AE17" i="75" s="1"/>
  <c r="Z17" i="75"/>
  <c r="Y17" i="75"/>
  <c r="V17" i="75"/>
  <c r="U17" i="75"/>
  <c r="T17" i="75"/>
  <c r="R17" i="75"/>
  <c r="N17" i="75"/>
  <c r="M17" i="75"/>
  <c r="AH16" i="75"/>
  <c r="AB16" i="75"/>
  <c r="AF16" i="75" s="1"/>
  <c r="AA16" i="75"/>
  <c r="AE16" i="75" s="1"/>
  <c r="Z16" i="75"/>
  <c r="AD16" i="75" s="1"/>
  <c r="Y16" i="75"/>
  <c r="AC16" i="75" s="1"/>
  <c r="U16" i="75"/>
  <c r="T16" i="75"/>
  <c r="S16" i="75"/>
  <c r="R16" i="75"/>
  <c r="V16" i="75" s="1"/>
  <c r="N16" i="75"/>
  <c r="M16" i="75"/>
  <c r="AH15" i="75"/>
  <c r="AB15" i="75"/>
  <c r="AD15" i="75" s="1"/>
  <c r="AA15" i="75"/>
  <c r="Z15" i="75"/>
  <c r="Y15" i="75"/>
  <c r="AC15" i="75" s="1"/>
  <c r="S15" i="75"/>
  <c r="R15" i="75"/>
  <c r="V15" i="75" s="1"/>
  <c r="AB14" i="75"/>
  <c r="L14" i="75" s="1"/>
  <c r="AA14" i="75"/>
  <c r="Z14" i="75"/>
  <c r="Y14" i="75"/>
  <c r="R14" i="75"/>
  <c r="S14" i="75" s="1"/>
  <c r="AB13" i="75"/>
  <c r="AF13" i="75" s="1"/>
  <c r="AA13" i="75"/>
  <c r="Z13" i="75"/>
  <c r="AD13" i="75" s="1"/>
  <c r="Y13" i="75"/>
  <c r="U13" i="75"/>
  <c r="T13" i="75"/>
  <c r="R13" i="75"/>
  <c r="V13" i="75" s="1"/>
  <c r="N13" i="75"/>
  <c r="AH12" i="75"/>
  <c r="AB12" i="75"/>
  <c r="AF12" i="75" s="1"/>
  <c r="AA12" i="75"/>
  <c r="AE12" i="75" s="1"/>
  <c r="Z12" i="75"/>
  <c r="AD12" i="75" s="1"/>
  <c r="Y12" i="75"/>
  <c r="AC12" i="75" s="1"/>
  <c r="U12" i="75"/>
  <c r="T12" i="75"/>
  <c r="S12" i="75"/>
  <c r="R12" i="75"/>
  <c r="V12" i="75" s="1"/>
  <c r="N12" i="75"/>
  <c r="AH11" i="75"/>
  <c r="AB11" i="75"/>
  <c r="M11" i="75" s="1"/>
  <c r="AA11" i="75"/>
  <c r="Z11" i="75"/>
  <c r="Y11" i="75"/>
  <c r="S11" i="75"/>
  <c r="R11" i="75"/>
  <c r="T11" i="75" s="1"/>
  <c r="L11" i="75"/>
  <c r="AB10" i="75"/>
  <c r="AE10" i="75" s="1"/>
  <c r="AA10" i="75"/>
  <c r="Z10" i="75"/>
  <c r="Y10" i="75"/>
  <c r="R10" i="75"/>
  <c r="AH10" i="75" s="1"/>
  <c r="AB9" i="75"/>
  <c r="AC9" i="75" s="1"/>
  <c r="AA9" i="75"/>
  <c r="Z9" i="75"/>
  <c r="AD9" i="75" s="1"/>
  <c r="Y9" i="75"/>
  <c r="U9" i="75"/>
  <c r="T9" i="75"/>
  <c r="R9" i="75"/>
  <c r="AH9" i="75" s="1"/>
  <c r="N9" i="75"/>
  <c r="M9" i="75"/>
  <c r="AH8" i="75"/>
  <c r="AB8" i="75"/>
  <c r="AF8" i="75" s="1"/>
  <c r="AA8" i="75"/>
  <c r="AE8" i="75" s="1"/>
  <c r="Z8" i="75"/>
  <c r="AD8" i="75" s="1"/>
  <c r="Y8" i="75"/>
  <c r="AC8" i="75" s="1"/>
  <c r="U8" i="75"/>
  <c r="T8" i="75"/>
  <c r="S8" i="75"/>
  <c r="R8" i="75"/>
  <c r="V8" i="75" s="1"/>
  <c r="N8" i="75"/>
  <c r="L8" i="75"/>
  <c r="AB7" i="75"/>
  <c r="AD7" i="75" s="1"/>
  <c r="AA7" i="75"/>
  <c r="Z7" i="75"/>
  <c r="Y7" i="75"/>
  <c r="R7" i="75"/>
  <c r="S7" i="75" s="1"/>
  <c r="AE6" i="75"/>
  <c r="AB6" i="75"/>
  <c r="L6" i="75" s="1"/>
  <c r="AA6" i="75"/>
  <c r="Z6" i="75"/>
  <c r="Y6" i="75"/>
  <c r="U6" i="75"/>
  <c r="R6" i="75"/>
  <c r="S6" i="75" s="1"/>
  <c r="N6" i="75"/>
  <c r="AB5" i="75"/>
  <c r="AC5" i="75" s="1"/>
  <c r="AA5" i="75"/>
  <c r="AE5" i="75" s="1"/>
  <c r="Z5" i="75"/>
  <c r="AD5" i="75" s="1"/>
  <c r="Y5" i="75"/>
  <c r="U5" i="75"/>
  <c r="T5" i="75"/>
  <c r="R5" i="75"/>
  <c r="V5" i="75" s="1"/>
  <c r="N5" i="75"/>
  <c r="Z44" i="73"/>
  <c r="Z46" i="73"/>
  <c r="Z47" i="73"/>
  <c r="Y44" i="73"/>
  <c r="Y46" i="73"/>
  <c r="Y47" i="73"/>
  <c r="V44" i="73"/>
  <c r="V45" i="73"/>
  <c r="Y45" i="73" s="1"/>
  <c r="Z45" i="73" s="1"/>
  <c r="V46" i="73"/>
  <c r="V47" i="73"/>
  <c r="C45" i="73"/>
  <c r="C46" i="73"/>
  <c r="C47" i="73"/>
  <c r="C44" i="73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29" i="73"/>
  <c r="C30" i="73"/>
  <c r="C31" i="73"/>
  <c r="C32" i="73"/>
  <c r="C33" i="73"/>
  <c r="C34" i="73"/>
  <c r="C35" i="73"/>
  <c r="C36" i="73"/>
  <c r="C37" i="73"/>
  <c r="C38" i="73"/>
  <c r="C39" i="73"/>
  <c r="C40" i="73"/>
  <c r="C41" i="73"/>
  <c r="C42" i="73"/>
  <c r="C43" i="73"/>
  <c r="C7" i="73"/>
  <c r="T8" i="80" l="1"/>
  <c r="K5" i="80"/>
  <c r="L6" i="80"/>
  <c r="S6" i="80"/>
  <c r="AC6" i="80"/>
  <c r="AH6" i="80"/>
  <c r="M7" i="80"/>
  <c r="T7" i="80"/>
  <c r="AD7" i="80"/>
  <c r="K52" i="80" s="1"/>
  <c r="N8" i="80"/>
  <c r="U8" i="80"/>
  <c r="AE8" i="80"/>
  <c r="K9" i="80"/>
  <c r="L10" i="80"/>
  <c r="S10" i="80"/>
  <c r="AC10" i="80"/>
  <c r="AH10" i="80"/>
  <c r="M11" i="80"/>
  <c r="T11" i="80"/>
  <c r="AD11" i="80"/>
  <c r="N12" i="80"/>
  <c r="U12" i="80"/>
  <c r="AE12" i="80"/>
  <c r="K13" i="80"/>
  <c r="L14" i="80"/>
  <c r="S14" i="80"/>
  <c r="AC14" i="80"/>
  <c r="AH14" i="80"/>
  <c r="M15" i="80"/>
  <c r="T15" i="80"/>
  <c r="AD15" i="80"/>
  <c r="U16" i="80"/>
  <c r="AH16" i="80"/>
  <c r="AC17" i="80"/>
  <c r="L17" i="80"/>
  <c r="K20" i="80"/>
  <c r="AC20" i="80"/>
  <c r="AH21" i="80"/>
  <c r="S21" i="80"/>
  <c r="K22" i="80"/>
  <c r="S22" i="80"/>
  <c r="K23" i="80"/>
  <c r="S23" i="80"/>
  <c r="L24" i="80"/>
  <c r="S25" i="80"/>
  <c r="T25" i="80"/>
  <c r="AH25" i="80"/>
  <c r="K27" i="80"/>
  <c r="AD29" i="80"/>
  <c r="L5" i="80"/>
  <c r="V8" i="80"/>
  <c r="AF8" i="80"/>
  <c r="AC9" i="80"/>
  <c r="AE11" i="80"/>
  <c r="V12" i="80"/>
  <c r="AF12" i="80"/>
  <c r="AE15" i="80"/>
  <c r="AC16" i="80"/>
  <c r="AH17" i="80"/>
  <c r="S17" i="80"/>
  <c r="AD19" i="80"/>
  <c r="AD20" i="80"/>
  <c r="AC26" i="80"/>
  <c r="AD28" i="80"/>
  <c r="L28" i="80"/>
  <c r="AE28" i="80"/>
  <c r="M28" i="80"/>
  <c r="K30" i="80"/>
  <c r="M30" i="80"/>
  <c r="AD32" i="80"/>
  <c r="K32" i="80"/>
  <c r="V7" i="80"/>
  <c r="AF7" i="80"/>
  <c r="K50" i="80" s="1"/>
  <c r="L8" i="80"/>
  <c r="S8" i="80"/>
  <c r="AC8" i="80"/>
  <c r="AE10" i="80"/>
  <c r="K51" i="80" s="1"/>
  <c r="V11" i="80"/>
  <c r="AF11" i="80"/>
  <c r="L12" i="80"/>
  <c r="S12" i="80"/>
  <c r="AC12" i="80"/>
  <c r="AH12" i="80"/>
  <c r="R53" i="80" s="1"/>
  <c r="AE14" i="80"/>
  <c r="V15" i="80"/>
  <c r="AF15" i="80"/>
  <c r="S16" i="80"/>
  <c r="AD16" i="80"/>
  <c r="T17" i="80"/>
  <c r="AE17" i="80"/>
  <c r="L19" i="80"/>
  <c r="AD22" i="80"/>
  <c r="M22" i="80"/>
  <c r="AE23" i="80"/>
  <c r="N23" i="80"/>
  <c r="AC25" i="80"/>
  <c r="K25" i="80"/>
  <c r="AE25" i="80"/>
  <c r="M25" i="80"/>
  <c r="L26" i="80"/>
  <c r="AD26" i="80"/>
  <c r="N28" i="80"/>
  <c r="AF28" i="80"/>
  <c r="AE29" i="80"/>
  <c r="AH31" i="80"/>
  <c r="S31" i="80"/>
  <c r="U31" i="80"/>
  <c r="T31" i="80"/>
  <c r="L32" i="80"/>
  <c r="L7" i="80"/>
  <c r="S7" i="80"/>
  <c r="M8" i="80"/>
  <c r="L11" i="80"/>
  <c r="S11" i="80"/>
  <c r="M12" i="80"/>
  <c r="L15" i="80"/>
  <c r="S15" i="80"/>
  <c r="T16" i="80"/>
  <c r="U17" i="80"/>
  <c r="AD18" i="80"/>
  <c r="M18" i="80"/>
  <c r="AE19" i="80"/>
  <c r="N19" i="80"/>
  <c r="AC21" i="80"/>
  <c r="L21" i="80"/>
  <c r="AC22" i="80"/>
  <c r="AC23" i="80"/>
  <c r="AC24" i="80"/>
  <c r="N25" i="80"/>
  <c r="AF25" i="80"/>
  <c r="AE26" i="80"/>
  <c r="S28" i="80"/>
  <c r="T28" i="80"/>
  <c r="AH28" i="80"/>
  <c r="AE30" i="80"/>
  <c r="V31" i="80"/>
  <c r="AC31" i="80"/>
  <c r="L31" i="80"/>
  <c r="AE31" i="80"/>
  <c r="N31" i="80"/>
  <c r="AD31" i="80"/>
  <c r="M31" i="80"/>
  <c r="L27" i="80"/>
  <c r="S27" i="80"/>
  <c r="AC27" i="80"/>
  <c r="AH27" i="80"/>
  <c r="K29" i="80"/>
  <c r="L30" i="80"/>
  <c r="S30" i="80"/>
  <c r="AC30" i="80"/>
  <c r="AH30" i="80"/>
  <c r="N32" i="80"/>
  <c r="U32" i="80"/>
  <c r="AF32" i="80"/>
  <c r="L33" i="80"/>
  <c r="S33" i="80"/>
  <c r="N34" i="80"/>
  <c r="U34" i="80"/>
  <c r="AE34" i="80"/>
  <c r="K35" i="80"/>
  <c r="V32" i="80"/>
  <c r="AH32" i="80"/>
  <c r="M33" i="80"/>
  <c r="K34" i="80"/>
  <c r="V34" i="80"/>
  <c r="AF34" i="80"/>
  <c r="L35" i="80"/>
  <c r="M32" i="80"/>
  <c r="V33" i="80"/>
  <c r="M34" i="80"/>
  <c r="W56" i="78"/>
  <c r="I24" i="79" s="1"/>
  <c r="W52" i="78"/>
  <c r="I18" i="79" s="1"/>
  <c r="W48" i="78"/>
  <c r="I23" i="79" s="1"/>
  <c r="W59" i="78"/>
  <c r="W55" i="78"/>
  <c r="I21" i="79" s="1"/>
  <c r="W51" i="78"/>
  <c r="I17" i="79" s="1"/>
  <c r="W58" i="78"/>
  <c r="W54" i="78"/>
  <c r="I20" i="79" s="1"/>
  <c r="W50" i="78"/>
  <c r="I16" i="79" s="1"/>
  <c r="W57" i="78"/>
  <c r="I25" i="79" s="1"/>
  <c r="W53" i="78"/>
  <c r="I19" i="79" s="1"/>
  <c r="W49" i="78"/>
  <c r="I15" i="79" s="1"/>
  <c r="O18" i="76"/>
  <c r="K18" i="76"/>
  <c r="G18" i="76"/>
  <c r="N18" i="76"/>
  <c r="J18" i="76"/>
  <c r="F18" i="76"/>
  <c r="M18" i="76"/>
  <c r="I18" i="76"/>
  <c r="E18" i="76"/>
  <c r="L18" i="76"/>
  <c r="H18" i="76"/>
  <c r="D18" i="76"/>
  <c r="U44" i="75"/>
  <c r="S44" i="75"/>
  <c r="I26" i="74"/>
  <c r="I22" i="74"/>
  <c r="M5" i="75"/>
  <c r="V6" i="75"/>
  <c r="AC7" i="75"/>
  <c r="AH7" i="75"/>
  <c r="M8" i="75"/>
  <c r="V10" i="75"/>
  <c r="AF10" i="75"/>
  <c r="AC11" i="75"/>
  <c r="M12" i="75"/>
  <c r="AE13" i="75"/>
  <c r="AF14" i="75"/>
  <c r="L15" i="75"/>
  <c r="K5" i="75"/>
  <c r="AF5" i="75"/>
  <c r="AC6" i="75"/>
  <c r="K54" i="75" s="1"/>
  <c r="B21" i="71" s="1"/>
  <c r="AH6" i="75"/>
  <c r="M7" i="75"/>
  <c r="T7" i="75"/>
  <c r="V9" i="75"/>
  <c r="AF9" i="75"/>
  <c r="L10" i="75"/>
  <c r="S10" i="75"/>
  <c r="AC10" i="75"/>
  <c r="AD11" i="75"/>
  <c r="AC14" i="75"/>
  <c r="AH14" i="75"/>
  <c r="M15" i="75"/>
  <c r="T15" i="75"/>
  <c r="L5" i="75"/>
  <c r="S5" i="75"/>
  <c r="AH5" i="75"/>
  <c r="M6" i="75"/>
  <c r="T6" i="75"/>
  <c r="AD6" i="75"/>
  <c r="K53" i="75" s="1"/>
  <c r="N7" i="75"/>
  <c r="U7" i="75"/>
  <c r="AE7" i="75"/>
  <c r="K52" i="75" s="1"/>
  <c r="L9" i="75"/>
  <c r="S9" i="75"/>
  <c r="M10" i="75"/>
  <c r="T10" i="75"/>
  <c r="AD10" i="75"/>
  <c r="N11" i="75"/>
  <c r="U11" i="75"/>
  <c r="AE11" i="75"/>
  <c r="L13" i="75"/>
  <c r="S13" i="75"/>
  <c r="AC13" i="75"/>
  <c r="AH13" i="75"/>
  <c r="M14" i="75"/>
  <c r="T14" i="75"/>
  <c r="AD14" i="75"/>
  <c r="N15" i="75"/>
  <c r="U15" i="75"/>
  <c r="AE15" i="75"/>
  <c r="AH17" i="75"/>
  <c r="S17" i="75"/>
  <c r="S18" i="75"/>
  <c r="AE18" i="75"/>
  <c r="S19" i="75"/>
  <c r="AD19" i="75"/>
  <c r="AE21" i="75"/>
  <c r="U22" i="75"/>
  <c r="S23" i="75"/>
  <c r="AC25" i="75"/>
  <c r="AE25" i="75"/>
  <c r="M25" i="75"/>
  <c r="L26" i="75"/>
  <c r="N28" i="75"/>
  <c r="AF7" i="75"/>
  <c r="N10" i="75"/>
  <c r="U10" i="75"/>
  <c r="V11" i="75"/>
  <c r="AF11" i="75"/>
  <c r="L12" i="75"/>
  <c r="M13" i="75"/>
  <c r="N14" i="75"/>
  <c r="U14" i="75"/>
  <c r="AE14" i="75"/>
  <c r="AF15" i="75"/>
  <c r="L16" i="75"/>
  <c r="L18" i="75"/>
  <c r="L19" i="75"/>
  <c r="M21" i="75"/>
  <c r="AC22" i="75"/>
  <c r="AD22" i="75"/>
  <c r="M22" i="75"/>
  <c r="AD23" i="75"/>
  <c r="M23" i="75"/>
  <c r="AE23" i="75"/>
  <c r="N23" i="75"/>
  <c r="AC24" i="75"/>
  <c r="AE27" i="75"/>
  <c r="S28" i="75"/>
  <c r="T28" i="75"/>
  <c r="AH28" i="75"/>
  <c r="L7" i="75"/>
  <c r="V14" i="75"/>
  <c r="AD18" i="75"/>
  <c r="M18" i="75"/>
  <c r="AE19" i="75"/>
  <c r="N19" i="75"/>
  <c r="AC21" i="75"/>
  <c r="L21" i="75"/>
  <c r="AH22" i="75"/>
  <c r="T22" i="75"/>
  <c r="AD24" i="75"/>
  <c r="S25" i="75"/>
  <c r="T25" i="75"/>
  <c r="AH25" i="75"/>
  <c r="AC29" i="75"/>
  <c r="V7" i="75"/>
  <c r="AF6" i="75"/>
  <c r="AE9" i="75"/>
  <c r="AC17" i="75"/>
  <c r="L17" i="75"/>
  <c r="AC18" i="75"/>
  <c r="AC19" i="75"/>
  <c r="AC20" i="75"/>
  <c r="AH21" i="75"/>
  <c r="S21" i="75"/>
  <c r="AD21" i="75"/>
  <c r="S22" i="75"/>
  <c r="AF22" i="75"/>
  <c r="T23" i="75"/>
  <c r="U23" i="75"/>
  <c r="AF23" i="75"/>
  <c r="AE24" i="75"/>
  <c r="U25" i="75"/>
  <c r="AC26" i="75"/>
  <c r="M27" i="75"/>
  <c r="V28" i="75"/>
  <c r="AD28" i="75"/>
  <c r="L28" i="75"/>
  <c r="AE28" i="75"/>
  <c r="M28" i="75"/>
  <c r="L29" i="75"/>
  <c r="AD29" i="75"/>
  <c r="L27" i="75"/>
  <c r="S27" i="75"/>
  <c r="AC27" i="75"/>
  <c r="AH27" i="75"/>
  <c r="L30" i="75"/>
  <c r="S30" i="75"/>
  <c r="AC30" i="75"/>
  <c r="AH30" i="75"/>
  <c r="M31" i="75"/>
  <c r="T31" i="75"/>
  <c r="AD31" i="75"/>
  <c r="N32" i="75"/>
  <c r="U32" i="75"/>
  <c r="AF32" i="75"/>
  <c r="L33" i="75"/>
  <c r="S33" i="75"/>
  <c r="N34" i="75"/>
  <c r="U34" i="75"/>
  <c r="AE34" i="75"/>
  <c r="L36" i="75"/>
  <c r="S36" i="75"/>
  <c r="AC36" i="75"/>
  <c r="AH36" i="75"/>
  <c r="M37" i="75"/>
  <c r="T37" i="75"/>
  <c r="AD37" i="75"/>
  <c r="N38" i="75"/>
  <c r="U38" i="75"/>
  <c r="AE38" i="75"/>
  <c r="AF39" i="75"/>
  <c r="L40" i="75"/>
  <c r="S40" i="75"/>
  <c r="AC40" i="75"/>
  <c r="AH40" i="75"/>
  <c r="AE31" i="75"/>
  <c r="V32" i="75"/>
  <c r="AH32" i="75"/>
  <c r="V34" i="75"/>
  <c r="AF34" i="75"/>
  <c r="V38" i="75"/>
  <c r="AF38" i="75"/>
  <c r="AC39" i="75"/>
  <c r="AE30" i="75"/>
  <c r="V31" i="75"/>
  <c r="AF31" i="75"/>
  <c r="L32" i="75"/>
  <c r="S32" i="75"/>
  <c r="AD32" i="75"/>
  <c r="L34" i="75"/>
  <c r="S34" i="75"/>
  <c r="AC34" i="75"/>
  <c r="AH34" i="75"/>
  <c r="V37" i="75"/>
  <c r="AF37" i="75"/>
  <c r="L38" i="75"/>
  <c r="S38" i="75"/>
  <c r="AC38" i="75"/>
  <c r="AH38" i="75"/>
  <c r="AE40" i="75"/>
  <c r="V41" i="75"/>
  <c r="AF41" i="75"/>
  <c r="L31" i="75"/>
  <c r="S31" i="75"/>
  <c r="M32" i="75"/>
  <c r="V33" i="75"/>
  <c r="M34" i="75"/>
  <c r="L37" i="75"/>
  <c r="S37" i="75"/>
  <c r="M38" i="75"/>
  <c r="I27" i="74"/>
  <c r="V43" i="73"/>
  <c r="Y43" i="73" s="1"/>
  <c r="Z43" i="73" s="1"/>
  <c r="Y42" i="73"/>
  <c r="Z42" i="73" s="1"/>
  <c r="V42" i="73"/>
  <c r="Y41" i="73"/>
  <c r="Z41" i="73" s="1"/>
  <c r="V41" i="73"/>
  <c r="Y40" i="73"/>
  <c r="Z40" i="73" s="1"/>
  <c r="V40" i="73"/>
  <c r="Y39" i="73"/>
  <c r="Z39" i="73" s="1"/>
  <c r="V39" i="73"/>
  <c r="Y38" i="73"/>
  <c r="Z38" i="73" s="1"/>
  <c r="V38" i="73"/>
  <c r="Y37" i="73"/>
  <c r="Z37" i="73" s="1"/>
  <c r="V37" i="73"/>
  <c r="Y36" i="73"/>
  <c r="Z36" i="73" s="1"/>
  <c r="V36" i="73"/>
  <c r="Y35" i="73"/>
  <c r="Z35" i="73" s="1"/>
  <c r="V35" i="73"/>
  <c r="Y34" i="73"/>
  <c r="Z34" i="73" s="1"/>
  <c r="V34" i="73"/>
  <c r="Y33" i="73"/>
  <c r="Z33" i="73" s="1"/>
  <c r="V33" i="73"/>
  <c r="Y32" i="73"/>
  <c r="Z32" i="73" s="1"/>
  <c r="V32" i="73"/>
  <c r="Y31" i="73"/>
  <c r="Z31" i="73" s="1"/>
  <c r="V31" i="73"/>
  <c r="Y30" i="73"/>
  <c r="Z30" i="73" s="1"/>
  <c r="V30" i="73"/>
  <c r="Y29" i="73"/>
  <c r="Z29" i="73" s="1"/>
  <c r="V29" i="73"/>
  <c r="Y28" i="73"/>
  <c r="Z28" i="73" s="1"/>
  <c r="V28" i="73"/>
  <c r="Y27" i="73"/>
  <c r="Z27" i="73" s="1"/>
  <c r="V27" i="73"/>
  <c r="Y26" i="73"/>
  <c r="Z26" i="73" s="1"/>
  <c r="V26" i="73"/>
  <c r="Y25" i="73"/>
  <c r="Z25" i="73" s="1"/>
  <c r="V25" i="73"/>
  <c r="Y24" i="73"/>
  <c r="Z24" i="73" s="1"/>
  <c r="V24" i="73"/>
  <c r="Y23" i="73"/>
  <c r="Z23" i="73" s="1"/>
  <c r="V23" i="73"/>
  <c r="Y22" i="73"/>
  <c r="Z22" i="73" s="1"/>
  <c r="V22" i="73"/>
  <c r="Y21" i="73"/>
  <c r="Z21" i="73" s="1"/>
  <c r="V21" i="73"/>
  <c r="Y20" i="73"/>
  <c r="Z20" i="73" s="1"/>
  <c r="V20" i="73"/>
  <c r="Y19" i="73"/>
  <c r="Z19" i="73" s="1"/>
  <c r="V19" i="73"/>
  <c r="Y18" i="73"/>
  <c r="Z18" i="73" s="1"/>
  <c r="V18" i="73"/>
  <c r="Y17" i="73"/>
  <c r="Z17" i="73" s="1"/>
  <c r="V17" i="73"/>
  <c r="Y16" i="73"/>
  <c r="Z16" i="73" s="1"/>
  <c r="V16" i="73"/>
  <c r="Y15" i="73"/>
  <c r="Z15" i="73" s="1"/>
  <c r="V15" i="73"/>
  <c r="Y14" i="73"/>
  <c r="Z14" i="73" s="1"/>
  <c r="V14" i="73"/>
  <c r="Y13" i="73"/>
  <c r="Z13" i="73" s="1"/>
  <c r="V13" i="73"/>
  <c r="Y12" i="73"/>
  <c r="Z12" i="73" s="1"/>
  <c r="V12" i="73"/>
  <c r="Y11" i="73"/>
  <c r="Z11" i="73" s="1"/>
  <c r="V11" i="73"/>
  <c r="Y10" i="73"/>
  <c r="Z10" i="73" s="1"/>
  <c r="V10" i="73"/>
  <c r="Y9" i="73"/>
  <c r="Z9" i="73" s="1"/>
  <c r="V9" i="73"/>
  <c r="Y8" i="73"/>
  <c r="Z8" i="73" s="1"/>
  <c r="V8" i="73"/>
  <c r="Y7" i="73"/>
  <c r="Z7" i="73" s="1"/>
  <c r="V7" i="73"/>
  <c r="V6" i="73"/>
  <c r="Y6" i="73" s="1"/>
  <c r="CL35" i="72"/>
  <c r="CI35" i="72"/>
  <c r="CL34" i="72"/>
  <c r="CI34" i="72" s="1"/>
  <c r="CL33" i="72"/>
  <c r="CI33" i="72"/>
  <c r="CL32" i="72"/>
  <c r="CI32" i="72" s="1"/>
  <c r="CL31" i="72"/>
  <c r="CI31" i="72"/>
  <c r="CL30" i="72"/>
  <c r="CI30" i="72" s="1"/>
  <c r="CL29" i="72"/>
  <c r="CI29" i="72"/>
  <c r="CL28" i="72"/>
  <c r="CI28" i="72" s="1"/>
  <c r="CL27" i="72"/>
  <c r="CI27" i="72"/>
  <c r="CL26" i="72"/>
  <c r="CI26" i="72" s="1"/>
  <c r="CL25" i="72"/>
  <c r="CI25" i="72"/>
  <c r="CL24" i="72"/>
  <c r="CI24" i="72" s="1"/>
  <c r="CL23" i="72"/>
  <c r="CI23" i="72"/>
  <c r="CL22" i="72"/>
  <c r="CI22" i="72" s="1"/>
  <c r="CL21" i="72"/>
  <c r="CI21" i="72"/>
  <c r="CL20" i="72"/>
  <c r="CI20" i="72" s="1"/>
  <c r="CL19" i="72"/>
  <c r="CI19" i="72"/>
  <c r="CL18" i="72"/>
  <c r="CI18" i="72" s="1"/>
  <c r="CL17" i="72"/>
  <c r="CI17" i="72"/>
  <c r="CL16" i="72"/>
  <c r="CI16" i="72" s="1"/>
  <c r="CL15" i="72"/>
  <c r="CI15" i="72"/>
  <c r="CL14" i="72"/>
  <c r="CI14" i="72" s="1"/>
  <c r="CL13" i="72"/>
  <c r="CI13" i="72"/>
  <c r="CL12" i="72"/>
  <c r="CI12" i="72" s="1"/>
  <c r="CL11" i="72"/>
  <c r="CI11" i="72"/>
  <c r="CL10" i="72"/>
  <c r="CI10" i="72" s="1"/>
  <c r="CL9" i="72"/>
  <c r="CI9" i="72"/>
  <c r="CL8" i="72"/>
  <c r="CI8" i="72" s="1"/>
  <c r="CL7" i="72"/>
  <c r="CI7" i="72"/>
  <c r="CL6" i="72"/>
  <c r="CI6" i="72" s="1"/>
  <c r="CI5" i="72"/>
  <c r="B17" i="71"/>
  <c r="D17" i="71"/>
  <c r="O17" i="65"/>
  <c r="N17" i="65"/>
  <c r="M17" i="65"/>
  <c r="L17" i="65"/>
  <c r="K17" i="65"/>
  <c r="J17" i="65"/>
  <c r="I17" i="65"/>
  <c r="H17" i="65"/>
  <c r="G17" i="65"/>
  <c r="F17" i="65"/>
  <c r="E17" i="65"/>
  <c r="D17" i="65"/>
  <c r="B6" i="70"/>
  <c r="B7" i="70"/>
  <c r="B8" i="70"/>
  <c r="B9" i="70"/>
  <c r="B10" i="70"/>
  <c r="B11" i="70"/>
  <c r="B12" i="70"/>
  <c r="B13" i="70"/>
  <c r="B14" i="70"/>
  <c r="B15" i="70"/>
  <c r="B16" i="70"/>
  <c r="B17" i="70"/>
  <c r="B18" i="70"/>
  <c r="B19" i="70"/>
  <c r="B20" i="70"/>
  <c r="B21" i="70"/>
  <c r="B22" i="70"/>
  <c r="B23" i="70"/>
  <c r="B24" i="70"/>
  <c r="B25" i="70"/>
  <c r="B26" i="70"/>
  <c r="B27" i="70"/>
  <c r="B28" i="70"/>
  <c r="B29" i="70"/>
  <c r="B30" i="70"/>
  <c r="B31" i="70"/>
  <c r="B32" i="70"/>
  <c r="B33" i="70"/>
  <c r="B34" i="70"/>
  <c r="B35" i="70"/>
  <c r="B36" i="70"/>
  <c r="B37" i="70"/>
  <c r="B38" i="70"/>
  <c r="B39" i="70"/>
  <c r="B40" i="70"/>
  <c r="B41" i="70"/>
  <c r="B5" i="70"/>
  <c r="I25" i="69"/>
  <c r="I24" i="69"/>
  <c r="I23" i="69"/>
  <c r="I21" i="69"/>
  <c r="I20" i="69"/>
  <c r="I19" i="69"/>
  <c r="I18" i="69"/>
  <c r="I17" i="69"/>
  <c r="I16" i="69"/>
  <c r="I15" i="69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D25" i="69"/>
  <c r="D26" i="69"/>
  <c r="D27" i="69"/>
  <c r="D28" i="69"/>
  <c r="D29" i="69"/>
  <c r="D30" i="69"/>
  <c r="D31" i="69"/>
  <c r="D32" i="69"/>
  <c r="D33" i="69"/>
  <c r="D34" i="69"/>
  <c r="D35" i="69"/>
  <c r="D36" i="69"/>
  <c r="D37" i="69"/>
  <c r="D38" i="69"/>
  <c r="D39" i="69"/>
  <c r="D40" i="69"/>
  <c r="D41" i="69"/>
  <c r="D5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C25" i="69"/>
  <c r="C26" i="69"/>
  <c r="C27" i="69"/>
  <c r="C28" i="69"/>
  <c r="C29" i="69"/>
  <c r="C30" i="69"/>
  <c r="C31" i="69"/>
  <c r="C32" i="69"/>
  <c r="C33" i="69"/>
  <c r="C34" i="69"/>
  <c r="C35" i="69"/>
  <c r="C36" i="69"/>
  <c r="C37" i="69"/>
  <c r="C38" i="69"/>
  <c r="C39" i="69"/>
  <c r="C40" i="69"/>
  <c r="C41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27" i="68"/>
  <c r="C28" i="68"/>
  <c r="C29" i="68"/>
  <c r="C30" i="68"/>
  <c r="C31" i="68"/>
  <c r="C32" i="68"/>
  <c r="C33" i="68"/>
  <c r="C34" i="68"/>
  <c r="C35" i="68"/>
  <c r="C36" i="68"/>
  <c r="C37" i="68"/>
  <c r="C38" i="68"/>
  <c r="C39" i="68"/>
  <c r="C40" i="68"/>
  <c r="C41" i="68"/>
  <c r="C42" i="68"/>
  <c r="C43" i="68"/>
  <c r="C7" i="68"/>
  <c r="AF44" i="70"/>
  <c r="AF43" i="70"/>
  <c r="AH41" i="70"/>
  <c r="AB41" i="70"/>
  <c r="AF41" i="70" s="1"/>
  <c r="AA41" i="70"/>
  <c r="Z41" i="70"/>
  <c r="Y41" i="70"/>
  <c r="L41" i="70" s="1"/>
  <c r="U41" i="70"/>
  <c r="S41" i="70"/>
  <c r="R41" i="70"/>
  <c r="V41" i="70" s="1"/>
  <c r="N41" i="70"/>
  <c r="AF40" i="70"/>
  <c r="AB40" i="70"/>
  <c r="K40" i="70" s="1"/>
  <c r="AA40" i="70"/>
  <c r="Z40" i="70"/>
  <c r="Y40" i="70"/>
  <c r="V40" i="70"/>
  <c r="R40" i="70"/>
  <c r="AH39" i="70"/>
  <c r="AB39" i="70"/>
  <c r="AF39" i="70" s="1"/>
  <c r="AA39" i="70"/>
  <c r="Z39" i="70"/>
  <c r="Y39" i="70"/>
  <c r="U39" i="70"/>
  <c r="T39" i="70"/>
  <c r="S39" i="70"/>
  <c r="R39" i="70"/>
  <c r="V39" i="70" s="1"/>
  <c r="N39" i="70"/>
  <c r="AB38" i="70"/>
  <c r="AC38" i="70" s="1"/>
  <c r="AA38" i="70"/>
  <c r="Z38" i="70"/>
  <c r="AD38" i="70" s="1"/>
  <c r="Y38" i="70"/>
  <c r="T38" i="70"/>
  <c r="R38" i="70"/>
  <c r="AH38" i="70" s="1"/>
  <c r="K38" i="70"/>
  <c r="AH37" i="70"/>
  <c r="AE37" i="70"/>
  <c r="AC37" i="70"/>
  <c r="AB37" i="70"/>
  <c r="AF37" i="70" s="1"/>
  <c r="AA37" i="70"/>
  <c r="Z37" i="70"/>
  <c r="Y37" i="70"/>
  <c r="U37" i="70"/>
  <c r="S37" i="70"/>
  <c r="R37" i="70"/>
  <c r="V37" i="70" s="1"/>
  <c r="N37" i="70"/>
  <c r="L37" i="70"/>
  <c r="K37" i="70"/>
  <c r="AF36" i="70"/>
  <c r="AB36" i="70"/>
  <c r="AA36" i="70"/>
  <c r="Z36" i="70"/>
  <c r="Y36" i="70"/>
  <c r="R36" i="70"/>
  <c r="K36" i="70"/>
  <c r="AH35" i="70"/>
  <c r="AB35" i="70"/>
  <c r="AF35" i="70" s="1"/>
  <c r="AA35" i="70"/>
  <c r="M35" i="70" s="1"/>
  <c r="Z35" i="70"/>
  <c r="AD35" i="70" s="1"/>
  <c r="Y35" i="70"/>
  <c r="U35" i="70"/>
  <c r="T35" i="70"/>
  <c r="S35" i="70"/>
  <c r="R35" i="70"/>
  <c r="V35" i="70" s="1"/>
  <c r="N35" i="70"/>
  <c r="L35" i="70"/>
  <c r="AD34" i="70"/>
  <c r="AB34" i="70"/>
  <c r="AC34" i="70" s="1"/>
  <c r="AA34" i="70"/>
  <c r="Z34" i="70"/>
  <c r="Y34" i="70"/>
  <c r="V34" i="70"/>
  <c r="T34" i="70"/>
  <c r="R34" i="70"/>
  <c r="M34" i="70"/>
  <c r="K34" i="70"/>
  <c r="AB33" i="70"/>
  <c r="AD33" i="70" s="1"/>
  <c r="AA33" i="70"/>
  <c r="Z33" i="70"/>
  <c r="Y33" i="70"/>
  <c r="V33" i="70"/>
  <c r="T33" i="70"/>
  <c r="R33" i="70"/>
  <c r="K33" i="70"/>
  <c r="AB32" i="70"/>
  <c r="AE32" i="70" s="1"/>
  <c r="AA32" i="70"/>
  <c r="Z32" i="70"/>
  <c r="Y32" i="70"/>
  <c r="V32" i="70"/>
  <c r="T32" i="70"/>
  <c r="R32" i="70"/>
  <c r="K32" i="70"/>
  <c r="AH31" i="70"/>
  <c r="AB31" i="70"/>
  <c r="AF31" i="70" s="1"/>
  <c r="AA31" i="70"/>
  <c r="Z31" i="70"/>
  <c r="Y31" i="70"/>
  <c r="K31" i="70" s="1"/>
  <c r="U31" i="70"/>
  <c r="S31" i="70"/>
  <c r="R31" i="70"/>
  <c r="V31" i="70" s="1"/>
  <c r="N31" i="70"/>
  <c r="AD30" i="70"/>
  <c r="AB30" i="70"/>
  <c r="AF30" i="70" s="1"/>
  <c r="AA30" i="70"/>
  <c r="Z30" i="70"/>
  <c r="Y30" i="70"/>
  <c r="V30" i="70"/>
  <c r="R30" i="70"/>
  <c r="M30" i="70"/>
  <c r="K30" i="70"/>
  <c r="AH29" i="70"/>
  <c r="AE29" i="70"/>
  <c r="AB29" i="70"/>
  <c r="AF29" i="70" s="1"/>
  <c r="AA29" i="70"/>
  <c r="M29" i="70" s="1"/>
  <c r="Z29" i="70"/>
  <c r="AD29" i="70" s="1"/>
  <c r="Y29" i="70"/>
  <c r="K29" i="70" s="1"/>
  <c r="U29" i="70"/>
  <c r="T29" i="70"/>
  <c r="S29" i="70"/>
  <c r="R29" i="70"/>
  <c r="V29" i="70" s="1"/>
  <c r="N29" i="70"/>
  <c r="AF28" i="70"/>
  <c r="AB28" i="70"/>
  <c r="AA28" i="70"/>
  <c r="L28" i="70" s="1"/>
  <c r="Z28" i="70"/>
  <c r="Y28" i="70"/>
  <c r="U28" i="70"/>
  <c r="S28" i="70"/>
  <c r="R28" i="70"/>
  <c r="AH28" i="70" s="1"/>
  <c r="N28" i="70"/>
  <c r="AF27" i="70"/>
  <c r="AB27" i="70"/>
  <c r="AA27" i="70"/>
  <c r="Z27" i="70"/>
  <c r="K27" i="70" s="1"/>
  <c r="Y27" i="70"/>
  <c r="T27" i="70"/>
  <c r="R27" i="70"/>
  <c r="V27" i="70" s="1"/>
  <c r="AH26" i="70"/>
  <c r="AB26" i="70"/>
  <c r="AF26" i="70" s="1"/>
  <c r="AA26" i="70"/>
  <c r="M26" i="70" s="1"/>
  <c r="Z26" i="70"/>
  <c r="Y26" i="70"/>
  <c r="U26" i="70"/>
  <c r="T26" i="70"/>
  <c r="S26" i="70"/>
  <c r="R26" i="70"/>
  <c r="V26" i="70" s="1"/>
  <c r="N26" i="70"/>
  <c r="L26" i="70"/>
  <c r="AF25" i="70"/>
  <c r="AB25" i="70"/>
  <c r="AE25" i="70" s="1"/>
  <c r="AA25" i="70"/>
  <c r="Z25" i="70"/>
  <c r="Y25" i="70"/>
  <c r="K25" i="70" s="1"/>
  <c r="U25" i="70"/>
  <c r="S25" i="70"/>
  <c r="R25" i="70"/>
  <c r="AH25" i="70" s="1"/>
  <c r="N25" i="70"/>
  <c r="AH24" i="70"/>
  <c r="AE24" i="70"/>
  <c r="AB24" i="70"/>
  <c r="AF24" i="70" s="1"/>
  <c r="AA24" i="70"/>
  <c r="Z24" i="70"/>
  <c r="AD24" i="70" s="1"/>
  <c r="Y24" i="70"/>
  <c r="K24" i="70" s="1"/>
  <c r="U24" i="70"/>
  <c r="T24" i="70"/>
  <c r="S24" i="70"/>
  <c r="R24" i="70"/>
  <c r="V24" i="70" s="1"/>
  <c r="N24" i="70"/>
  <c r="M24" i="70"/>
  <c r="L24" i="70"/>
  <c r="AF23" i="70"/>
  <c r="AB23" i="70"/>
  <c r="AA23" i="70"/>
  <c r="Z23" i="70"/>
  <c r="M23" i="70" s="1"/>
  <c r="Y23" i="70"/>
  <c r="AC23" i="70" s="1"/>
  <c r="S23" i="70"/>
  <c r="R23" i="70"/>
  <c r="U23" i="70" s="1"/>
  <c r="K23" i="70"/>
  <c r="AF22" i="70"/>
  <c r="AE22" i="70"/>
  <c r="AC22" i="70"/>
  <c r="AB22" i="70"/>
  <c r="AA22" i="70"/>
  <c r="Z22" i="70"/>
  <c r="Y22" i="70"/>
  <c r="S22" i="70"/>
  <c r="R22" i="70"/>
  <c r="T22" i="70" s="1"/>
  <c r="N22" i="70"/>
  <c r="L22" i="70"/>
  <c r="K22" i="70"/>
  <c r="AD21" i="70"/>
  <c r="AB21" i="70"/>
  <c r="AF21" i="70" s="1"/>
  <c r="AA21" i="70"/>
  <c r="Z21" i="70"/>
  <c r="Y21" i="70"/>
  <c r="R21" i="70"/>
  <c r="N21" i="70"/>
  <c r="AH20" i="70"/>
  <c r="AB20" i="70"/>
  <c r="AF20" i="70" s="1"/>
  <c r="AA20" i="70"/>
  <c r="AE20" i="70" s="1"/>
  <c r="Z20" i="70"/>
  <c r="M20" i="70" s="1"/>
  <c r="Y20" i="70"/>
  <c r="K20" i="70" s="1"/>
  <c r="U20" i="70"/>
  <c r="T20" i="70"/>
  <c r="S20" i="70"/>
  <c r="R20" i="70"/>
  <c r="V20" i="70" s="1"/>
  <c r="N20" i="70"/>
  <c r="AB19" i="70"/>
  <c r="AF19" i="70" s="1"/>
  <c r="AA19" i="70"/>
  <c r="Z19" i="70"/>
  <c r="Y19" i="70"/>
  <c r="AC19" i="70" s="1"/>
  <c r="R19" i="70"/>
  <c r="U19" i="70" s="1"/>
  <c r="N19" i="70"/>
  <c r="K19" i="70"/>
  <c r="AB18" i="70"/>
  <c r="AC18" i="70" s="1"/>
  <c r="AA18" i="70"/>
  <c r="M18" i="70" s="1"/>
  <c r="Z18" i="70"/>
  <c r="AD18" i="70" s="1"/>
  <c r="Y18" i="70"/>
  <c r="U18" i="70"/>
  <c r="T18" i="70"/>
  <c r="R18" i="70"/>
  <c r="AH18" i="70" s="1"/>
  <c r="N18" i="70"/>
  <c r="AH17" i="70"/>
  <c r="AB17" i="70"/>
  <c r="AF17" i="70" s="1"/>
  <c r="AA17" i="70"/>
  <c r="AE17" i="70" s="1"/>
  <c r="Z17" i="70"/>
  <c r="L17" i="70" s="1"/>
  <c r="Y17" i="70"/>
  <c r="AC17" i="70" s="1"/>
  <c r="U17" i="70"/>
  <c r="T17" i="70"/>
  <c r="S17" i="70"/>
  <c r="R17" i="70"/>
  <c r="V17" i="70" s="1"/>
  <c r="N17" i="70"/>
  <c r="M17" i="70"/>
  <c r="AH16" i="70"/>
  <c r="AB16" i="70"/>
  <c r="AF16" i="70" s="1"/>
  <c r="AA16" i="70"/>
  <c r="Z16" i="70"/>
  <c r="Y16" i="70"/>
  <c r="K16" i="70" s="1"/>
  <c r="S16" i="70"/>
  <c r="R16" i="70"/>
  <c r="V16" i="70" s="1"/>
  <c r="AF15" i="70"/>
  <c r="AB15" i="70"/>
  <c r="AA15" i="70"/>
  <c r="Z15" i="70"/>
  <c r="Y15" i="70"/>
  <c r="R15" i="70"/>
  <c r="K15" i="70"/>
  <c r="AB14" i="70"/>
  <c r="AC14" i="70" s="1"/>
  <c r="AA14" i="70"/>
  <c r="AE14" i="70" s="1"/>
  <c r="Z14" i="70"/>
  <c r="Y14" i="70"/>
  <c r="U14" i="70"/>
  <c r="T14" i="70"/>
  <c r="R14" i="70"/>
  <c r="AH14" i="70" s="1"/>
  <c r="N14" i="70"/>
  <c r="AH13" i="70"/>
  <c r="AB13" i="70"/>
  <c r="AF13" i="70" s="1"/>
  <c r="AA13" i="70"/>
  <c r="AE13" i="70" s="1"/>
  <c r="Z13" i="70"/>
  <c r="L13" i="70" s="1"/>
  <c r="Y13" i="70"/>
  <c r="U13" i="70"/>
  <c r="T13" i="70"/>
  <c r="S13" i="70"/>
  <c r="R13" i="70"/>
  <c r="V13" i="70" s="1"/>
  <c r="N13" i="70"/>
  <c r="M13" i="70"/>
  <c r="AH12" i="70"/>
  <c r="AB12" i="70"/>
  <c r="AF12" i="70" s="1"/>
  <c r="AA12" i="70"/>
  <c r="Z12" i="70"/>
  <c r="Y12" i="70"/>
  <c r="K12" i="70" s="1"/>
  <c r="S12" i="70"/>
  <c r="R12" i="70"/>
  <c r="V12" i="70" s="1"/>
  <c r="L12" i="70"/>
  <c r="AF11" i="70"/>
  <c r="AB11" i="70"/>
  <c r="K11" i="70" s="1"/>
  <c r="AA11" i="70"/>
  <c r="Z11" i="70"/>
  <c r="Y11" i="70"/>
  <c r="V11" i="70"/>
  <c r="R11" i="70"/>
  <c r="AE10" i="70"/>
  <c r="AB10" i="70"/>
  <c r="AC10" i="70" s="1"/>
  <c r="AA10" i="70"/>
  <c r="Z10" i="70"/>
  <c r="AD10" i="70" s="1"/>
  <c r="Y10" i="70"/>
  <c r="U10" i="70"/>
  <c r="T10" i="70"/>
  <c r="R10" i="70"/>
  <c r="AH10" i="70" s="1"/>
  <c r="N10" i="70"/>
  <c r="AH9" i="70"/>
  <c r="AD9" i="70"/>
  <c r="AB9" i="70"/>
  <c r="AF9" i="70" s="1"/>
  <c r="AA9" i="70"/>
  <c r="AE9" i="70" s="1"/>
  <c r="Z9" i="70"/>
  <c r="L9" i="70" s="1"/>
  <c r="Y9" i="70"/>
  <c r="AC9" i="70" s="1"/>
  <c r="U9" i="70"/>
  <c r="T9" i="70"/>
  <c r="S9" i="70"/>
  <c r="R9" i="70"/>
  <c r="V9" i="70" s="1"/>
  <c r="N9" i="70"/>
  <c r="M9" i="70"/>
  <c r="AH8" i="70"/>
  <c r="AB8" i="70"/>
  <c r="AF8" i="70" s="1"/>
  <c r="AA8" i="70"/>
  <c r="Z8" i="70"/>
  <c r="Y8" i="70"/>
  <c r="K8" i="70" s="1"/>
  <c r="S8" i="70"/>
  <c r="R8" i="70"/>
  <c r="V8" i="70" s="1"/>
  <c r="L8" i="70"/>
  <c r="AF7" i="70"/>
  <c r="AB7" i="70"/>
  <c r="AA7" i="70"/>
  <c r="Z7" i="70"/>
  <c r="Y7" i="70"/>
  <c r="R7" i="70"/>
  <c r="V7" i="70" s="1"/>
  <c r="K7" i="70"/>
  <c r="AE6" i="70"/>
  <c r="AD6" i="70"/>
  <c r="AB6" i="70"/>
  <c r="AC6" i="70" s="1"/>
  <c r="AA6" i="70"/>
  <c r="Z6" i="70"/>
  <c r="Y6" i="70"/>
  <c r="U6" i="70"/>
  <c r="T6" i="70"/>
  <c r="R6" i="70"/>
  <c r="AH6" i="70" s="1"/>
  <c r="N6" i="70"/>
  <c r="M6" i="70"/>
  <c r="K6" i="70"/>
  <c r="AH5" i="70"/>
  <c r="AB5" i="70"/>
  <c r="AF5" i="70" s="1"/>
  <c r="AA5" i="70"/>
  <c r="Z5" i="70"/>
  <c r="L5" i="70" s="1"/>
  <c r="Y5" i="70"/>
  <c r="U5" i="70"/>
  <c r="T5" i="70"/>
  <c r="S5" i="70"/>
  <c r="R5" i="70"/>
  <c r="V5" i="70" s="1"/>
  <c r="N5" i="70"/>
  <c r="F41" i="69"/>
  <c r="E41" i="69"/>
  <c r="F40" i="69"/>
  <c r="E40" i="69"/>
  <c r="F39" i="69"/>
  <c r="E39" i="69"/>
  <c r="F38" i="69"/>
  <c r="E38" i="69"/>
  <c r="F37" i="69"/>
  <c r="E37" i="69"/>
  <c r="F36" i="69"/>
  <c r="E36" i="69"/>
  <c r="F35" i="69"/>
  <c r="E35" i="69"/>
  <c r="F34" i="69"/>
  <c r="E34" i="69"/>
  <c r="F33" i="69"/>
  <c r="E33" i="69"/>
  <c r="F32" i="69"/>
  <c r="E32" i="69"/>
  <c r="F31" i="69"/>
  <c r="E31" i="69"/>
  <c r="F30" i="69"/>
  <c r="E30" i="69"/>
  <c r="F29" i="69"/>
  <c r="E29" i="69"/>
  <c r="F28" i="69"/>
  <c r="E28" i="69"/>
  <c r="F27" i="69"/>
  <c r="E27" i="69"/>
  <c r="F26" i="69"/>
  <c r="E26" i="69"/>
  <c r="F25" i="69"/>
  <c r="E25" i="69"/>
  <c r="F24" i="69"/>
  <c r="E24" i="69"/>
  <c r="F23" i="69"/>
  <c r="E23" i="69"/>
  <c r="F22" i="69"/>
  <c r="E22" i="69"/>
  <c r="F21" i="69"/>
  <c r="E21" i="69"/>
  <c r="F20" i="69"/>
  <c r="E20" i="69"/>
  <c r="F19" i="69"/>
  <c r="E19" i="69"/>
  <c r="F18" i="69"/>
  <c r="E18" i="69"/>
  <c r="F17" i="69"/>
  <c r="E17" i="69"/>
  <c r="F16" i="69"/>
  <c r="E16" i="69"/>
  <c r="F15" i="69"/>
  <c r="E15" i="69"/>
  <c r="F14" i="69"/>
  <c r="E14" i="69"/>
  <c r="F13" i="69"/>
  <c r="E13" i="69"/>
  <c r="F12" i="69"/>
  <c r="E12" i="69"/>
  <c r="F11" i="69"/>
  <c r="E11" i="69"/>
  <c r="F10" i="69"/>
  <c r="E10" i="69"/>
  <c r="F9" i="69"/>
  <c r="E9" i="69"/>
  <c r="F8" i="69"/>
  <c r="E8" i="69"/>
  <c r="F7" i="69"/>
  <c r="E7" i="69"/>
  <c r="F6" i="69"/>
  <c r="E6" i="69"/>
  <c r="F5" i="69"/>
  <c r="E5" i="69"/>
  <c r="Y43" i="68"/>
  <c r="Z43" i="68" s="1"/>
  <c r="V43" i="68"/>
  <c r="Y42" i="68"/>
  <c r="Z42" i="68" s="1"/>
  <c r="V42" i="68"/>
  <c r="Y41" i="68"/>
  <c r="Z41" i="68" s="1"/>
  <c r="V41" i="68"/>
  <c r="Y40" i="68"/>
  <c r="Z40" i="68" s="1"/>
  <c r="V40" i="68"/>
  <c r="Y39" i="68"/>
  <c r="Z39" i="68" s="1"/>
  <c r="V39" i="68"/>
  <c r="Y38" i="68"/>
  <c r="Z38" i="68" s="1"/>
  <c r="V38" i="68"/>
  <c r="Y37" i="68"/>
  <c r="Z37" i="68" s="1"/>
  <c r="V37" i="68"/>
  <c r="Y36" i="68"/>
  <c r="Z36" i="68" s="1"/>
  <c r="V36" i="68"/>
  <c r="Y35" i="68"/>
  <c r="Z35" i="68" s="1"/>
  <c r="V35" i="68"/>
  <c r="Y34" i="68"/>
  <c r="Z34" i="68" s="1"/>
  <c r="V34" i="68"/>
  <c r="Y33" i="68"/>
  <c r="Z33" i="68" s="1"/>
  <c r="V33" i="68"/>
  <c r="Y32" i="68"/>
  <c r="Z32" i="68" s="1"/>
  <c r="V32" i="68"/>
  <c r="Y31" i="68"/>
  <c r="Z31" i="68" s="1"/>
  <c r="V31" i="68"/>
  <c r="Y30" i="68"/>
  <c r="Z30" i="68" s="1"/>
  <c r="V30" i="68"/>
  <c r="Y29" i="68"/>
  <c r="Z29" i="68" s="1"/>
  <c r="V29" i="68"/>
  <c r="Y28" i="68"/>
  <c r="Z28" i="68" s="1"/>
  <c r="V28" i="68"/>
  <c r="Y27" i="68"/>
  <c r="Z27" i="68" s="1"/>
  <c r="V27" i="68"/>
  <c r="Y26" i="68"/>
  <c r="Z26" i="68" s="1"/>
  <c r="V26" i="68"/>
  <c r="Y25" i="68"/>
  <c r="Z25" i="68" s="1"/>
  <c r="V25" i="68"/>
  <c r="Y24" i="68"/>
  <c r="Z24" i="68" s="1"/>
  <c r="V24" i="68"/>
  <c r="Y23" i="68"/>
  <c r="Z23" i="68" s="1"/>
  <c r="V23" i="68"/>
  <c r="Y22" i="68"/>
  <c r="Z22" i="68" s="1"/>
  <c r="V22" i="68"/>
  <c r="Y21" i="68"/>
  <c r="Z21" i="68" s="1"/>
  <c r="V21" i="68"/>
  <c r="Y20" i="68"/>
  <c r="Z20" i="68" s="1"/>
  <c r="V20" i="68"/>
  <c r="Y19" i="68"/>
  <c r="Z19" i="68" s="1"/>
  <c r="V19" i="68"/>
  <c r="Y18" i="68"/>
  <c r="Z18" i="68" s="1"/>
  <c r="V18" i="68"/>
  <c r="Y17" i="68"/>
  <c r="Z17" i="68" s="1"/>
  <c r="V17" i="68"/>
  <c r="Y16" i="68"/>
  <c r="Z16" i="68" s="1"/>
  <c r="V16" i="68"/>
  <c r="V15" i="68"/>
  <c r="Y15" i="68" s="1"/>
  <c r="Z15" i="68" s="1"/>
  <c r="Y14" i="68"/>
  <c r="Z14" i="68" s="1"/>
  <c r="V14" i="68"/>
  <c r="Y13" i="68"/>
  <c r="Z13" i="68" s="1"/>
  <c r="V13" i="68"/>
  <c r="Y12" i="68"/>
  <c r="Z12" i="68" s="1"/>
  <c r="V12" i="68"/>
  <c r="Y11" i="68"/>
  <c r="Z11" i="68" s="1"/>
  <c r="V11" i="68"/>
  <c r="Y10" i="68"/>
  <c r="Z10" i="68" s="1"/>
  <c r="V10" i="68"/>
  <c r="Y9" i="68"/>
  <c r="Z9" i="68" s="1"/>
  <c r="V9" i="68"/>
  <c r="Y8" i="68"/>
  <c r="Z8" i="68" s="1"/>
  <c r="V8" i="68"/>
  <c r="Y7" i="68"/>
  <c r="Z7" i="68" s="1"/>
  <c r="V7" i="68"/>
  <c r="V6" i="68"/>
  <c r="Y6" i="68" s="1"/>
  <c r="CL35" i="66"/>
  <c r="CI35" i="66"/>
  <c r="CL34" i="66"/>
  <c r="CI34" i="66" s="1"/>
  <c r="CL33" i="66"/>
  <c r="CI33" i="66"/>
  <c r="CL32" i="66"/>
  <c r="CI32" i="66" s="1"/>
  <c r="CL31" i="66"/>
  <c r="CI31" i="66"/>
  <c r="CL30" i="66"/>
  <c r="CI30" i="66" s="1"/>
  <c r="CL29" i="66"/>
  <c r="CI29" i="66"/>
  <c r="CL28" i="66"/>
  <c r="CI28" i="66" s="1"/>
  <c r="CL27" i="66"/>
  <c r="CI27" i="66"/>
  <c r="CL26" i="66"/>
  <c r="CI26" i="66" s="1"/>
  <c r="CL25" i="66"/>
  <c r="CI25" i="66"/>
  <c r="CL24" i="66"/>
  <c r="CI24" i="66" s="1"/>
  <c r="CL23" i="66"/>
  <c r="CI23" i="66"/>
  <c r="CL22" i="66"/>
  <c r="CI22" i="66" s="1"/>
  <c r="CL21" i="66"/>
  <c r="CI21" i="66"/>
  <c r="CL20" i="66"/>
  <c r="CI20" i="66" s="1"/>
  <c r="CL19" i="66"/>
  <c r="CI19" i="66"/>
  <c r="CL18" i="66"/>
  <c r="CI18" i="66" s="1"/>
  <c r="CL17" i="66"/>
  <c r="CI17" i="66"/>
  <c r="CL16" i="66"/>
  <c r="CI16" i="66" s="1"/>
  <c r="CL15" i="66"/>
  <c r="CI15" i="66"/>
  <c r="CL14" i="66"/>
  <c r="CI14" i="66" s="1"/>
  <c r="CL13" i="66"/>
  <c r="CI13" i="66"/>
  <c r="CL12" i="66"/>
  <c r="CI12" i="66" s="1"/>
  <c r="CL11" i="66"/>
  <c r="CI11" i="66"/>
  <c r="CL10" i="66"/>
  <c r="CI10" i="66" s="1"/>
  <c r="CL9" i="66"/>
  <c r="CI9" i="66"/>
  <c r="CL8" i="66"/>
  <c r="CI8" i="66" s="1"/>
  <c r="CL7" i="66"/>
  <c r="CI7" i="66"/>
  <c r="CL6" i="66"/>
  <c r="CI6" i="66" s="1"/>
  <c r="CI5" i="66"/>
  <c r="I22" i="79" l="1"/>
  <c r="I26" i="79"/>
  <c r="I27" i="79" s="1"/>
  <c r="R50" i="80"/>
  <c r="K53" i="80"/>
  <c r="K54" i="80" s="1"/>
  <c r="R52" i="80"/>
  <c r="R51" i="80"/>
  <c r="W60" i="78"/>
  <c r="AC41" i="70"/>
  <c r="AE41" i="70"/>
  <c r="K41" i="70"/>
  <c r="R53" i="75"/>
  <c r="R51" i="75"/>
  <c r="R54" i="75"/>
  <c r="R52" i="75"/>
  <c r="K51" i="75"/>
  <c r="K55" i="75" s="1"/>
  <c r="W57" i="73"/>
  <c r="W53" i="73"/>
  <c r="W49" i="73"/>
  <c r="W60" i="73"/>
  <c r="W56" i="73"/>
  <c r="W52" i="73"/>
  <c r="W59" i="73"/>
  <c r="W55" i="73"/>
  <c r="W51" i="73"/>
  <c r="W58" i="73"/>
  <c r="W54" i="73"/>
  <c r="W50" i="73"/>
  <c r="O18" i="71"/>
  <c r="K18" i="71"/>
  <c r="G18" i="71"/>
  <c r="N18" i="71"/>
  <c r="J18" i="71"/>
  <c r="F18" i="71"/>
  <c r="M18" i="71"/>
  <c r="I18" i="71"/>
  <c r="E18" i="71"/>
  <c r="L18" i="71"/>
  <c r="H18" i="71"/>
  <c r="AE43" i="70"/>
  <c r="I26" i="69"/>
  <c r="I22" i="69"/>
  <c r="I27" i="69" s="1"/>
  <c r="U15" i="70"/>
  <c r="T15" i="70"/>
  <c r="AH15" i="70"/>
  <c r="S15" i="70"/>
  <c r="M5" i="70"/>
  <c r="AE5" i="70"/>
  <c r="AE7" i="70"/>
  <c r="N7" i="70"/>
  <c r="AD7" i="70"/>
  <c r="M7" i="70"/>
  <c r="AC7" i="70"/>
  <c r="L7" i="70"/>
  <c r="M10" i="70"/>
  <c r="K10" i="70"/>
  <c r="AC12" i="70"/>
  <c r="V15" i="70"/>
  <c r="AE15" i="70"/>
  <c r="N15" i="70"/>
  <c r="AD15" i="70"/>
  <c r="M15" i="70"/>
  <c r="AC15" i="70"/>
  <c r="L15" i="70"/>
  <c r="U7" i="70"/>
  <c r="T7" i="70"/>
  <c r="AH7" i="70"/>
  <c r="S7" i="70"/>
  <c r="U11" i="70"/>
  <c r="T11" i="70"/>
  <c r="AH11" i="70"/>
  <c r="S11" i="70"/>
  <c r="AC13" i="70"/>
  <c r="AD13" i="70"/>
  <c r="AD14" i="70"/>
  <c r="AC5" i="70"/>
  <c r="AD5" i="70"/>
  <c r="AC8" i="70"/>
  <c r="AE11" i="70"/>
  <c r="N11" i="70"/>
  <c r="AD11" i="70"/>
  <c r="M11" i="70"/>
  <c r="AC11" i="70"/>
  <c r="L11" i="70"/>
  <c r="M14" i="70"/>
  <c r="K14" i="70"/>
  <c r="AC16" i="70"/>
  <c r="AD17" i="70"/>
  <c r="AE18" i="70"/>
  <c r="AC20" i="70"/>
  <c r="AH21" i="70"/>
  <c r="S21" i="70"/>
  <c r="M39" i="70"/>
  <c r="L39" i="70"/>
  <c r="AF6" i="70"/>
  <c r="M8" i="70"/>
  <c r="T8" i="70"/>
  <c r="V10" i="70"/>
  <c r="AF10" i="70"/>
  <c r="M12" i="70"/>
  <c r="T12" i="70"/>
  <c r="AD12" i="70"/>
  <c r="V14" i="70"/>
  <c r="AF14" i="70"/>
  <c r="M16" i="70"/>
  <c r="T16" i="70"/>
  <c r="AD16" i="70"/>
  <c r="K18" i="70"/>
  <c r="V18" i="70"/>
  <c r="AF18" i="70"/>
  <c r="L19" i="70"/>
  <c r="S19" i="70"/>
  <c r="AD19" i="70"/>
  <c r="L20" i="70"/>
  <c r="AD20" i="70"/>
  <c r="K21" i="70"/>
  <c r="T21" i="70"/>
  <c r="AE21" i="70"/>
  <c r="U22" i="70"/>
  <c r="L23" i="70"/>
  <c r="T23" i="70"/>
  <c r="K26" i="70"/>
  <c r="AC26" i="70"/>
  <c r="AE27" i="70"/>
  <c r="N27" i="70"/>
  <c r="AC27" i="70"/>
  <c r="L27" i="70"/>
  <c r="AE28" i="70"/>
  <c r="L29" i="70"/>
  <c r="U30" i="70"/>
  <c r="AH30" i="70"/>
  <c r="S30" i="70"/>
  <c r="AE31" i="70"/>
  <c r="M32" i="70"/>
  <c r="M33" i="70"/>
  <c r="AC35" i="70"/>
  <c r="AE35" i="70"/>
  <c r="U36" i="70"/>
  <c r="T36" i="70"/>
  <c r="AH36" i="70"/>
  <c r="S36" i="70"/>
  <c r="L16" i="70"/>
  <c r="AD23" i="70"/>
  <c r="AC25" i="70"/>
  <c r="AC31" i="70"/>
  <c r="AD32" i="70"/>
  <c r="L32" i="70"/>
  <c r="AF32" i="70"/>
  <c r="N32" i="70"/>
  <c r="AF33" i="70"/>
  <c r="N33" i="70"/>
  <c r="AC33" i="70"/>
  <c r="L33" i="70"/>
  <c r="M38" i="70"/>
  <c r="AE44" i="70"/>
  <c r="V6" i="70"/>
  <c r="AD8" i="70"/>
  <c r="K5" i="70"/>
  <c r="L6" i="70"/>
  <c r="S6" i="70"/>
  <c r="N8" i="70"/>
  <c r="U8" i="70"/>
  <c r="AE8" i="70"/>
  <c r="K9" i="70"/>
  <c r="L10" i="70"/>
  <c r="S10" i="70"/>
  <c r="N12" i="70"/>
  <c r="U12" i="70"/>
  <c r="AE12" i="70"/>
  <c r="K13" i="70"/>
  <c r="L14" i="70"/>
  <c r="S14" i="70"/>
  <c r="N16" i="70"/>
  <c r="U16" i="70"/>
  <c r="AE16" i="70"/>
  <c r="K17" i="70"/>
  <c r="L18" i="70"/>
  <c r="S18" i="70"/>
  <c r="M19" i="70"/>
  <c r="T19" i="70"/>
  <c r="M21" i="70"/>
  <c r="U21" i="70"/>
  <c r="V22" i="70"/>
  <c r="AD22" i="70"/>
  <c r="M22" i="70"/>
  <c r="AH22" i="70"/>
  <c r="R51" i="70" s="1"/>
  <c r="V23" i="70"/>
  <c r="AE23" i="70"/>
  <c r="N23" i="70"/>
  <c r="AH23" i="70"/>
  <c r="AD26" i="70"/>
  <c r="AE26" i="70"/>
  <c r="M27" i="70"/>
  <c r="AD27" i="70"/>
  <c r="K28" i="70"/>
  <c r="AD28" i="70"/>
  <c r="T30" i="70"/>
  <c r="S32" i="70"/>
  <c r="U32" i="70"/>
  <c r="AH32" i="70"/>
  <c r="U33" i="70"/>
  <c r="S33" i="70"/>
  <c r="AH33" i="70"/>
  <c r="AH34" i="70"/>
  <c r="S34" i="70"/>
  <c r="U34" i="70"/>
  <c r="V36" i="70"/>
  <c r="AE36" i="70"/>
  <c r="N36" i="70"/>
  <c r="AD36" i="70"/>
  <c r="M36" i="70"/>
  <c r="AC36" i="70"/>
  <c r="L36" i="70"/>
  <c r="AC39" i="70"/>
  <c r="AE39" i="70"/>
  <c r="U40" i="70"/>
  <c r="T40" i="70"/>
  <c r="AH40" i="70"/>
  <c r="S40" i="70"/>
  <c r="V19" i="70"/>
  <c r="AE19" i="70"/>
  <c r="AH19" i="70"/>
  <c r="V21" i="70"/>
  <c r="AC21" i="70"/>
  <c r="L21" i="70"/>
  <c r="AC24" i="70"/>
  <c r="U27" i="70"/>
  <c r="AH27" i="70"/>
  <c r="S27" i="70"/>
  <c r="AC29" i="70"/>
  <c r="AE30" i="70"/>
  <c r="N30" i="70"/>
  <c r="AC30" i="70"/>
  <c r="L30" i="70"/>
  <c r="L31" i="70"/>
  <c r="AD39" i="70"/>
  <c r="AE40" i="70"/>
  <c r="N40" i="70"/>
  <c r="AD40" i="70"/>
  <c r="M40" i="70"/>
  <c r="AC40" i="70"/>
  <c r="L40" i="70"/>
  <c r="R50" i="70"/>
  <c r="M25" i="70"/>
  <c r="T25" i="70"/>
  <c r="M28" i="70"/>
  <c r="T28" i="70"/>
  <c r="M31" i="70"/>
  <c r="T31" i="70"/>
  <c r="AD31" i="70"/>
  <c r="N34" i="70"/>
  <c r="AE34" i="70"/>
  <c r="K35" i="70"/>
  <c r="M37" i="70"/>
  <c r="T37" i="70"/>
  <c r="AD37" i="70"/>
  <c r="N38" i="70"/>
  <c r="U38" i="70"/>
  <c r="AE38" i="70"/>
  <c r="K39" i="70"/>
  <c r="M41" i="70"/>
  <c r="T41" i="70"/>
  <c r="AD41" i="70"/>
  <c r="AE42" i="70"/>
  <c r="AF34" i="70"/>
  <c r="V38" i="70"/>
  <c r="AF38" i="70"/>
  <c r="AF42" i="70"/>
  <c r="V25" i="70"/>
  <c r="V28" i="70"/>
  <c r="L34" i="70"/>
  <c r="L38" i="70"/>
  <c r="S38" i="70"/>
  <c r="W56" i="68"/>
  <c r="W52" i="68"/>
  <c r="W48" i="68"/>
  <c r="W59" i="68"/>
  <c r="W55" i="68"/>
  <c r="W51" i="68"/>
  <c r="W58" i="68"/>
  <c r="W54" i="68"/>
  <c r="W50" i="68"/>
  <c r="W57" i="68"/>
  <c r="W53" i="68"/>
  <c r="W49" i="68"/>
  <c r="R54" i="80" l="1"/>
  <c r="L21" i="65"/>
  <c r="N21" i="65"/>
  <c r="R55" i="75"/>
  <c r="W61" i="73"/>
  <c r="R53" i="70"/>
  <c r="K50" i="70"/>
  <c r="K52" i="70"/>
  <c r="R52" i="70"/>
  <c r="K53" i="70"/>
  <c r="K51" i="70"/>
  <c r="W60" i="68"/>
  <c r="B17" i="65"/>
  <c r="D21" i="65" l="1"/>
  <c r="B21" i="65"/>
  <c r="F21" i="65"/>
  <c r="C21" i="65"/>
  <c r="J21" i="65"/>
  <c r="H21" i="65"/>
  <c r="K54" i="70"/>
  <c r="R54" i="70"/>
  <c r="I18" i="65"/>
  <c r="O18" i="65"/>
  <c r="J18" i="65"/>
  <c r="D18" i="65"/>
  <c r="N18" i="65"/>
  <c r="E18" i="65"/>
  <c r="L18" i="65"/>
  <c r="K18" i="65"/>
  <c r="F18" i="65"/>
  <c r="H18" i="65"/>
  <c r="G18" i="65"/>
  <c r="M18" i="65"/>
</calcChain>
</file>

<file path=xl/comments1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Corporate Edition</author>
  </authors>
  <commentList>
    <comment ref="H1" authorId="0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<sst xmlns="http://schemas.openxmlformats.org/spreadsheetml/2006/main" count="762" uniqueCount="222">
  <si>
    <t>เลข</t>
  </si>
  <si>
    <t>รวม</t>
  </si>
  <si>
    <t>ที่</t>
  </si>
  <si>
    <t>ชื่อ  -  ชื่อสกุล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</si>
  <si>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</si>
  <si>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</si>
  <si>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</si>
  <si>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</si>
  <si>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</si>
  <si>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</si>
  <si>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</si>
  <si>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</si>
  <si>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</si>
  <si>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</si>
  <si>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</si>
  <si>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</si>
  <si>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</si>
  <si>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</si>
  <si>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</si>
  <si>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</si>
  <si>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</si>
  <si>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</si>
  <si>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</si>
  <si>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</si>
  <si>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</si>
  <si>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</si>
  <si>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</si>
  <si>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</si>
  <si>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</si>
  <si>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</si>
  <si>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</si>
  <si>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</si>
  <si>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 xml:space="preserve">ชื่อ 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</si>
  <si>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</si>
  <si>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</si>
  <si>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</si>
  <si>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</si>
  <si>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</si>
  <si>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</si>
  <si>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</si>
  <si>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</si>
  <si>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</si>
  <si>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</si>
  <si>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</si>
  <si>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</si>
  <si>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</si>
  <si>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</si>
  <si>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</si>
  <si>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</si>
  <si>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</si>
  <si>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</si>
  <si>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</si>
  <si>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</si>
  <si>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</si>
  <si>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</si>
  <si>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</si>
  <si>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</si>
  <si>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</si>
  <si>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</si>
  <si>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</si>
  <si>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</si>
  <si>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</si>
  <si>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</si>
  <si>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</si>
  <si>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</si>
  <si>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</si>
  <si>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</si>
  <si>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</si>
  <si>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</si>
  <si>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</si>
  <si>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เด็กหญิง กาญจนา  สารี</t>
  </si>
  <si>
    <t>เด็กหญิง ปภัสราภรณ์  โพธิ์เจริญ</t>
  </si>
  <si>
    <t>เด็กหญิง สิริราช  สีบุญ</t>
  </si>
  <si>
    <t>เด็กหญิง รมิตา  สว่างชูแก้ว</t>
  </si>
  <si>
    <t>เด็กหญิง อภิญญา  ทิพย์ภาพันธ์</t>
  </si>
  <si>
    <t>เด็กหญิง พกาวรรณ  แม้นประดิษฐ์</t>
  </si>
  <si>
    <t>เด็กหญิง กมลชนก  เหลืองอ่อน</t>
  </si>
  <si>
    <t>เด็กชาย ณัฐภัทร  ไพคำนาม</t>
  </si>
  <si>
    <t>เด็กชาย ขวัญชัย  ศรีสมพัด</t>
  </si>
  <si>
    <t>เด็กชาย กิตติธัช  พันธ์สงฆ์</t>
  </si>
  <si>
    <t>เด็กชาย ภาคภูมิ  รัตนเจริญพรชัย</t>
  </si>
  <si>
    <t>เด็กชาย วงศกร  ทองมาก</t>
  </si>
  <si>
    <t>เด็กหญิง พัชรศร  แสงคง</t>
  </si>
  <si>
    <t>เด็กชาย สุรชาติ  เรืองสุวรรณ</t>
  </si>
  <si>
    <t>เด็กหญิง ศศิวิมล  ศรีวิเชียร</t>
  </si>
  <si>
    <t>เด็กชาย บูรพา  เทศดี</t>
  </si>
  <si>
    <t>เด็กชาย ภูดิท  มณฑาทิพย์</t>
  </si>
  <si>
    <t>เด็กชาย ปกรณ์  นานา</t>
  </si>
  <si>
    <t>เด็กชาย ธวัชชัย  ศรีสาคร</t>
  </si>
  <si>
    <t>เด็กหญิง ปัณฑิตา  โมกขา</t>
  </si>
  <si>
    <t>เด็กหญิง อนิชา  ม่วงแก้ว</t>
  </si>
  <si>
    <t>เด็กหญิง ภีรฎา  แสงแดง</t>
  </si>
  <si>
    <t>เด็กหญิง นันท์นภัส  กรีเงิน</t>
  </si>
  <si>
    <t>เด็กชาย รุ่งโรจน์  โคตรเจริญ</t>
  </si>
  <si>
    <t>เด็กชาย ธงชัย  บุญมา</t>
  </si>
  <si>
    <t>เด็กหญิง ชมพูนุท  จินาวงศ์</t>
  </si>
  <si>
    <t>เด็กหญิง ชลธิชา  อัลอูเซลี</t>
  </si>
  <si>
    <t>เด็กชาย ธีรภัทร์  จงปัตนา</t>
  </si>
  <si>
    <t>เด็กหญิง ฐิติพร   อะโน</t>
  </si>
  <si>
    <t>เด็กหญิง สุธินันท์   ราชสำเภา</t>
  </si>
  <si>
    <t>เด็กชาย ภัคพล  จินดานุรักษ์</t>
  </si>
  <si>
    <t>เด็กชาย อนุศิษฎ์  ยศสุวรรณาภา</t>
  </si>
  <si>
    <t>เด็กชาย ณัฐวุฒิ  บัวผัน</t>
  </si>
  <si>
    <t>เด็กชาย กิตติธัช  อัครศิลป์</t>
  </si>
  <si>
    <t>เด็กชาย วาที  บานแย้ม</t>
  </si>
  <si>
    <t>เด็กชาย ชนะชัย  ต่างใจ</t>
  </si>
  <si>
    <t>เด็กชาย ต่อบุญ  อัครทัตตะ</t>
  </si>
  <si>
    <t>เด็กหญิง ฟ้าทิพย์ฤทัย  ชัยยงค์</t>
  </si>
  <si>
    <t>เด็กหญิง พัชรี  อินทร์โพธิ์</t>
  </si>
  <si>
    <t>เด็กชาย อินทัช  พุทธบุตร</t>
  </si>
  <si>
    <t>เด็กชาย ทรงพล  กลิ่นชะเอม</t>
  </si>
  <si>
    <t>เด็กชาย อนัตย์  ศรีสิงห์</t>
  </si>
  <si>
    <t>เด็กชาย ธนบดินทร์  สุขประเสริฐ</t>
  </si>
  <si>
    <t>เด็กชาย บุรินทร์  ขุนนา</t>
  </si>
  <si>
    <t>เด็กหญิง ปัญญารัตน์  นามกระโทก</t>
  </si>
  <si>
    <t>เด็กหญิง ปอ  เพ็งกระจ่าง</t>
  </si>
  <si>
    <t>เด็กหญิง พลอยพร  อินแป้น</t>
  </si>
  <si>
    <t>เด็กหญิง ชาลินี  ชาลีกุล</t>
  </si>
  <si>
    <t>เด็กหญิง ปัญจพร  เจริญใหญ่</t>
  </si>
  <si>
    <t>เด็กชาย ธีรวุฒิ  ทรวดทรง</t>
  </si>
  <si>
    <t>เด็กชาย ภากร  วงศ์สุข</t>
  </si>
  <si>
    <t>เด็กชาย สุทธิพงศ์  ทรัพย์สกุล</t>
  </si>
  <si>
    <t>เด็กชาย ศิรภัทร  แสงศรี</t>
  </si>
  <si>
    <t>เด็กหญิง ศุภสุตา  ท้วมจันทร์</t>
  </si>
  <si>
    <t>เด็กหญิง พบพร  เต้าสุวรรณ</t>
  </si>
  <si>
    <t>เด็กหญิง อรวรา  จำปีถาวร</t>
  </si>
  <si>
    <t>เด็กหญิง ศิรินภา  จันทร์ภู่</t>
  </si>
  <si>
    <t>เด็กหญิง อินธิรา  ปรีชุม</t>
  </si>
  <si>
    <t>เด็กชาย ธันวา  สิงห์เกื้อ</t>
  </si>
  <si>
    <t>เด็กหญิง ณัฐกานต์  ปัญญาใส</t>
  </si>
  <si>
    <t>เด็กชาย อานนท์  ก้อนผา</t>
  </si>
  <si>
    <t>เด็กชาย อภิเดช  มาศศักดา</t>
  </si>
  <si>
    <t>เด็กชาย พงศกร   มาศศักดา</t>
  </si>
  <si>
    <t>เด็กหญิง จิติมา  ธีระศักดิ์กุลชัย</t>
  </si>
  <si>
    <t>เด็กชาย วงศธร  แหล่งสุข</t>
  </si>
  <si>
    <t>เด็กหญิง อริสา  แก้วสีสม</t>
  </si>
  <si>
    <t>เด็กหญิง กุลรัตน์  แย้มสวน</t>
  </si>
  <si>
    <t>เด็กหญิง กมลลักษณ์  มาสงค์</t>
  </si>
  <si>
    <t>เด็กชาย เตชะสิทธิ์  ทับทวี</t>
  </si>
  <si>
    <t>เด็กหญิง วราภรณ์  เกษมราช</t>
  </si>
  <si>
    <t>เด็กหญิง วริศรา  วงศ์ศรีวิชัย</t>
  </si>
  <si>
    <t>เด็กชาย เพชรพนม  เอี่ยมแก้ว</t>
  </si>
  <si>
    <t>เด็กหญิง นุชนาฎ  ธันวานนท์</t>
  </si>
  <si>
    <t>เด็กหญิง กาญจนา  ขวัญมงคล</t>
  </si>
  <si>
    <t>เด็กหญิง ศิริกาญจน์  ศรีจันทร์ขำ</t>
  </si>
  <si>
    <t>เด็กชาย ธนพงศ์  พวงเพชร</t>
  </si>
  <si>
    <t>เด็กชาย ฐปณวัฒน์  กองอ้น</t>
  </si>
  <si>
    <t>เด็กชาย ชนะชัย  จำลองกลาง</t>
  </si>
  <si>
    <t>เด็กชาย รักชาติ  บัวสี</t>
  </si>
  <si>
    <t>เด็กชาย วริทธิ์ธร  พุทธิวัย</t>
  </si>
  <si>
    <t>เด็กหญิง กนกวรรณ  สมหมาย</t>
  </si>
  <si>
    <t>เด็กชาย วิวัฒน์  วิลาลัย</t>
  </si>
  <si>
    <t>เด็กชาย ภาคิน  รูปกระต่าย</t>
  </si>
  <si>
    <t>เด็กชาย ภาณุเมศ  อ่วมประดิษฐ์</t>
  </si>
  <si>
    <t>เด็กชาย ชรินทร์  อุตมา</t>
  </si>
  <si>
    <t>เด็กชาย วนัสกร  บุตรงาม</t>
  </si>
  <si>
    <t>เด็กหญิง กัณทิมา  ตะวะนะ</t>
  </si>
  <si>
    <t>เด็กชาย วสุพล  ชนิดแจง</t>
  </si>
  <si>
    <t>เด็กชาย ณพรรศกร  ทองวิเศษ</t>
  </si>
  <si>
    <t>เด็กชาย กรกช  ลางคุลเสน</t>
  </si>
  <si>
    <t>เด็กชาย ชนกภัทร์  วงษ์สง่า</t>
  </si>
  <si>
    <t>เด็กชาย อรรถวุฒิ  ชวดจอหอ</t>
  </si>
  <si>
    <t>เด็กชาย อรรถวิทย์  ชวดจอหอ</t>
  </si>
  <si>
    <t>เด็กชาย ศราวุฒิ  ป้องคำสิงห์</t>
  </si>
  <si>
    <t>เด็กชาย ปรินทร  ศรีแก้ว</t>
  </si>
  <si>
    <t>เด็กหญิง ศิวาภัทร  เกิดสมจิตร</t>
  </si>
  <si>
    <t>เด็กชาย วุฒิชัย  จะมะเลิศ</t>
  </si>
  <si>
    <t>เด็กชาย ศรัณย์พงษ์  พรรษา</t>
  </si>
  <si>
    <t>เด็กชาย อลงกรณ์  เครืออ่อน</t>
  </si>
  <si>
    <t>เด็กชาย สมเจตร  ทับทวี</t>
  </si>
  <si>
    <t>เด็กชาย สัชฌุกร  เช้าวันดี</t>
  </si>
  <si>
    <t>เด็กชาย ณัฐภัทร  พิณนาขิเลย์</t>
  </si>
  <si>
    <r>
      <t xml:space="preserve">อำเภอ/เขต   </t>
    </r>
    <r>
      <rPr>
        <sz val="18"/>
        <rFont val="TH Sarabun New"/>
        <family val="2"/>
      </rPr>
      <t>เมืองสมุทรปราการ</t>
    </r>
  </si>
  <si>
    <t>ลงชื่อ..........................................................ครูผู้สอน</t>
  </si>
  <si>
    <t>(...............................................................................)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</si>
  <si>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</si>
  <si>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</si>
  <si>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</si>
  <si>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</si>
  <si>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</si>
  <si>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</si>
  <si>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</si>
  <si>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</si>
  <si>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</si>
  <si>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</si>
  <si>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</si>
  <si>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</si>
  <si>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</si>
  <si>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</si>
  <si>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นางสาวณีรนุช   กุมผัน )</t>
  </si>
  <si>
    <t>( นายอิทธิพัทธ์   ธีระวรรณสาร )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</si>
  <si>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</si>
  <si>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 New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</si>
  <si>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 New"/>
        <family val="2"/>
      </rPr>
      <t>2</t>
    </r>
    <r>
      <rPr>
        <sz val="18"/>
        <rFont val="TH Sarabun New"/>
        <family val="2"/>
      </rPr>
      <t xml:space="preserve">       ปีการศึกษา  </t>
    </r>
    <r>
      <rPr>
        <b/>
        <sz val="18"/>
        <rFont val="TH Sarabun New"/>
        <family val="2"/>
      </rPr>
      <t>2562</t>
    </r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</si>
  <si>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</si>
  <si>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</si>
  <si>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</si>
  <si>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</si>
  <si>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</si>
  <si>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</si>
  <si>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</si>
  <si>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</si>
  <si>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</si>
  <si>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</si>
  <si>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</si>
  <si>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</si>
  <si>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</si>
  <si>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</si>
  <si>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</si>
  <si>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</si>
  <si>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ลงชื่อ.........................................วัดผล</t>
  </si>
  <si>
    <t>ลงชื่อ........................................วิชาการ</t>
  </si>
  <si>
    <t>ลงชื่อ...................................ผู้อำนวยการ</t>
  </si>
  <si>
    <r>
      <t xml:space="preserve">คะแนนคุณลักษณะอันพึงประสงค์และคะแนนอ่านคิดวิเคราะห์และเขียน  รายวิชา </t>
    </r>
    <r>
      <rPr>
        <sz val="16"/>
        <rFont val="TH Sarabun New"/>
        <family val="2"/>
      </rPr>
      <t>.......................................................................</t>
    </r>
  </si>
  <si>
    <t>ประเมินการอ่านคิดวิเคราะห์เขียน</t>
  </si>
  <si>
    <t>เด็กชาย สรัญ นวลฉ่ำ</t>
  </si>
  <si>
    <t>เด็กหญิง นิรมล  อินทรสร</t>
  </si>
  <si>
    <t>เด็กหญิง เขมิกา  ปานสันเทียะ</t>
  </si>
  <si>
    <t>เด็กหญิง เหมือนดั่งดาว  จันนิคม</t>
  </si>
  <si>
    <t>เด็กชาย สุริยัน  กล่ำธัญญา</t>
  </si>
  <si>
    <t>เด็กหญิง จอมขวัญ  ส้มอั๋น</t>
  </si>
  <si>
    <t>เด็กชาย อธิป  ซื่อดี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</si>
</sst>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1"/>
      <name val="TH Sarabun New"/>
      <family val="2"/>
    </font>
    <font>
      <b/>
      <sz val="16"/>
      <name val="TH Sarabun New"/>
      <family val="2"/>
    </font>
    <font>
      <b/>
      <sz val="15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  <font>
      <b/>
      <sz val="20"/>
      <name val="TH Sarabun New"/>
      <family val="2"/>
    </font>
    <font>
      <sz val="20"/>
      <name val="TH Sarabun New"/>
      <family val="2"/>
    </font>
    <font>
      <sz val="12"/>
      <name val="TH Sarabun New"/>
      <family val="2"/>
    </font>
    <font>
      <sz val="13"/>
      <name val="TH Sarabun New"/>
      <family val="2"/>
    </font>
    <font>
      <b/>
      <sz val="14"/>
      <color indexed="12"/>
      <name val="TH Sarabun New"/>
      <family val="2"/>
    </font>
    <font>
      <sz val="16"/>
      <color rgb="FFFF0000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2" fillId="0" borderId="0"/>
    <xf numFmtId="0" fontId="20" fillId="0" borderId="0"/>
    <xf numFmtId="0" fontId="2" fillId="0" borderId="0"/>
  </cellStyleXfs>
  <cellXfs count="512">
    <xf numFmtId="0" fontId="0" fillId="0" borderId="0" xfId="0"/>
    <xf numFmtId="0" fontId="6" fillId="0" borderId="0" xfId="0" applyFont="1"/>
    <xf numFmtId="0" fontId="6" fillId="0" borderId="0" xfId="0" applyFont="1" applyAlignment="1"/>
    <xf numFmtId="0" fontId="6" fillId="0" borderId="36" xfId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6" fillId="0" borderId="0" xfId="0" applyFont="1" applyBorder="1"/>
    <xf numFmtId="0" fontId="11" fillId="0" borderId="0" xfId="0" applyFont="1" applyBorder="1" applyAlignment="1"/>
    <xf numFmtId="0" fontId="6" fillId="0" borderId="0" xfId="0" applyFont="1" applyBorder="1" applyAlignment="1"/>
    <xf numFmtId="0" fontId="14" fillId="0" borderId="0" xfId="0" applyFont="1" applyBorder="1" applyAlignment="1">
      <alignment vertical="center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/>
    <xf numFmtId="0" fontId="13" fillId="0" borderId="0" xfId="0" applyFont="1" applyAlignment="1">
      <alignment vertical="center"/>
    </xf>
    <xf numFmtId="0" fontId="6" fillId="0" borderId="35" xfId="1" applyFont="1" applyBorder="1" applyAlignment="1" applyProtection="1">
      <alignment horizontal="center" vertical="center"/>
      <protection locked="0"/>
    </xf>
    <xf numFmtId="0" fontId="6" fillId="0" borderId="35" xfId="1" applyFont="1" applyFill="1" applyBorder="1" applyAlignment="1" applyProtection="1">
      <alignment horizontal="center" vertical="center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left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1" fillId="0" borderId="0" xfId="4" applyFont="1"/>
    <xf numFmtId="0" fontId="22" fillId="0" borderId="55" xfId="4" applyFont="1" applyBorder="1" applyAlignment="1">
      <alignment horizontal="center" vertical="center"/>
    </xf>
    <xf numFmtId="0" fontId="21" fillId="0" borderId="72" xfId="4" applyFont="1" applyBorder="1" applyAlignment="1">
      <alignment horizontal="center" vertical="center"/>
    </xf>
    <xf numFmtId="0" fontId="21" fillId="0" borderId="54" xfId="4" applyFont="1" applyBorder="1" applyAlignment="1">
      <alignment vertical="center"/>
    </xf>
    <xf numFmtId="0" fontId="21" fillId="0" borderId="0" xfId="4" applyFont="1" applyAlignment="1">
      <alignment vertical="center"/>
    </xf>
    <xf numFmtId="0" fontId="22" fillId="0" borderId="2" xfId="4" applyFont="1" applyBorder="1" applyAlignment="1">
      <alignment horizontal="center" vertical="center"/>
    </xf>
    <xf numFmtId="0" fontId="21" fillId="0" borderId="23" xfId="4" applyFont="1" applyBorder="1" applyAlignment="1">
      <alignment vertical="center"/>
    </xf>
    <xf numFmtId="0" fontId="21" fillId="0" borderId="3" xfId="4" applyFont="1" applyBorder="1" applyAlignment="1">
      <alignment horizontal="center" vertical="center"/>
    </xf>
    <xf numFmtId="0" fontId="21" fillId="0" borderId="3" xfId="4" applyFont="1" applyBorder="1" applyAlignment="1">
      <alignment vertical="center"/>
    </xf>
    <xf numFmtId="0" fontId="23" fillId="0" borderId="0" xfId="4" applyFont="1" applyBorder="1" applyAlignment="1">
      <alignment horizontal="center" vertical="center"/>
    </xf>
    <xf numFmtId="0" fontId="23" fillId="0" borderId="23" xfId="4" applyFont="1" applyBorder="1" applyAlignment="1">
      <alignment horizontal="center" vertical="center"/>
    </xf>
    <xf numFmtId="0" fontId="21" fillId="0" borderId="0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21" fillId="0" borderId="49" xfId="4" applyFont="1" applyBorder="1" applyAlignment="1">
      <alignment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Alignment="1">
      <alignment horizontal="center"/>
    </xf>
    <xf numFmtId="0" fontId="21" fillId="0" borderId="0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3" fillId="0" borderId="0" xfId="4" applyFont="1" applyBorder="1" applyAlignment="1">
      <alignment horizontal="center" vertical="center"/>
    </xf>
    <xf numFmtId="0" fontId="23" fillId="0" borderId="23" xfId="4" applyFont="1" applyBorder="1" applyAlignment="1">
      <alignment horizontal="center" vertical="center"/>
    </xf>
    <xf numFmtId="0" fontId="21" fillId="0" borderId="0" xfId="4" applyFont="1" applyAlignment="1">
      <alignment horizontal="center"/>
    </xf>
    <xf numFmtId="0" fontId="6" fillId="0" borderId="0" xfId="4" applyFont="1"/>
    <xf numFmtId="0" fontId="6" fillId="0" borderId="0" xfId="4" applyFont="1" applyAlignment="1"/>
    <xf numFmtId="0" fontId="9" fillId="0" borderId="0" xfId="4" applyFont="1"/>
    <xf numFmtId="0" fontId="10" fillId="0" borderId="0" xfId="4" applyFont="1" applyAlignment="1">
      <alignment horizontal="center"/>
    </xf>
    <xf numFmtId="0" fontId="12" fillId="0" borderId="0" xfId="4" applyFont="1" applyBorder="1" applyAlignment="1"/>
    <xf numFmtId="0" fontId="6" fillId="0" borderId="0" xfId="4" applyFont="1" applyBorder="1"/>
    <xf numFmtId="0" fontId="6" fillId="0" borderId="0" xfId="4" applyFont="1" applyBorder="1" applyAlignment="1"/>
    <xf numFmtId="0" fontId="11" fillId="0" borderId="0" xfId="4" applyFont="1" applyBorder="1"/>
    <xf numFmtId="0" fontId="11" fillId="0" borderId="0" xfId="4" applyFont="1" applyBorder="1" applyAlignment="1"/>
    <xf numFmtId="0" fontId="12" fillId="0" borderId="61" xfId="4" applyFont="1" applyBorder="1"/>
    <xf numFmtId="0" fontId="11" fillId="0" borderId="61" xfId="4" applyFont="1" applyBorder="1"/>
    <xf numFmtId="0" fontId="11" fillId="0" borderId="61" xfId="4" applyFont="1" applyBorder="1" applyAlignment="1"/>
    <xf numFmtId="0" fontId="6" fillId="0" borderId="61" xfId="4" applyFont="1" applyBorder="1"/>
    <xf numFmtId="0" fontId="6" fillId="0" borderId="63" xfId="4" applyFont="1" applyBorder="1" applyAlignment="1"/>
    <xf numFmtId="0" fontId="6" fillId="0" borderId="74" xfId="4" applyFont="1" applyBorder="1" applyAlignment="1"/>
    <xf numFmtId="0" fontId="12" fillId="0" borderId="53" xfId="4" applyFont="1" applyBorder="1" applyAlignment="1">
      <alignment horizontal="center"/>
    </xf>
    <xf numFmtId="0" fontId="12" fillId="0" borderId="68" xfId="4" applyFont="1" applyBorder="1" applyAlignment="1">
      <alignment horizontal="center"/>
    </xf>
    <xf numFmtId="0" fontId="12" fillId="0" borderId="71" xfId="4" applyFont="1" applyBorder="1" applyAlignment="1">
      <alignment horizontal="center"/>
    </xf>
    <xf numFmtId="0" fontId="12" fillId="0" borderId="69" xfId="4" applyFont="1" applyBorder="1" applyAlignment="1">
      <alignment horizontal="center"/>
    </xf>
    <xf numFmtId="0" fontId="12" fillId="0" borderId="70" xfId="4" applyFont="1" applyBorder="1" applyAlignment="1">
      <alignment horizontal="center"/>
    </xf>
    <xf numFmtId="0" fontId="11" fillId="0" borderId="40" xfId="4" applyFont="1" applyBorder="1" applyAlignment="1">
      <alignment horizontal="center"/>
    </xf>
    <xf numFmtId="0" fontId="11" fillId="0" borderId="41" xfId="4" applyFont="1" applyBorder="1" applyAlignment="1">
      <alignment horizontal="center"/>
    </xf>
    <xf numFmtId="0" fontId="11" fillId="0" borderId="42" xfId="4" applyFont="1" applyBorder="1" applyAlignment="1">
      <alignment horizontal="center"/>
    </xf>
    <xf numFmtId="0" fontId="11" fillId="0" borderId="43" xfId="4" applyFont="1" applyBorder="1" applyAlignment="1">
      <alignment horizontal="center"/>
    </xf>
    <xf numFmtId="0" fontId="11" fillId="0" borderId="45" xfId="4" applyFont="1" applyBorder="1" applyAlignment="1">
      <alignment horizontal="center"/>
    </xf>
    <xf numFmtId="0" fontId="11" fillId="0" borderId="58" xfId="4" applyFont="1" applyBorder="1" applyAlignment="1">
      <alignment horizontal="center"/>
    </xf>
    <xf numFmtId="0" fontId="11" fillId="0" borderId="10" xfId="4" applyFont="1" applyBorder="1" applyAlignment="1">
      <alignment horizontal="center"/>
    </xf>
    <xf numFmtId="0" fontId="11" fillId="0" borderId="62" xfId="4" applyFont="1" applyBorder="1" applyAlignment="1">
      <alignment horizontal="center"/>
    </xf>
    <xf numFmtId="0" fontId="11" fillId="0" borderId="75" xfId="4" applyFont="1" applyBorder="1" applyAlignment="1">
      <alignment horizontal="center"/>
    </xf>
    <xf numFmtId="0" fontId="13" fillId="0" borderId="11" xfId="4" applyFont="1" applyBorder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2" fillId="0" borderId="59" xfId="4" applyFont="1" applyBorder="1"/>
    <xf numFmtId="0" fontId="11" fillId="0" borderId="60" xfId="4" applyFont="1" applyBorder="1"/>
    <xf numFmtId="0" fontId="11" fillId="0" borderId="60" xfId="4" applyFont="1" applyBorder="1" applyAlignment="1"/>
    <xf numFmtId="0" fontId="6" fillId="0" borderId="13" xfId="4" applyFont="1" applyBorder="1"/>
    <xf numFmtId="0" fontId="6" fillId="0" borderId="35" xfId="4" applyFont="1" applyBorder="1"/>
    <xf numFmtId="0" fontId="6" fillId="0" borderId="14" xfId="4" applyFont="1" applyBorder="1"/>
    <xf numFmtId="0" fontId="12" fillId="0" borderId="35" xfId="4" applyFont="1" applyBorder="1"/>
    <xf numFmtId="0" fontId="12" fillId="0" borderId="0" xfId="4" applyFont="1" applyBorder="1"/>
    <xf numFmtId="0" fontId="11" fillId="0" borderId="51" xfId="4" applyFont="1" applyBorder="1"/>
    <xf numFmtId="0" fontId="11" fillId="0" borderId="35" xfId="4" applyFont="1" applyBorder="1"/>
    <xf numFmtId="0" fontId="11" fillId="0" borderId="0" xfId="4" applyFont="1" applyBorder="1" applyAlignment="1">
      <alignment vertical="center"/>
    </xf>
    <xf numFmtId="0" fontId="6" fillId="0" borderId="51" xfId="4" applyFont="1" applyBorder="1"/>
    <xf numFmtId="0" fontId="11" fillId="0" borderId="15" xfId="4" applyFont="1" applyBorder="1" applyAlignment="1">
      <alignment vertical="center"/>
    </xf>
    <xf numFmtId="0" fontId="14" fillId="0" borderId="0" xfId="4" applyFont="1" applyAlignment="1"/>
    <xf numFmtId="0" fontId="15" fillId="0" borderId="0" xfId="4" applyFont="1" applyAlignment="1"/>
    <xf numFmtId="0" fontId="15" fillId="0" borderId="0" xfId="4" applyFont="1"/>
    <xf numFmtId="0" fontId="15" fillId="0" borderId="0" xfId="4" applyFont="1" applyBorder="1"/>
    <xf numFmtId="0" fontId="15" fillId="0" borderId="0" xfId="4" applyFont="1" applyBorder="1" applyAlignment="1"/>
    <xf numFmtId="0" fontId="13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3" fillId="0" borderId="0" xfId="4" applyFont="1"/>
    <xf numFmtId="0" fontId="13" fillId="0" borderId="0" xfId="4" applyFont="1" applyAlignment="1"/>
    <xf numFmtId="0" fontId="23" fillId="0" borderId="0" xfId="4" applyFont="1" applyFill="1" applyBorder="1" applyAlignment="1" applyProtection="1">
      <alignment horizontal="center"/>
      <protection locked="0"/>
    </xf>
    <xf numFmtId="0" fontId="23" fillId="0" borderId="0" xfId="4" applyFont="1" applyFill="1" applyBorder="1" applyAlignment="1" applyProtection="1">
      <protection locked="0"/>
    </xf>
    <xf numFmtId="0" fontId="22" fillId="0" borderId="0" xfId="4" applyFont="1" applyFill="1" applyProtection="1">
      <protection locked="0"/>
    </xf>
    <xf numFmtId="0" fontId="22" fillId="0" borderId="46" xfId="4" applyFont="1" applyFill="1" applyBorder="1" applyAlignment="1" applyProtection="1">
      <alignment horizontal="center" vertical="center"/>
      <protection locked="0"/>
    </xf>
    <xf numFmtId="0" fontId="23" fillId="0" borderId="40" xfId="4" applyFont="1" applyFill="1" applyBorder="1" applyAlignment="1" applyProtection="1">
      <alignment horizontal="center"/>
      <protection locked="0"/>
    </xf>
    <xf numFmtId="0" fontId="23" fillId="0" borderId="41" xfId="4" applyFont="1" applyFill="1" applyBorder="1" applyAlignment="1" applyProtection="1">
      <alignment horizontal="center"/>
      <protection locked="0"/>
    </xf>
    <xf numFmtId="0" fontId="23" fillId="0" borderId="43" xfId="4" applyFont="1" applyFill="1" applyBorder="1" applyAlignment="1" applyProtection="1">
      <alignment horizontal="center"/>
      <protection locked="0"/>
    </xf>
    <xf numFmtId="0" fontId="27" fillId="0" borderId="76" xfId="4" applyFont="1" applyFill="1" applyBorder="1" applyAlignment="1">
      <alignment horizontal="center"/>
    </xf>
    <xf numFmtId="0" fontId="28" fillId="0" borderId="8" xfId="4" applyFont="1" applyFill="1" applyBorder="1" applyAlignment="1">
      <alignment vertical="center"/>
    </xf>
    <xf numFmtId="0" fontId="28" fillId="0" borderId="3" xfId="4" applyFont="1" applyFill="1" applyBorder="1" applyAlignment="1">
      <alignment vertical="center"/>
    </xf>
    <xf numFmtId="0" fontId="28" fillId="0" borderId="30" xfId="4" applyFont="1" applyFill="1" applyBorder="1" applyAlignment="1">
      <alignment vertical="center"/>
    </xf>
    <xf numFmtId="0" fontId="22" fillId="0" borderId="5" xfId="4" applyFont="1" applyFill="1" applyBorder="1" applyAlignment="1"/>
    <xf numFmtId="0" fontId="28" fillId="0" borderId="11" xfId="4" applyFont="1" applyFill="1" applyBorder="1" applyAlignment="1">
      <alignment vertical="center"/>
    </xf>
    <xf numFmtId="0" fontId="28" fillId="0" borderId="2" xfId="4" applyFont="1" applyFill="1" applyBorder="1" applyAlignment="1">
      <alignment vertical="center"/>
    </xf>
    <xf numFmtId="0" fontId="28" fillId="0" borderId="2" xfId="4" applyFont="1" applyFill="1" applyBorder="1" applyAlignment="1"/>
    <xf numFmtId="0" fontId="28" fillId="0" borderId="21" xfId="4" applyFont="1" applyFill="1" applyBorder="1" applyAlignment="1"/>
    <xf numFmtId="0" fontId="22" fillId="0" borderId="0" xfId="4" applyFont="1" applyFill="1"/>
    <xf numFmtId="0" fontId="22" fillId="0" borderId="0" xfId="4" applyFont="1" applyFill="1" applyAlignment="1"/>
    <xf numFmtId="0" fontId="29" fillId="0" borderId="56" xfId="4" applyFont="1" applyFill="1" applyBorder="1" applyAlignment="1">
      <alignment vertical="center"/>
    </xf>
    <xf numFmtId="0" fontId="22" fillId="0" borderId="72" xfId="4" applyFont="1" applyFill="1" applyBorder="1" applyAlignment="1">
      <alignment vertical="center"/>
    </xf>
    <xf numFmtId="0" fontId="29" fillId="0" borderId="72" xfId="4" applyFont="1" applyFill="1" applyBorder="1" applyAlignment="1">
      <alignment vertical="center"/>
    </xf>
    <xf numFmtId="0" fontId="29" fillId="0" borderId="54" xfId="4" applyFont="1" applyFill="1" applyBorder="1"/>
    <xf numFmtId="0" fontId="27" fillId="0" borderId="38" xfId="4" applyFont="1" applyFill="1" applyBorder="1" applyAlignment="1">
      <alignment horizontal="center"/>
    </xf>
    <xf numFmtId="1" fontId="33" fillId="0" borderId="22" xfId="4" applyNumberFormat="1" applyFont="1" applyFill="1" applyBorder="1" applyAlignment="1">
      <alignment horizontal="center" vertical="center"/>
    </xf>
    <xf numFmtId="1" fontId="33" fillId="0" borderId="3" xfId="4" applyNumberFormat="1" applyFont="1" applyFill="1" applyBorder="1" applyAlignment="1">
      <alignment horizontal="center" vertical="center"/>
    </xf>
    <xf numFmtId="0" fontId="33" fillId="0" borderId="0" xfId="4" applyFont="1" applyFill="1" applyBorder="1" applyAlignment="1" applyProtection="1">
      <alignment vertical="center"/>
      <protection locked="0"/>
    </xf>
    <xf numFmtId="1" fontId="33" fillId="0" borderId="30" xfId="4" applyNumberFormat="1" applyFont="1" applyFill="1" applyBorder="1" applyAlignment="1">
      <alignment horizontal="center" vertical="center"/>
    </xf>
    <xf numFmtId="1" fontId="27" fillId="0" borderId="5" xfId="4" applyNumberFormat="1" applyFont="1" applyFill="1" applyBorder="1" applyAlignment="1">
      <alignment horizontal="center"/>
    </xf>
    <xf numFmtId="0" fontId="33" fillId="0" borderId="3" xfId="4" applyFont="1" applyFill="1" applyBorder="1" applyAlignment="1" applyProtection="1">
      <alignment vertical="center"/>
      <protection locked="0"/>
    </xf>
    <xf numFmtId="1" fontId="33" fillId="0" borderId="4" xfId="4" applyNumberFormat="1" applyFont="1" applyFill="1" applyBorder="1" applyAlignment="1">
      <alignment horizontal="center" vertical="center"/>
    </xf>
    <xf numFmtId="1" fontId="21" fillId="0" borderId="50" xfId="4" applyNumberFormat="1" applyFont="1" applyFill="1" applyBorder="1" applyAlignment="1">
      <alignment horizontal="center" vertical="center"/>
    </xf>
    <xf numFmtId="0" fontId="29" fillId="0" borderId="25" xfId="4" applyFont="1" applyFill="1" applyBorder="1" applyAlignment="1" applyProtection="1">
      <alignment vertical="center"/>
      <protection locked="0"/>
    </xf>
    <xf numFmtId="0" fontId="29" fillId="0" borderId="0" xfId="4" applyFont="1" applyFill="1" applyBorder="1" applyAlignment="1" applyProtection="1">
      <alignment vertical="center"/>
      <protection locked="0"/>
    </xf>
    <xf numFmtId="0" fontId="29" fillId="0" borderId="23" xfId="4" applyFont="1" applyFill="1" applyBorder="1"/>
    <xf numFmtId="0" fontId="27" fillId="0" borderId="0" xfId="4" applyFont="1" applyFill="1" applyProtection="1">
      <protection locked="0"/>
    </xf>
    <xf numFmtId="0" fontId="22" fillId="0" borderId="39" xfId="4" applyFont="1" applyFill="1" applyBorder="1" applyAlignment="1">
      <alignment horizontal="center"/>
    </xf>
    <xf numFmtId="1" fontId="33" fillId="0" borderId="9" xfId="4" applyNumberFormat="1" applyFont="1" applyFill="1" applyBorder="1" applyAlignment="1">
      <alignment horizontal="center" vertical="center"/>
    </xf>
    <xf numFmtId="1" fontId="33" fillId="0" borderId="7" xfId="4" applyNumberFormat="1" applyFont="1" applyFill="1" applyBorder="1" applyAlignment="1">
      <alignment horizontal="center" vertical="center"/>
    </xf>
    <xf numFmtId="1" fontId="33" fillId="0" borderId="31" xfId="4" applyNumberFormat="1" applyFont="1" applyFill="1" applyBorder="1" applyAlignment="1">
      <alignment horizontal="center" vertical="center"/>
    </xf>
    <xf numFmtId="1" fontId="33" fillId="0" borderId="12" xfId="4" applyNumberFormat="1" applyFont="1" applyFill="1" applyBorder="1" applyAlignment="1">
      <alignment horizontal="center" vertical="center"/>
    </xf>
    <xf numFmtId="0" fontId="21" fillId="0" borderId="37" xfId="4" applyFont="1" applyFill="1" applyBorder="1" applyAlignment="1">
      <alignment horizontal="center"/>
    </xf>
    <xf numFmtId="0" fontId="23" fillId="0" borderId="0" xfId="4" applyFont="1" applyFill="1" applyProtection="1">
      <protection locked="0"/>
    </xf>
    <xf numFmtId="0" fontId="30" fillId="0" borderId="21" xfId="4" applyFont="1" applyFill="1" applyBorder="1" applyAlignment="1" applyProtection="1">
      <alignment vertical="center"/>
      <protection locked="0"/>
    </xf>
    <xf numFmtId="0" fontId="30" fillId="0" borderId="64" xfId="4" applyFont="1" applyFill="1" applyBorder="1" applyAlignment="1" applyProtection="1">
      <alignment vertical="center"/>
      <protection locked="0"/>
    </xf>
    <xf numFmtId="0" fontId="30" fillId="0" borderId="49" xfId="4" applyFont="1" applyFill="1" applyBorder="1" applyAlignment="1" applyProtection="1">
      <alignment vertical="center"/>
      <protection locked="0"/>
    </xf>
    <xf numFmtId="0" fontId="22" fillId="0" borderId="0" xfId="4" applyFont="1" applyFill="1" applyAlignment="1">
      <alignment vertical="center"/>
    </xf>
    <xf numFmtId="0" fontId="22" fillId="0" borderId="46" xfId="1" applyFont="1" applyFill="1" applyBorder="1" applyAlignment="1" applyProtection="1">
      <alignment horizontal="center" vertical="center"/>
      <protection locked="0"/>
    </xf>
    <xf numFmtId="0" fontId="34" fillId="0" borderId="47" xfId="0" applyFont="1" applyBorder="1" applyAlignment="1">
      <alignment horizontal="left" vertical="center" wrapText="1"/>
    </xf>
    <xf numFmtId="0" fontId="35" fillId="0" borderId="44" xfId="5" applyFont="1" applyBorder="1" applyAlignment="1">
      <alignment horizontal="left" wrapText="1"/>
    </xf>
    <xf numFmtId="0" fontId="36" fillId="0" borderId="49" xfId="5" applyFont="1" applyFill="1" applyBorder="1" applyAlignment="1">
      <alignment horizontal="left" vertical="center" wrapText="1"/>
    </xf>
    <xf numFmtId="0" fontId="36" fillId="0" borderId="2" xfId="5" applyFont="1" applyFill="1" applyBorder="1" applyAlignment="1">
      <alignment horizontal="left" vertical="center" wrapText="1"/>
    </xf>
    <xf numFmtId="0" fontId="22" fillId="0" borderId="2" xfId="4" applyFont="1" applyFill="1" applyBorder="1" applyAlignment="1" applyProtection="1">
      <alignment horizontal="center" vertical="center"/>
      <protection locked="0"/>
    </xf>
    <xf numFmtId="1" fontId="22" fillId="0" borderId="2" xfId="4" applyNumberFormat="1" applyFont="1" applyFill="1" applyBorder="1" applyAlignment="1" applyProtection="1">
      <alignment horizontal="center" vertical="center"/>
      <protection locked="0"/>
    </xf>
    <xf numFmtId="0" fontId="36" fillId="0" borderId="32" xfId="5" applyFont="1" applyFill="1" applyBorder="1" applyAlignment="1">
      <alignment horizontal="left" vertical="center" wrapText="1"/>
    </xf>
    <xf numFmtId="0" fontId="36" fillId="0" borderId="5" xfId="5" applyFont="1" applyFill="1" applyBorder="1" applyAlignment="1">
      <alignment horizontal="left" vertical="center" wrapText="1"/>
    </xf>
    <xf numFmtId="0" fontId="22" fillId="0" borderId="21" xfId="4" applyFont="1" applyFill="1" applyBorder="1" applyAlignment="1" applyProtection="1">
      <alignment horizontal="center" vertical="center"/>
      <protection locked="0"/>
    </xf>
    <xf numFmtId="1" fontId="37" fillId="0" borderId="46" xfId="4" applyNumberFormat="1" applyFont="1" applyFill="1" applyBorder="1" applyAlignment="1" applyProtection="1">
      <alignment horizontal="center" vertical="center"/>
      <protection locked="0"/>
    </xf>
    <xf numFmtId="0" fontId="22" fillId="0" borderId="0" xfId="4" applyFont="1" applyFill="1" applyAlignment="1">
      <alignment horizontal="center"/>
    </xf>
    <xf numFmtId="0" fontId="22" fillId="0" borderId="0" xfId="4" applyFont="1" applyFill="1" applyAlignment="1" applyProtection="1">
      <alignment horizontal="left" vertical="center"/>
      <protection locked="0"/>
    </xf>
    <xf numFmtId="0" fontId="30" fillId="0" borderId="0" xfId="4" applyFont="1" applyFill="1" applyBorder="1" applyAlignment="1" applyProtection="1">
      <protection locked="0"/>
    </xf>
    <xf numFmtId="0" fontId="22" fillId="0" borderId="19" xfId="1" applyFont="1" applyFill="1" applyBorder="1" applyAlignment="1" applyProtection="1">
      <alignment horizontal="center" vertical="center"/>
      <protection locked="0"/>
    </xf>
    <xf numFmtId="0" fontId="34" fillId="0" borderId="36" xfId="0" applyFont="1" applyBorder="1" applyAlignment="1">
      <alignment horizontal="left" vertical="center" wrapText="1"/>
    </xf>
    <xf numFmtId="0" fontId="35" fillId="0" borderId="33" xfId="5" applyFont="1" applyBorder="1" applyAlignment="1">
      <alignment horizontal="left" wrapText="1"/>
    </xf>
    <xf numFmtId="0" fontId="36" fillId="0" borderId="22" xfId="5" applyFont="1" applyFill="1" applyBorder="1" applyAlignment="1">
      <alignment horizontal="left" vertical="center" wrapText="1"/>
    </xf>
    <xf numFmtId="0" fontId="36" fillId="0" borderId="3" xfId="5" applyFont="1" applyFill="1" applyBorder="1" applyAlignment="1">
      <alignment horizontal="left" vertical="center" wrapText="1"/>
    </xf>
    <xf numFmtId="0" fontId="22" fillId="0" borderId="3" xfId="4" applyFont="1" applyFill="1" applyBorder="1" applyAlignment="1" applyProtection="1">
      <alignment horizontal="center" vertical="center"/>
      <protection locked="0"/>
    </xf>
    <xf numFmtId="1" fontId="22" fillId="0" borderId="3" xfId="4" applyNumberFormat="1" applyFont="1" applyFill="1" applyBorder="1" applyAlignment="1" applyProtection="1">
      <alignment horizontal="center" vertical="center"/>
      <protection locked="0"/>
    </xf>
    <xf numFmtId="0" fontId="36" fillId="0" borderId="30" xfId="5" applyFont="1" applyFill="1" applyBorder="1" applyAlignment="1">
      <alignment horizontal="left" vertical="center" wrapText="1"/>
    </xf>
    <xf numFmtId="0" fontId="22" fillId="0" borderId="4" xfId="4" applyFont="1" applyFill="1" applyBorder="1" applyAlignment="1" applyProtection="1">
      <alignment horizontal="center" vertical="center"/>
      <protection locked="0"/>
    </xf>
    <xf numFmtId="1" fontId="22" fillId="0" borderId="19" xfId="4" applyNumberFormat="1" applyFont="1" applyFill="1" applyBorder="1" applyAlignment="1" applyProtection="1">
      <alignment horizontal="center" vertical="center"/>
      <protection locked="0"/>
    </xf>
    <xf numFmtId="0" fontId="34" fillId="0" borderId="33" xfId="4" applyFont="1" applyBorder="1" applyAlignment="1">
      <alignment vertical="center" wrapText="1"/>
    </xf>
    <xf numFmtId="0" fontId="22" fillId="0" borderId="3" xfId="4" applyFont="1" applyFill="1" applyBorder="1" applyAlignment="1" applyProtection="1">
      <alignment horizontal="left" vertical="center"/>
      <protection locked="0"/>
    </xf>
    <xf numFmtId="0" fontId="22" fillId="0" borderId="30" xfId="4" applyFont="1" applyFill="1" applyBorder="1" applyAlignment="1" applyProtection="1">
      <alignment horizontal="left" vertical="center"/>
      <protection locked="0"/>
    </xf>
    <xf numFmtId="0" fontId="22" fillId="0" borderId="5" xfId="4" applyFont="1" applyFill="1" applyBorder="1" applyAlignment="1">
      <alignment vertical="center"/>
    </xf>
    <xf numFmtId="0" fontId="22" fillId="0" borderId="8" xfId="4" applyFont="1" applyFill="1" applyBorder="1" applyAlignment="1" applyProtection="1">
      <alignment horizontal="left" vertical="center"/>
      <protection locked="0"/>
    </xf>
    <xf numFmtId="0" fontId="33" fillId="0" borderId="3" xfId="4" applyFont="1" applyFill="1" applyBorder="1" applyAlignment="1">
      <alignment vertical="center"/>
    </xf>
    <xf numFmtId="0" fontId="22" fillId="0" borderId="3" xfId="4" applyFont="1" applyFill="1" applyBorder="1" applyAlignment="1">
      <alignment vertical="center"/>
    </xf>
    <xf numFmtId="0" fontId="22" fillId="0" borderId="30" xfId="4" applyFont="1" applyFill="1" applyBorder="1" applyAlignment="1">
      <alignment vertical="center"/>
    </xf>
    <xf numFmtId="1" fontId="37" fillId="0" borderId="19" xfId="4" applyNumberFormat="1" applyFont="1" applyFill="1" applyBorder="1" applyAlignment="1" applyProtection="1">
      <alignment horizontal="center" vertical="center"/>
      <protection locked="0"/>
    </xf>
    <xf numFmtId="1" fontId="22" fillId="0" borderId="3" xfId="4" applyNumberFormat="1" applyFont="1" applyFill="1" applyBorder="1" applyAlignment="1">
      <alignment vertical="center"/>
    </xf>
    <xf numFmtId="1" fontId="22" fillId="0" borderId="30" xfId="4" applyNumberFormat="1" applyFont="1" applyFill="1" applyBorder="1" applyAlignment="1">
      <alignment vertical="center"/>
    </xf>
    <xf numFmtId="1" fontId="22" fillId="0" borderId="5" xfId="4" applyNumberFormat="1" applyFont="1" applyFill="1" applyBorder="1" applyAlignment="1">
      <alignment vertical="center"/>
    </xf>
    <xf numFmtId="0" fontId="22" fillId="0" borderId="0" xfId="4" applyFont="1" applyFill="1" applyBorder="1" applyAlignment="1" applyProtection="1">
      <alignment horizontal="left" vertical="center"/>
      <protection locked="0"/>
    </xf>
    <xf numFmtId="1" fontId="27" fillId="0" borderId="3" xfId="4" applyNumberFormat="1" applyFont="1" applyFill="1" applyBorder="1" applyAlignment="1">
      <alignment vertical="center"/>
    </xf>
    <xf numFmtId="0" fontId="22" fillId="0" borderId="5" xfId="4" applyFont="1" applyFill="1" applyBorder="1" applyAlignment="1" applyProtection="1">
      <alignment horizontal="left" vertical="center"/>
      <protection locked="0"/>
    </xf>
    <xf numFmtId="0" fontId="22" fillId="0" borderId="22" xfId="4" applyFont="1" applyFill="1" applyBorder="1" applyAlignment="1" applyProtection="1">
      <alignment horizontal="left" vertical="center"/>
      <protection locked="0"/>
    </xf>
    <xf numFmtId="0" fontId="22" fillId="0" borderId="4" xfId="4" applyFont="1" applyFill="1" applyBorder="1" applyAlignment="1" applyProtection="1">
      <alignment horizontal="left" vertical="center"/>
      <protection locked="0"/>
    </xf>
    <xf numFmtId="0" fontId="35" fillId="0" borderId="33" xfId="5" applyFont="1" applyBorder="1" applyAlignment="1">
      <alignment horizontal="left"/>
    </xf>
    <xf numFmtId="0" fontId="29" fillId="0" borderId="0" xfId="4" applyFont="1" applyFill="1" applyBorder="1" applyAlignment="1">
      <alignment horizontal="left"/>
    </xf>
    <xf numFmtId="0" fontId="24" fillId="0" borderId="33" xfId="5" applyFont="1" applyBorder="1" applyAlignment="1">
      <alignment horizontal="left" wrapText="1"/>
    </xf>
    <xf numFmtId="0" fontId="36" fillId="0" borderId="22" xfId="5" applyFont="1" applyFill="1" applyBorder="1" applyAlignment="1">
      <alignment horizontal="left" vertical="center"/>
    </xf>
    <xf numFmtId="0" fontId="36" fillId="0" borderId="3" xfId="5" applyFont="1" applyFill="1" applyBorder="1" applyAlignment="1">
      <alignment horizontal="left" vertical="center"/>
    </xf>
    <xf numFmtId="0" fontId="34" fillId="0" borderId="33" xfId="4" applyFont="1" applyBorder="1" applyAlignment="1">
      <alignment horizontal="left" vertical="center" wrapText="1"/>
    </xf>
    <xf numFmtId="0" fontId="22" fillId="0" borderId="22" xfId="5" applyFont="1" applyFill="1" applyBorder="1" applyAlignment="1">
      <alignment horizontal="left" vertical="center" wrapText="1"/>
    </xf>
    <xf numFmtId="0" fontId="22" fillId="0" borderId="3" xfId="5" applyFont="1" applyFill="1" applyBorder="1" applyAlignment="1">
      <alignment horizontal="left" vertical="center" wrapText="1"/>
    </xf>
    <xf numFmtId="0" fontId="24" fillId="0" borderId="33" xfId="5" applyFont="1" applyFill="1" applyBorder="1" applyAlignment="1">
      <alignment horizontal="left" wrapText="1"/>
    </xf>
    <xf numFmtId="0" fontId="22" fillId="0" borderId="5" xfId="4" applyFont="1" applyFill="1" applyBorder="1" applyAlignment="1" applyProtection="1">
      <alignment horizontal="center" vertical="center"/>
      <protection locked="0"/>
    </xf>
    <xf numFmtId="0" fontId="22" fillId="0" borderId="33" xfId="4" applyFont="1" applyFill="1" applyBorder="1" applyAlignment="1" applyProtection="1">
      <alignment horizontal="left" vertical="center"/>
      <protection locked="0"/>
    </xf>
    <xf numFmtId="0" fontId="22" fillId="0" borderId="14" xfId="4" applyFont="1" applyFill="1" applyBorder="1" applyAlignment="1" applyProtection="1">
      <alignment horizontal="left" vertical="center"/>
      <protection locked="0"/>
    </xf>
    <xf numFmtId="0" fontId="36" fillId="0" borderId="22" xfId="5" applyFont="1" applyFill="1" applyBorder="1" applyAlignment="1">
      <alignment horizontal="left" wrapText="1"/>
    </xf>
    <xf numFmtId="0" fontId="36" fillId="0" borderId="3" xfId="5" applyFont="1" applyFill="1" applyBorder="1" applyAlignment="1">
      <alignment horizontal="left" wrapText="1"/>
    </xf>
    <xf numFmtId="0" fontId="36" fillId="0" borderId="33" xfId="5" applyFont="1" applyFill="1" applyBorder="1" applyAlignment="1">
      <alignment horizontal="left" wrapText="1"/>
    </xf>
    <xf numFmtId="0" fontId="22" fillId="0" borderId="20" xfId="1" applyFont="1" applyFill="1" applyBorder="1" applyAlignment="1" applyProtection="1">
      <alignment horizontal="center" vertical="center"/>
      <protection locked="0"/>
    </xf>
    <xf numFmtId="0" fontId="36" fillId="0" borderId="17" xfId="4" applyFont="1" applyFill="1" applyBorder="1"/>
    <xf numFmtId="0" fontId="36" fillId="0" borderId="9" xfId="4" applyFont="1" applyFill="1" applyBorder="1"/>
    <xf numFmtId="0" fontId="36" fillId="0" borderId="7" xfId="4" applyFont="1" applyFill="1" applyBorder="1"/>
    <xf numFmtId="0" fontId="22" fillId="0" borderId="7" xfId="4" applyFont="1" applyFill="1" applyBorder="1" applyAlignment="1" applyProtection="1">
      <alignment horizontal="center" vertical="center"/>
      <protection locked="0"/>
    </xf>
    <xf numFmtId="0" fontId="22" fillId="0" borderId="31" xfId="4" applyFont="1" applyFill="1" applyBorder="1" applyAlignment="1" applyProtection="1">
      <alignment horizontal="left" vertical="center"/>
      <protection locked="0"/>
    </xf>
    <xf numFmtId="1" fontId="22" fillId="0" borderId="20" xfId="4" applyNumberFormat="1" applyFont="1" applyFill="1" applyBorder="1" applyAlignment="1" applyProtection="1">
      <alignment horizontal="center" vertical="center"/>
      <protection locked="0"/>
    </xf>
    <xf numFmtId="0" fontId="6" fillId="0" borderId="0" xfId="4" applyFont="1" applyProtection="1">
      <protection locked="0"/>
    </xf>
    <xf numFmtId="0" fontId="13" fillId="0" borderId="0" xfId="4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horizontal="center" vertical="center"/>
    </xf>
    <xf numFmtId="0" fontId="13" fillId="0" borderId="0" xfId="4" applyFont="1" applyProtection="1">
      <protection locked="0"/>
    </xf>
    <xf numFmtId="0" fontId="13" fillId="0" borderId="0" xfId="4" applyFont="1" applyAlignment="1" applyProtection="1">
      <alignment horizontal="left" vertical="center"/>
      <protection locked="0"/>
    </xf>
    <xf numFmtId="49" fontId="13" fillId="0" borderId="0" xfId="4" applyNumberFormat="1" applyFont="1" applyAlignment="1" applyProtection="1">
      <alignment horizontal="center" vertical="center"/>
      <protection locked="0"/>
    </xf>
    <xf numFmtId="0" fontId="13" fillId="0" borderId="0" xfId="4" applyFont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3" fillId="0" borderId="0" xfId="4" applyNumberFormat="1" applyFont="1" applyAlignment="1" applyProtection="1">
      <alignment horizontal="center" vertical="center"/>
      <protection locked="0"/>
    </xf>
    <xf numFmtId="0" fontId="6" fillId="0" borderId="20" xfId="4" applyFont="1" applyBorder="1" applyAlignment="1" applyProtection="1">
      <alignment horizontal="center" vertical="center"/>
      <protection locked="0"/>
    </xf>
    <xf numFmtId="0" fontId="18" fillId="0" borderId="36" xfId="4" applyFont="1" applyBorder="1" applyAlignment="1" applyProtection="1">
      <alignment horizontal="center" vertical="center"/>
    </xf>
    <xf numFmtId="0" fontId="6" fillId="0" borderId="32" xfId="4" applyFont="1" applyBorder="1" applyAlignment="1" applyProtection="1">
      <alignment horizontal="center" vertical="center"/>
    </xf>
    <xf numFmtId="0" fontId="6" fillId="0" borderId="7" xfId="4" applyFont="1" applyBorder="1" applyAlignment="1" applyProtection="1">
      <alignment horizontal="center" vertical="center"/>
      <protection locked="0"/>
    </xf>
    <xf numFmtId="0" fontId="6" fillId="0" borderId="8" xfId="4" applyFont="1" applyBorder="1" applyAlignment="1" applyProtection="1">
      <alignment horizontal="center" vertical="center"/>
      <protection locked="0"/>
    </xf>
    <xf numFmtId="0" fontId="6" fillId="0" borderId="12" xfId="4" applyFont="1" applyBorder="1" applyAlignment="1" applyProtection="1">
      <alignment horizontal="center" vertical="center"/>
      <protection locked="0"/>
    </xf>
    <xf numFmtId="0" fontId="16" fillId="0" borderId="7" xfId="4" applyFont="1" applyBorder="1" applyAlignment="1" applyProtection="1">
      <alignment horizontal="center" vertical="center"/>
      <protection locked="0"/>
    </xf>
    <xf numFmtId="1" fontId="6" fillId="0" borderId="7" xfId="4" applyNumberFormat="1" applyFont="1" applyBorder="1" applyAlignment="1" applyProtection="1">
      <alignment horizontal="center" vertical="center"/>
      <protection locked="0"/>
    </xf>
    <xf numFmtId="0" fontId="6" fillId="0" borderId="9" xfId="4" applyFont="1" applyBorder="1" applyAlignment="1" applyProtection="1">
      <alignment horizontal="center" vertical="center"/>
      <protection locked="0"/>
    </xf>
    <xf numFmtId="0" fontId="6" fillId="0" borderId="34" xfId="4" applyFont="1" applyBorder="1" applyAlignment="1" applyProtection="1">
      <alignment horizontal="left" vertical="center"/>
      <protection locked="0"/>
    </xf>
    <xf numFmtId="0" fontId="6" fillId="0" borderId="19" xfId="4" applyFont="1" applyBorder="1" applyAlignment="1" applyProtection="1">
      <alignment horizontal="center" vertical="center"/>
      <protection locked="0"/>
    </xf>
    <xf numFmtId="0" fontId="6" fillId="0" borderId="3" xfId="4" applyFont="1" applyBorder="1" applyAlignment="1" applyProtection="1">
      <alignment horizontal="center" vertical="center"/>
      <protection locked="0"/>
    </xf>
    <xf numFmtId="0" fontId="6" fillId="0" borderId="4" xfId="4" applyFont="1" applyBorder="1" applyAlignment="1" applyProtection="1">
      <alignment horizontal="center" vertical="center"/>
      <protection locked="0"/>
    </xf>
    <xf numFmtId="0" fontId="16" fillId="0" borderId="3" xfId="4" applyFont="1" applyBorder="1" applyAlignment="1" applyProtection="1">
      <alignment horizontal="center" vertical="center"/>
      <protection locked="0"/>
    </xf>
    <xf numFmtId="1" fontId="6" fillId="0" borderId="3" xfId="4" applyNumberFormat="1" applyFont="1" applyBorder="1" applyAlignment="1" applyProtection="1">
      <alignment horizontal="center" vertical="center"/>
      <protection locked="0"/>
    </xf>
    <xf numFmtId="0" fontId="6" fillId="0" borderId="22" xfId="4" applyFont="1" applyBorder="1" applyAlignment="1" applyProtection="1">
      <alignment horizontal="center" vertical="center"/>
      <protection locked="0"/>
    </xf>
    <xf numFmtId="0" fontId="6" fillId="0" borderId="19" xfId="4" applyFont="1" applyFill="1" applyBorder="1" applyAlignment="1" applyProtection="1">
      <alignment horizontal="center" vertical="center"/>
      <protection locked="0"/>
    </xf>
    <xf numFmtId="0" fontId="6" fillId="0" borderId="2" xfId="4" applyFont="1" applyBorder="1" applyAlignment="1" applyProtection="1">
      <alignment horizontal="center" vertical="center"/>
      <protection locked="0"/>
    </xf>
    <xf numFmtId="0" fontId="6" fillId="0" borderId="46" xfId="4" applyFont="1" applyBorder="1" applyAlignment="1" applyProtection="1">
      <alignment horizontal="center" vertical="center"/>
      <protection locked="0"/>
    </xf>
    <xf numFmtId="0" fontId="6" fillId="0" borderId="41" xfId="4" applyFont="1" applyBorder="1" applyAlignment="1" applyProtection="1">
      <alignment horizontal="center" vertical="center"/>
      <protection locked="0"/>
    </xf>
    <xf numFmtId="0" fontId="6" fillId="0" borderId="40" xfId="4" applyFont="1" applyBorder="1" applyAlignment="1" applyProtection="1">
      <alignment horizontal="center" vertical="center"/>
      <protection locked="0"/>
    </xf>
    <xf numFmtId="0" fontId="6" fillId="0" borderId="42" xfId="4" applyFont="1" applyBorder="1" applyAlignment="1" applyProtection="1">
      <alignment horizontal="center" vertical="center"/>
      <protection locked="0"/>
    </xf>
    <xf numFmtId="0" fontId="16" fillId="0" borderId="41" xfId="4" applyFont="1" applyBorder="1" applyAlignment="1" applyProtection="1">
      <alignment horizontal="center" vertical="center"/>
      <protection locked="0"/>
    </xf>
    <xf numFmtId="1" fontId="6" fillId="0" borderId="41" xfId="4" applyNumberFormat="1" applyFont="1" applyBorder="1" applyAlignment="1" applyProtection="1">
      <alignment horizontal="center" vertical="center"/>
      <protection locked="0"/>
    </xf>
    <xf numFmtId="0" fontId="6" fillId="0" borderId="45" xfId="4" applyFont="1" applyBorder="1" applyAlignment="1" applyProtection="1">
      <alignment horizontal="center" vertical="center"/>
      <protection locked="0"/>
    </xf>
    <xf numFmtId="0" fontId="6" fillId="0" borderId="1" xfId="4" applyFont="1" applyBorder="1" applyProtection="1">
      <protection locked="0"/>
    </xf>
    <xf numFmtId="0" fontId="13" fillId="0" borderId="51" xfId="4" applyFont="1" applyBorder="1" applyProtection="1">
      <protection locked="0"/>
    </xf>
    <xf numFmtId="0" fontId="6" fillId="0" borderId="29" xfId="4" applyFont="1" applyBorder="1" applyAlignment="1" applyProtection="1">
      <alignment horizontal="center" vertical="center"/>
      <protection locked="0"/>
    </xf>
    <xf numFmtId="0" fontId="6" fillId="0" borderId="28" xfId="4" applyFont="1" applyBorder="1" applyAlignment="1" applyProtection="1">
      <alignment horizontal="center" vertical="center"/>
      <protection locked="0"/>
    </xf>
    <xf numFmtId="0" fontId="6" fillId="0" borderId="27" xfId="4" applyFont="1" applyBorder="1" applyAlignment="1" applyProtection="1">
      <alignment horizontal="center" vertical="center"/>
      <protection locked="0"/>
    </xf>
    <xf numFmtId="0" fontId="16" fillId="0" borderId="29" xfId="4" applyFont="1" applyBorder="1" applyAlignment="1" applyProtection="1">
      <alignment horizontal="center" vertical="center"/>
      <protection locked="0"/>
    </xf>
    <xf numFmtId="0" fontId="16" fillId="0" borderId="28" xfId="4" applyFont="1" applyBorder="1" applyAlignment="1" applyProtection="1">
      <alignment horizontal="center" vertical="center"/>
      <protection locked="0"/>
    </xf>
    <xf numFmtId="0" fontId="16" fillId="0" borderId="27" xfId="4" applyFont="1" applyBorder="1" applyAlignment="1" applyProtection="1">
      <alignment horizontal="center" vertical="center"/>
      <protection locked="0"/>
    </xf>
    <xf numFmtId="0" fontId="6" fillId="0" borderId="1" xfId="4" applyFont="1" applyBorder="1" applyAlignment="1" applyProtection="1">
      <alignment horizontal="center"/>
      <protection locked="0"/>
    </xf>
    <xf numFmtId="0" fontId="16" fillId="0" borderId="5" xfId="4" applyFont="1" applyBorder="1" applyProtection="1">
      <protection locked="0"/>
    </xf>
    <xf numFmtId="0" fontId="16" fillId="0" borderId="35" xfId="4" applyFont="1" applyBorder="1" applyAlignment="1" applyProtection="1">
      <alignment horizontal="center"/>
      <protection locked="0"/>
    </xf>
    <xf numFmtId="0" fontId="16" fillId="0" borderId="58" xfId="4" applyFont="1" applyBorder="1" applyAlignment="1">
      <alignment horizontal="center" vertical="center" wrapText="1"/>
    </xf>
    <xf numFmtId="0" fontId="6" fillId="0" borderId="25" xfId="4" applyFont="1" applyBorder="1" applyProtection="1">
      <protection locked="0"/>
    </xf>
    <xf numFmtId="0" fontId="6" fillId="0" borderId="24" xfId="4" applyFont="1" applyBorder="1" applyProtection="1">
      <protection locked="0"/>
    </xf>
    <xf numFmtId="0" fontId="6" fillId="0" borderId="23" xfId="4" applyFont="1" applyBorder="1" applyProtection="1">
      <protection locked="0"/>
    </xf>
    <xf numFmtId="0" fontId="6" fillId="0" borderId="5" xfId="4" applyFont="1" applyBorder="1" applyAlignment="1" applyProtection="1">
      <alignment horizontal="center"/>
      <protection locked="0"/>
    </xf>
    <xf numFmtId="0" fontId="6" fillId="0" borderId="5" xfId="4" applyFont="1" applyBorder="1" applyProtection="1">
      <protection locked="0"/>
    </xf>
    <xf numFmtId="0" fontId="16" fillId="0" borderId="57" xfId="4" applyFont="1" applyBorder="1" applyAlignment="1">
      <alignment horizontal="center" vertical="center" wrapText="1"/>
    </xf>
    <xf numFmtId="0" fontId="16" fillId="0" borderId="24" xfId="4" applyFont="1" applyBorder="1" applyProtection="1">
      <protection locked="0"/>
    </xf>
    <xf numFmtId="0" fontId="16" fillId="0" borderId="23" xfId="4" applyFont="1" applyBorder="1" applyProtection="1">
      <protection locked="0"/>
    </xf>
    <xf numFmtId="0" fontId="13" fillId="0" borderId="5" xfId="4" applyFont="1" applyBorder="1" applyAlignment="1" applyProtection="1">
      <alignment horizontal="center"/>
      <protection locked="0"/>
    </xf>
    <xf numFmtId="0" fontId="16" fillId="0" borderId="53" xfId="4" applyFont="1" applyBorder="1" applyAlignment="1" applyProtection="1">
      <alignment horizontal="center" vertical="center" wrapText="1"/>
      <protection locked="0"/>
    </xf>
    <xf numFmtId="0" fontId="6" fillId="0" borderId="18" xfId="4" applyFont="1" applyBorder="1" applyProtection="1">
      <protection locked="0"/>
    </xf>
    <xf numFmtId="0" fontId="16" fillId="0" borderId="59" xfId="4" applyFont="1" applyBorder="1" applyAlignment="1" applyProtection="1">
      <alignment horizontal="center"/>
      <protection locked="0"/>
    </xf>
    <xf numFmtId="0" fontId="21" fillId="0" borderId="72" xfId="4" applyFont="1" applyBorder="1" applyAlignment="1">
      <alignment vertical="center"/>
    </xf>
    <xf numFmtId="0" fontId="21" fillId="0" borderId="0" xfId="4" applyFont="1" applyBorder="1" applyAlignment="1">
      <alignment vertical="center"/>
    </xf>
    <xf numFmtId="0" fontId="38" fillId="0" borderId="3" xfId="4" applyFont="1" applyBorder="1" applyAlignment="1">
      <alignment vertical="center"/>
    </xf>
    <xf numFmtId="0" fontId="23" fillId="0" borderId="0" xfId="4" applyFont="1" applyBorder="1" applyAlignment="1">
      <alignment vertical="center"/>
    </xf>
    <xf numFmtId="0" fontId="39" fillId="0" borderId="0" xfId="4" applyFont="1" applyBorder="1" applyAlignment="1">
      <alignment horizontal="center" vertical="center"/>
    </xf>
    <xf numFmtId="0" fontId="21" fillId="0" borderId="64" xfId="4" applyFont="1" applyBorder="1" applyAlignment="1">
      <alignment vertical="center"/>
    </xf>
    <xf numFmtId="0" fontId="6" fillId="0" borderId="18" xfId="4" applyFont="1" applyBorder="1" applyAlignment="1">
      <alignment horizontal="center" vertical="center"/>
    </xf>
    <xf numFmtId="0" fontId="6" fillId="0" borderId="13" xfId="4" applyFont="1" applyBorder="1" applyAlignment="1">
      <alignment horizontal="center" vertical="center"/>
    </xf>
    <xf numFmtId="0" fontId="6" fillId="0" borderId="18" xfId="4" applyFont="1" applyBorder="1" applyAlignment="1">
      <alignment horizontal="center" vertical="center"/>
    </xf>
    <xf numFmtId="0" fontId="6" fillId="3" borderId="0" xfId="4" applyFont="1" applyFill="1" applyAlignment="1">
      <alignment horizontal="center"/>
    </xf>
    <xf numFmtId="0" fontId="6" fillId="0" borderId="5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 textRotation="90"/>
    </xf>
    <xf numFmtId="0" fontId="16" fillId="0" borderId="3" xfId="4" applyFont="1" applyBorder="1" applyAlignment="1">
      <alignment horizontal="center" vertical="center" textRotation="90"/>
    </xf>
    <xf numFmtId="0" fontId="16" fillId="0" borderId="4" xfId="4" applyFont="1" applyBorder="1" applyAlignment="1">
      <alignment horizontal="center" vertical="center" textRotation="90"/>
    </xf>
    <xf numFmtId="0" fontId="6" fillId="0" borderId="40" xfId="4" applyFont="1" applyBorder="1" applyAlignment="1">
      <alignment horizontal="center" vertical="center"/>
    </xf>
    <xf numFmtId="0" fontId="6" fillId="0" borderId="41" xfId="4" applyFont="1" applyBorder="1" applyAlignment="1">
      <alignment horizontal="center" vertical="center"/>
    </xf>
    <xf numFmtId="0" fontId="6" fillId="0" borderId="42" xfId="4" applyFont="1" applyBorder="1" applyAlignment="1">
      <alignment horizontal="center" vertical="center"/>
    </xf>
    <xf numFmtId="0" fontId="6" fillId="0" borderId="46" xfId="4" applyFont="1" applyBorder="1" applyAlignment="1">
      <alignment horizontal="center" vertical="center" textRotation="90"/>
    </xf>
    <xf numFmtId="0" fontId="6" fillId="0" borderId="5" xfId="4" applyFont="1" applyBorder="1" applyAlignment="1">
      <alignment horizontal="center" vertical="center"/>
    </xf>
    <xf numFmtId="0" fontId="6" fillId="4" borderId="40" xfId="4" applyFont="1" applyFill="1" applyBorder="1" applyAlignment="1">
      <alignment horizontal="center" vertical="center" textRotation="90"/>
    </xf>
    <xf numFmtId="0" fontId="6" fillId="4" borderId="41" xfId="4" applyFont="1" applyFill="1" applyBorder="1" applyAlignment="1">
      <alignment horizontal="center" vertical="center" textRotation="90"/>
    </xf>
    <xf numFmtId="0" fontId="6" fillId="4" borderId="43" xfId="4" applyFont="1" applyFill="1" applyBorder="1" applyAlignment="1">
      <alignment horizontal="center" vertical="center" textRotation="90"/>
    </xf>
    <xf numFmtId="0" fontId="6" fillId="5" borderId="40" xfId="4" applyFont="1" applyFill="1" applyBorder="1" applyAlignment="1">
      <alignment horizontal="center" vertical="center" textRotation="90"/>
    </xf>
    <xf numFmtId="0" fontId="6" fillId="5" borderId="41" xfId="4" applyFont="1" applyFill="1" applyBorder="1" applyAlignment="1">
      <alignment horizontal="center" vertical="center" textRotation="90"/>
    </xf>
    <xf numFmtId="0" fontId="6" fillId="5" borderId="43" xfId="4" applyFont="1" applyFill="1" applyBorder="1" applyAlignment="1">
      <alignment horizontal="center" vertical="center" textRotation="90"/>
    </xf>
    <xf numFmtId="0" fontId="6" fillId="0" borderId="1" xfId="4" applyFont="1" applyBorder="1"/>
    <xf numFmtId="0" fontId="6" fillId="0" borderId="15" xfId="4" applyFont="1" applyBorder="1" applyAlignment="1">
      <alignment horizont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12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4" borderId="6" xfId="4" applyFont="1" applyFill="1" applyBorder="1" applyAlignment="1">
      <alignment horizontal="center" vertical="center"/>
    </xf>
    <xf numFmtId="0" fontId="6" fillId="4" borderId="7" xfId="4" applyFont="1" applyFill="1" applyBorder="1" applyAlignment="1">
      <alignment horizontal="center" vertical="center"/>
    </xf>
    <xf numFmtId="0" fontId="6" fillId="4" borderId="31" xfId="4" applyFont="1" applyFill="1" applyBorder="1" applyAlignment="1">
      <alignment horizontal="center" vertical="center"/>
    </xf>
    <xf numFmtId="0" fontId="6" fillId="5" borderId="6" xfId="4" applyFont="1" applyFill="1" applyBorder="1" applyAlignment="1">
      <alignment horizontal="center" vertical="center"/>
    </xf>
    <xf numFmtId="0" fontId="6" fillId="5" borderId="7" xfId="4" applyFont="1" applyFill="1" applyBorder="1" applyAlignment="1">
      <alignment horizontal="center" vertical="center"/>
    </xf>
    <xf numFmtId="0" fontId="6" fillId="5" borderId="31" xfId="4" applyFont="1" applyFill="1" applyBorder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19" fillId="0" borderId="2" xfId="4" applyFont="1" applyBorder="1" applyAlignment="1">
      <alignment horizontal="center" vertical="center"/>
    </xf>
    <xf numFmtId="0" fontId="19" fillId="0" borderId="21" xfId="4" applyFont="1" applyBorder="1" applyAlignment="1">
      <alignment horizontal="center" vertical="center"/>
    </xf>
    <xf numFmtId="0" fontId="13" fillId="0" borderId="40" xfId="4" applyFont="1" applyBorder="1" applyAlignment="1">
      <alignment horizontal="center" vertical="center"/>
    </xf>
    <xf numFmtId="0" fontId="13" fillId="0" borderId="41" xfId="4" applyFont="1" applyBorder="1" applyAlignment="1">
      <alignment horizontal="center" vertical="center"/>
    </xf>
    <xf numFmtId="0" fontId="13" fillId="2" borderId="41" xfId="4" applyFont="1" applyFill="1" applyBorder="1" applyAlignment="1">
      <alignment horizontal="center" vertical="center"/>
    </xf>
    <xf numFmtId="0" fontId="13" fillId="0" borderId="43" xfId="4" applyFont="1" applyBorder="1" applyAlignment="1">
      <alignment horizontal="center" vertical="center"/>
    </xf>
    <xf numFmtId="0" fontId="13" fillId="0" borderId="21" xfId="4" applyFont="1" applyBorder="1" applyAlignment="1">
      <alignment horizontal="center" vertical="center"/>
    </xf>
    <xf numFmtId="0" fontId="6" fillId="0" borderId="34" xfId="4" applyFont="1" applyBorder="1" applyAlignment="1">
      <alignment horizontal="center" vertical="center"/>
    </xf>
    <xf numFmtId="0" fontId="6" fillId="0" borderId="43" xfId="4" applyFont="1" applyBorder="1" applyAlignment="1">
      <alignment horizontal="center" vertical="center"/>
    </xf>
    <xf numFmtId="0" fontId="6" fillId="0" borderId="46" xfId="4" applyFont="1" applyBorder="1"/>
    <xf numFmtId="0" fontId="13" fillId="4" borderId="40" xfId="4" applyFont="1" applyFill="1" applyBorder="1" applyAlignment="1">
      <alignment horizontal="center" vertical="center"/>
    </xf>
    <xf numFmtId="0" fontId="13" fillId="4" borderId="41" xfId="4" applyFont="1" applyFill="1" applyBorder="1" applyAlignment="1">
      <alignment horizontal="center" vertical="center"/>
    </xf>
    <xf numFmtId="0" fontId="13" fillId="4" borderId="43" xfId="4" applyFont="1" applyFill="1" applyBorder="1" applyAlignment="1">
      <alignment horizontal="center" vertical="center"/>
    </xf>
    <xf numFmtId="0" fontId="13" fillId="5" borderId="40" xfId="4" applyFont="1" applyFill="1" applyBorder="1" applyAlignment="1">
      <alignment horizontal="center" vertical="center"/>
    </xf>
    <xf numFmtId="0" fontId="13" fillId="5" borderId="41" xfId="4" applyFont="1" applyFill="1" applyBorder="1" applyAlignment="1">
      <alignment horizontal="center" vertical="center"/>
    </xf>
    <xf numFmtId="0" fontId="13" fillId="5" borderId="43" xfId="4" applyFont="1" applyFill="1" applyBorder="1" applyAlignment="1">
      <alignment horizontal="center" vertical="center"/>
    </xf>
    <xf numFmtId="0" fontId="13" fillId="3" borderId="46" xfId="4" applyFont="1" applyFill="1" applyBorder="1" applyAlignment="1">
      <alignment horizontal="center" vertical="center"/>
    </xf>
    <xf numFmtId="0" fontId="13" fillId="0" borderId="8" xfId="4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2" borderId="3" xfId="4" applyFont="1" applyFill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30" xfId="4" applyFont="1" applyBorder="1" applyAlignment="1">
      <alignment horizontal="center" vertical="center"/>
    </xf>
    <xf numFmtId="0" fontId="6" fillId="0" borderId="19" xfId="4" applyFont="1" applyBorder="1"/>
    <xf numFmtId="0" fontId="13" fillId="4" borderId="8" xfId="4" applyFont="1" applyFill="1" applyBorder="1" applyAlignment="1">
      <alignment horizontal="center" vertical="center"/>
    </xf>
    <xf numFmtId="0" fontId="13" fillId="4" borderId="3" xfId="4" applyFont="1" applyFill="1" applyBorder="1" applyAlignment="1">
      <alignment horizontal="center" vertical="center"/>
    </xf>
    <xf numFmtId="0" fontId="13" fillId="4" borderId="30" xfId="4" applyFont="1" applyFill="1" applyBorder="1" applyAlignment="1">
      <alignment horizontal="center" vertical="center"/>
    </xf>
    <xf numFmtId="0" fontId="13" fillId="5" borderId="8" xfId="4" applyFont="1" applyFill="1" applyBorder="1" applyAlignment="1">
      <alignment horizontal="center" vertical="center"/>
    </xf>
    <xf numFmtId="0" fontId="13" fillId="5" borderId="3" xfId="4" applyFont="1" applyFill="1" applyBorder="1" applyAlignment="1">
      <alignment horizontal="center" vertical="center"/>
    </xf>
    <xf numFmtId="0" fontId="13" fillId="5" borderId="30" xfId="4" applyFont="1" applyFill="1" applyBorder="1" applyAlignment="1">
      <alignment horizontal="center" vertical="center"/>
    </xf>
    <xf numFmtId="0" fontId="13" fillId="3" borderId="19" xfId="4" applyFont="1" applyFill="1" applyBorder="1" applyAlignment="1">
      <alignment horizontal="center" vertical="center"/>
    </xf>
    <xf numFmtId="0" fontId="13" fillId="2" borderId="11" xfId="4" applyFont="1" applyFill="1" applyBorder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21" xfId="4" applyFont="1" applyFill="1" applyBorder="1" applyAlignment="1">
      <alignment horizontal="center" vertical="center"/>
    </xf>
    <xf numFmtId="0" fontId="6" fillId="2" borderId="34" xfId="4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center"/>
    </xf>
    <xf numFmtId="0" fontId="6" fillId="2" borderId="19" xfId="4" applyFont="1" applyFill="1" applyBorder="1"/>
    <xf numFmtId="0" fontId="19" fillId="0" borderId="3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7" fillId="0" borderId="0" xfId="4" applyFont="1" applyBorder="1" applyAlignment="1">
      <alignment vertical="center" wrapText="1"/>
    </xf>
    <xf numFmtId="0" fontId="6" fillId="0" borderId="0" xfId="4" applyFont="1" applyBorder="1" applyAlignment="1">
      <alignment vertical="center"/>
    </xf>
    <xf numFmtId="0" fontId="6" fillId="0" borderId="0" xfId="4" applyFont="1" applyBorder="1" applyAlignment="1">
      <alignment horizontal="center"/>
    </xf>
    <xf numFmtId="0" fontId="6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 textRotation="90"/>
    </xf>
    <xf numFmtId="0" fontId="6" fillId="0" borderId="0" xfId="4" applyFont="1" applyBorder="1" applyAlignment="1">
      <alignment vertical="center" textRotation="90"/>
    </xf>
    <xf numFmtId="0" fontId="6" fillId="2" borderId="0" xfId="4" applyFont="1" applyFill="1" applyBorder="1" applyAlignment="1">
      <alignment horizontal="center" vertical="center" textRotation="90"/>
    </xf>
    <xf numFmtId="0" fontId="6" fillId="2" borderId="0" xfId="4" applyFont="1" applyFill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13" fillId="2" borderId="0" xfId="4" applyFont="1" applyFill="1" applyBorder="1" applyAlignment="1">
      <alignment horizontal="center" vertical="center"/>
    </xf>
    <xf numFmtId="0" fontId="6" fillId="2" borderId="0" xfId="4" applyFont="1" applyFill="1" applyBorder="1"/>
    <xf numFmtId="0" fontId="13" fillId="0" borderId="4" xfId="4" applyFont="1" applyBorder="1" applyAlignment="1">
      <alignment horizontal="center" vertical="center"/>
    </xf>
    <xf numFmtId="0" fontId="6" fillId="0" borderId="19" xfId="4" applyFont="1" applyBorder="1" applyAlignment="1">
      <alignment horizontal="center" vertical="center"/>
    </xf>
    <xf numFmtId="0" fontId="13" fillId="0" borderId="67" xfId="4" applyFont="1" applyBorder="1" applyAlignment="1">
      <alignment horizontal="center" vertical="center"/>
    </xf>
    <xf numFmtId="0" fontId="13" fillId="0" borderId="55" xfId="4" applyFont="1" applyBorder="1" applyAlignment="1">
      <alignment horizontal="center" vertical="center"/>
    </xf>
    <xf numFmtId="0" fontId="13" fillId="0" borderId="56" xfId="4" applyFont="1" applyBorder="1" applyAlignment="1">
      <alignment horizontal="center" vertical="center"/>
    </xf>
    <xf numFmtId="0" fontId="6" fillId="0" borderId="48" xfId="4" applyFont="1" applyBorder="1"/>
    <xf numFmtId="0" fontId="13" fillId="0" borderId="6" xfId="4" applyFont="1" applyBorder="1" applyAlignment="1">
      <alignment horizontal="center" vertical="center"/>
    </xf>
    <xf numFmtId="0" fontId="13" fillId="0" borderId="7" xfId="4" applyFont="1" applyBorder="1" applyAlignment="1">
      <alignment horizontal="center" vertical="center"/>
    </xf>
    <xf numFmtId="0" fontId="13" fillId="0" borderId="12" xfId="4" applyFont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0" borderId="31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20" xfId="4" applyFont="1" applyBorder="1" applyAlignment="1">
      <alignment horizontal="center" vertical="center"/>
    </xf>
    <xf numFmtId="0" fontId="6" fillId="0" borderId="17" xfId="4" applyFont="1" applyBorder="1"/>
    <xf numFmtId="0" fontId="6" fillId="0" borderId="3" xfId="4" applyFont="1" applyBorder="1" applyAlignment="1">
      <alignment vertical="center"/>
    </xf>
    <xf numFmtId="0" fontId="6" fillId="0" borderId="3" xfId="4" applyFont="1" applyBorder="1"/>
    <xf numFmtId="0" fontId="34" fillId="0" borderId="65" xfId="0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46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left" vertical="center" wrapText="1"/>
    </xf>
    <xf numFmtId="0" fontId="16" fillId="0" borderId="16" xfId="3" applyNumberFormat="1" applyFont="1" applyFill="1" applyBorder="1" applyAlignment="1">
      <alignment horizontal="left" vertical="center"/>
    </xf>
    <xf numFmtId="0" fontId="34" fillId="0" borderId="33" xfId="0" applyFont="1" applyBorder="1" applyAlignment="1">
      <alignment vertical="center" wrapText="1"/>
    </xf>
    <xf numFmtId="0" fontId="22" fillId="0" borderId="34" xfId="1" applyFont="1" applyFill="1" applyBorder="1" applyAlignment="1" applyProtection="1">
      <alignment horizontal="center" vertical="center"/>
      <protection locked="0"/>
    </xf>
    <xf numFmtId="0" fontId="3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0" borderId="0" xfId="4" applyFont="1" applyBorder="1" applyAlignment="1">
      <alignment horizontal="left"/>
    </xf>
    <xf numFmtId="0" fontId="11" fillId="0" borderId="14" xfId="4" applyFont="1" applyBorder="1" applyAlignment="1">
      <alignment horizontal="left"/>
    </xf>
    <xf numFmtId="0" fontId="11" fillId="0" borderId="61" xfId="4" applyFont="1" applyBorder="1" applyAlignment="1">
      <alignment horizontal="left" vertical="center"/>
    </xf>
    <xf numFmtId="0" fontId="14" fillId="0" borderId="6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5" fillId="0" borderId="0" xfId="4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12" fillId="0" borderId="59" xfId="4" applyFont="1" applyBorder="1" applyAlignment="1">
      <alignment horizontal="center"/>
    </xf>
    <xf numFmtId="0" fontId="12" fillId="0" borderId="60" xfId="4" applyFont="1" applyBorder="1" applyAlignment="1">
      <alignment horizontal="center"/>
    </xf>
    <xf numFmtId="0" fontId="12" fillId="0" borderId="13" xfId="4" applyFont="1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9" xfId="4" applyFont="1" applyBorder="1" applyAlignment="1">
      <alignment horizontal="center" vertical="center"/>
    </xf>
    <xf numFmtId="0" fontId="11" fillId="0" borderId="17" xfId="4" applyFont="1" applyBorder="1" applyAlignment="1">
      <alignment horizontal="center" vertical="center"/>
    </xf>
    <xf numFmtId="0" fontId="11" fillId="0" borderId="37" xfId="4" applyFont="1" applyBorder="1" applyAlignment="1">
      <alignment horizontal="center"/>
    </xf>
    <xf numFmtId="0" fontId="11" fillId="0" borderId="9" xfId="4" applyFont="1" applyBorder="1" applyAlignment="1">
      <alignment horizontal="center"/>
    </xf>
    <xf numFmtId="0" fontId="11" fillId="0" borderId="12" xfId="4" applyFont="1" applyBorder="1" applyAlignment="1">
      <alignment horizontal="center"/>
    </xf>
    <xf numFmtId="0" fontId="11" fillId="0" borderId="17" xfId="4" applyFont="1" applyBorder="1" applyAlignment="1">
      <alignment horizontal="center"/>
    </xf>
    <xf numFmtId="0" fontId="11" fillId="0" borderId="15" xfId="4" applyFont="1" applyBorder="1" applyAlignment="1">
      <alignment horizontal="left" vertical="center"/>
    </xf>
    <xf numFmtId="0" fontId="13" fillId="0" borderId="73" xfId="4" applyFont="1" applyBorder="1" applyAlignment="1">
      <alignment horizontal="center" vertical="center"/>
    </xf>
    <xf numFmtId="0" fontId="13" fillId="0" borderId="63" xfId="4" applyFont="1" applyBorder="1" applyAlignment="1">
      <alignment horizontal="center" vertical="center"/>
    </xf>
    <xf numFmtId="0" fontId="13" fillId="0" borderId="74" xfId="4" applyFont="1" applyBorder="1" applyAlignment="1">
      <alignment horizontal="center" vertical="center"/>
    </xf>
    <xf numFmtId="0" fontId="11" fillId="0" borderId="73" xfId="4" applyFont="1" applyBorder="1" applyAlignment="1">
      <alignment horizontal="center"/>
    </xf>
    <xf numFmtId="0" fontId="11" fillId="0" borderId="63" xfId="4" applyFont="1" applyBorder="1" applyAlignment="1">
      <alignment horizontal="center"/>
    </xf>
    <xf numFmtId="0" fontId="11" fillId="0" borderId="74" xfId="4" applyFont="1" applyBorder="1" applyAlignment="1">
      <alignment horizontal="center"/>
    </xf>
    <xf numFmtId="0" fontId="13" fillId="0" borderId="21" xfId="4" applyFont="1" applyBorder="1" applyAlignment="1">
      <alignment horizontal="center" vertical="center"/>
    </xf>
    <xf numFmtId="0" fontId="13" fillId="0" borderId="49" xfId="4" applyFont="1" applyBorder="1" applyAlignment="1">
      <alignment horizontal="center" vertical="center"/>
    </xf>
    <xf numFmtId="0" fontId="13" fillId="0" borderId="16" xfId="4" applyFont="1" applyBorder="1" applyAlignment="1">
      <alignment horizontal="center" vertical="center"/>
    </xf>
    <xf numFmtId="0" fontId="13" fillId="0" borderId="5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14" xfId="4" applyFont="1" applyBorder="1" applyAlignment="1">
      <alignment horizontal="center"/>
    </xf>
    <xf numFmtId="0" fontId="6" fillId="0" borderId="61" xfId="4" applyFont="1" applyBorder="1" applyAlignment="1">
      <alignment horizontal="center"/>
    </xf>
    <xf numFmtId="0" fontId="6" fillId="0" borderId="15" xfId="4" applyFont="1" applyBorder="1" applyAlignment="1">
      <alignment horizontal="center"/>
    </xf>
    <xf numFmtId="0" fontId="12" fillId="0" borderId="59" xfId="4" applyFont="1" applyBorder="1" applyAlignment="1">
      <alignment horizontal="center" vertical="center"/>
    </xf>
    <xf numFmtId="0" fontId="12" fillId="0" borderId="60" xfId="4" applyFont="1" applyBorder="1" applyAlignment="1">
      <alignment horizontal="center" vertical="center"/>
    </xf>
    <xf numFmtId="0" fontId="12" fillId="0" borderId="35" xfId="4" applyFont="1" applyBorder="1" applyAlignment="1">
      <alignment horizontal="center" vertical="center"/>
    </xf>
    <xf numFmtId="0" fontId="12" fillId="0" borderId="0" xfId="4" applyFont="1" applyBorder="1" applyAlignment="1">
      <alignment horizontal="center" vertical="center"/>
    </xf>
    <xf numFmtId="0" fontId="13" fillId="0" borderId="73" xfId="4" applyFont="1" applyBorder="1" applyAlignment="1">
      <alignment horizontal="center"/>
    </xf>
    <xf numFmtId="0" fontId="13" fillId="0" borderId="63" xfId="4" applyFont="1" applyBorder="1" applyAlignment="1">
      <alignment horizontal="center"/>
    </xf>
    <xf numFmtId="0" fontId="13" fillId="0" borderId="74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11" fillId="0" borderId="14" xfId="4" applyFont="1" applyBorder="1" applyAlignment="1">
      <alignment horizontal="center"/>
    </xf>
    <xf numFmtId="0" fontId="11" fillId="0" borderId="47" xfId="4" applyFont="1" applyBorder="1" applyAlignment="1">
      <alignment horizontal="center"/>
    </xf>
    <xf numFmtId="0" fontId="11" fillId="0" borderId="65" xfId="4" applyFont="1" applyBorder="1" applyAlignment="1">
      <alignment horizontal="center"/>
    </xf>
    <xf numFmtId="0" fontId="11" fillId="0" borderId="58" xfId="4" applyFont="1" applyBorder="1" applyAlignment="1">
      <alignment horizontal="center"/>
    </xf>
    <xf numFmtId="0" fontId="11" fillId="0" borderId="66" xfId="4" applyFont="1" applyBorder="1" applyAlignment="1">
      <alignment horizontal="center"/>
    </xf>
    <xf numFmtId="0" fontId="12" fillId="0" borderId="0" xfId="4" applyFont="1" applyBorder="1" applyAlignment="1">
      <alignment horizontal="center"/>
    </xf>
    <xf numFmtId="0" fontId="12" fillId="0" borderId="0" xfId="4" applyFont="1" applyBorder="1" applyAlignment="1">
      <alignment horizontal="left"/>
    </xf>
    <xf numFmtId="0" fontId="12" fillId="0" borderId="0" xfId="4" applyFont="1" applyBorder="1" applyAlignment="1">
      <alignment horizontal="right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4" fillId="0" borderId="36" xfId="0" applyFont="1" applyBorder="1" applyAlignment="1">
      <alignment horizontal="left" vertical="center" wrapText="1"/>
    </xf>
    <xf numFmtId="0" fontId="34" fillId="0" borderId="33" xfId="0" applyFont="1" applyBorder="1" applyAlignment="1">
      <alignment horizontal="left" vertical="center" wrapText="1"/>
    </xf>
    <xf numFmtId="0" fontId="29" fillId="0" borderId="0" xfId="4" applyFont="1" applyFill="1" applyBorder="1" applyAlignment="1">
      <alignment horizontal="left" vertical="top"/>
    </xf>
    <xf numFmtId="0" fontId="29" fillId="0" borderId="0" xfId="4" applyFont="1" applyFill="1" applyBorder="1" applyAlignment="1">
      <alignment horizontal="left"/>
    </xf>
    <xf numFmtId="0" fontId="23" fillId="0" borderId="61" xfId="4" applyFont="1" applyFill="1" applyBorder="1" applyAlignment="1" applyProtection="1">
      <alignment horizontal="center"/>
      <protection locked="0"/>
    </xf>
    <xf numFmtId="0" fontId="22" fillId="0" borderId="18" xfId="4" applyFont="1" applyFill="1" applyBorder="1" applyAlignment="1" applyProtection="1">
      <alignment horizontal="center" vertical="center" wrapText="1"/>
      <protection locked="0"/>
    </xf>
    <xf numFmtId="0" fontId="22" fillId="0" borderId="5" xfId="4" applyFont="1" applyFill="1" applyBorder="1" applyAlignment="1" applyProtection="1">
      <alignment horizontal="center" vertical="center" wrapText="1"/>
      <protection locked="0"/>
    </xf>
    <xf numFmtId="0" fontId="22" fillId="0" borderId="1" xfId="4" applyFont="1" applyFill="1" applyBorder="1" applyAlignment="1" applyProtection="1">
      <alignment horizontal="center" vertical="center" wrapText="1"/>
      <protection locked="0"/>
    </xf>
    <xf numFmtId="0" fontId="24" fillId="0" borderId="18" xfId="4" applyFont="1" applyFill="1" applyBorder="1" applyAlignment="1" applyProtection="1">
      <alignment horizontal="center" vertical="center" wrapText="1"/>
      <protection locked="0"/>
    </xf>
    <xf numFmtId="0" fontId="24" fillId="0" borderId="5" xfId="4" applyFont="1" applyFill="1" applyBorder="1" applyAlignment="1" applyProtection="1">
      <alignment horizontal="center" vertical="center" wrapText="1"/>
      <protection locked="0"/>
    </xf>
    <xf numFmtId="0" fontId="24" fillId="0" borderId="1" xfId="4" applyFont="1" applyFill="1" applyBorder="1" applyAlignment="1" applyProtection="1">
      <alignment horizontal="center" vertical="center" wrapText="1"/>
      <protection locked="0"/>
    </xf>
    <xf numFmtId="0" fontId="25" fillId="0" borderId="60" xfId="4" applyFont="1" applyFill="1" applyBorder="1" applyAlignment="1" applyProtection="1">
      <alignment horizontal="center" vertical="center"/>
      <protection locked="0"/>
    </xf>
    <xf numFmtId="0" fontId="25" fillId="0" borderId="0" xfId="4" applyFont="1" applyFill="1" applyBorder="1" applyAlignment="1" applyProtection="1">
      <alignment horizontal="center" vertical="center"/>
      <protection locked="0"/>
    </xf>
    <xf numFmtId="0" fontId="25" fillId="0" borderId="61" xfId="4" applyFont="1" applyFill="1" applyBorder="1" applyAlignment="1" applyProtection="1">
      <alignment horizontal="center" vertical="center"/>
      <protection locked="0"/>
    </xf>
    <xf numFmtId="0" fontId="26" fillId="0" borderId="18" xfId="4" applyFont="1" applyFill="1" applyBorder="1" applyAlignment="1">
      <alignment horizontal="center" vertical="center"/>
    </xf>
    <xf numFmtId="0" fontId="26" fillId="0" borderId="1" xfId="4" applyFont="1" applyFill="1" applyBorder="1" applyAlignment="1">
      <alignment horizontal="center" vertical="center"/>
    </xf>
    <xf numFmtId="0" fontId="13" fillId="0" borderId="0" xfId="4" applyNumberFormat="1" applyFont="1" applyAlignment="1" applyProtection="1">
      <alignment horizontal="left" vertical="center"/>
      <protection locked="0"/>
    </xf>
    <xf numFmtId="164" fontId="13" fillId="0" borderId="0" xfId="4" applyNumberFormat="1" applyFont="1" applyAlignment="1" applyProtection="1">
      <alignment horizontal="left" vertical="center"/>
      <protection locked="0"/>
    </xf>
    <xf numFmtId="49" fontId="13" fillId="0" borderId="0" xfId="4" applyNumberFormat="1" applyFont="1" applyAlignment="1" applyProtection="1">
      <alignment horizontal="left" vertical="center"/>
      <protection locked="0"/>
    </xf>
    <xf numFmtId="0" fontId="9" fillId="0" borderId="61" xfId="4" applyFont="1" applyBorder="1" applyAlignment="1" applyProtection="1">
      <alignment horizontal="left"/>
      <protection locked="0"/>
    </xf>
    <xf numFmtId="0" fontId="7" fillId="0" borderId="73" xfId="4" applyFont="1" applyBorder="1" applyAlignment="1" applyProtection="1">
      <alignment horizontal="center" vertical="center"/>
      <protection locked="0"/>
    </xf>
    <xf numFmtId="0" fontId="7" fillId="0" borderId="63" xfId="4" applyFont="1" applyBorder="1" applyAlignment="1" applyProtection="1">
      <alignment horizontal="center" vertical="center"/>
      <protection locked="0"/>
    </xf>
    <xf numFmtId="0" fontId="7" fillId="0" borderId="74" xfId="4" applyFont="1" applyBorder="1" applyAlignment="1" applyProtection="1">
      <alignment horizontal="center" vertical="center"/>
      <protection locked="0"/>
    </xf>
    <xf numFmtId="0" fontId="6" fillId="0" borderId="73" xfId="4" applyFont="1" applyBorder="1" applyAlignment="1" applyProtection="1">
      <alignment horizontal="center"/>
      <protection locked="0"/>
    </xf>
    <xf numFmtId="0" fontId="6" fillId="0" borderId="63" xfId="4" applyFont="1" applyBorder="1" applyAlignment="1" applyProtection="1">
      <alignment horizontal="center"/>
      <protection locked="0"/>
    </xf>
    <xf numFmtId="0" fontId="6" fillId="0" borderId="74" xfId="4" applyFont="1" applyBorder="1" applyAlignment="1" applyProtection="1">
      <alignment horizontal="center"/>
      <protection locked="0"/>
    </xf>
    <xf numFmtId="0" fontId="16" fillId="0" borderId="68" xfId="4" applyFont="1" applyBorder="1" applyAlignment="1" applyProtection="1">
      <alignment horizontal="center" vertical="center" wrapText="1"/>
      <protection locked="0"/>
    </xf>
    <xf numFmtId="0" fontId="16" fillId="0" borderId="24" xfId="4" applyFon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 wrapText="1"/>
    </xf>
    <xf numFmtId="0" fontId="8" fillId="0" borderId="68" xfId="4" applyFont="1" applyBorder="1" applyAlignment="1" applyProtection="1">
      <alignment horizontal="center" vertical="center" wrapText="1"/>
      <protection locked="0"/>
    </xf>
    <xf numFmtId="0" fontId="8" fillId="0" borderId="24" xfId="4" applyFont="1" applyBorder="1" applyAlignment="1" applyProtection="1">
      <alignment horizontal="center" vertical="center" wrapText="1"/>
      <protection locked="0"/>
    </xf>
    <xf numFmtId="0" fontId="8" fillId="0" borderId="10" xfId="4" applyFont="1" applyBorder="1" applyAlignment="1" applyProtection="1">
      <alignment horizontal="center" vertical="center" wrapText="1"/>
      <protection locked="0"/>
    </xf>
    <xf numFmtId="0" fontId="16" fillId="0" borderId="69" xfId="4" applyFont="1" applyBorder="1" applyAlignment="1" applyProtection="1">
      <alignment horizontal="center" vertical="center"/>
      <protection locked="0"/>
    </xf>
    <xf numFmtId="0" fontId="16" fillId="0" borderId="26" xfId="4" applyFont="1" applyBorder="1" applyAlignment="1" applyProtection="1">
      <alignment horizontal="center" vertical="center"/>
      <protection locked="0"/>
    </xf>
    <xf numFmtId="0" fontId="16" fillId="0" borderId="62" xfId="4" applyFont="1" applyBorder="1" applyAlignment="1" applyProtection="1">
      <alignment horizontal="center" vertical="center"/>
      <protection locked="0"/>
    </xf>
    <xf numFmtId="0" fontId="21" fillId="0" borderId="0" xfId="4" applyFont="1" applyBorder="1" applyAlignment="1">
      <alignment horizontal="center" vertical="center"/>
    </xf>
    <xf numFmtId="0" fontId="21" fillId="0" borderId="23" xfId="4" applyFont="1" applyBorder="1" applyAlignment="1">
      <alignment horizontal="center" vertical="center"/>
    </xf>
    <xf numFmtId="0" fontId="21" fillId="0" borderId="0" xfId="4" applyFont="1" applyBorder="1" applyAlignment="1">
      <alignment horizontal="left" vertical="center"/>
    </xf>
    <xf numFmtId="0" fontId="21" fillId="0" borderId="23" xfId="4" applyFont="1" applyBorder="1" applyAlignment="1">
      <alignment horizontal="left" vertical="center"/>
    </xf>
    <xf numFmtId="0" fontId="23" fillId="0" borderId="0" xfId="4" applyFont="1" applyBorder="1" applyAlignment="1">
      <alignment horizontal="center" vertical="center"/>
    </xf>
    <xf numFmtId="0" fontId="23" fillId="0" borderId="23" xfId="4" applyFont="1" applyBorder="1" applyAlignment="1">
      <alignment horizontal="center" vertical="center"/>
    </xf>
    <xf numFmtId="0" fontId="21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21" fillId="0" borderId="22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 wrapText="1"/>
    </xf>
    <xf numFmtId="0" fontId="6" fillId="4" borderId="61" xfId="4" applyFont="1" applyFill="1" applyBorder="1" applyAlignment="1">
      <alignment horizontal="center"/>
    </xf>
    <xf numFmtId="0" fontId="6" fillId="0" borderId="41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3" borderId="18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6" fillId="0" borderId="43" xfId="4" applyFont="1" applyBorder="1" applyAlignment="1">
      <alignment horizontal="center" vertical="center"/>
    </xf>
    <xf numFmtId="0" fontId="6" fillId="0" borderId="31" xfId="4" applyFont="1" applyBorder="1" applyAlignment="1">
      <alignment horizontal="center" vertical="center"/>
    </xf>
    <xf numFmtId="0" fontId="6" fillId="0" borderId="53" xfId="4" applyFont="1" applyBorder="1" applyAlignment="1">
      <alignment horizontal="center" vertical="center" textRotation="90"/>
    </xf>
    <xf numFmtId="0" fontId="6" fillId="0" borderId="58" xfId="4" applyFont="1" applyBorder="1" applyAlignment="1">
      <alignment horizontal="center" vertical="center" textRotation="90"/>
    </xf>
    <xf numFmtId="0" fontId="9" fillId="0" borderId="61" xfId="4" applyFont="1" applyBorder="1" applyAlignment="1"/>
    <xf numFmtId="0" fontId="6" fillId="0" borderId="73" xfId="4" applyFont="1" applyBorder="1" applyAlignment="1">
      <alignment horizontal="center" vertical="center"/>
    </xf>
    <xf numFmtId="0" fontId="6" fillId="0" borderId="63" xfId="4" applyFont="1" applyBorder="1" applyAlignment="1">
      <alignment horizontal="center" vertical="center"/>
    </xf>
    <xf numFmtId="0" fontId="6" fillId="0" borderId="74" xfId="4" applyFont="1" applyBorder="1" applyAlignment="1">
      <alignment horizontal="center" vertical="center"/>
    </xf>
    <xf numFmtId="0" fontId="16" fillId="0" borderId="73" xfId="4" applyFont="1" applyBorder="1" applyAlignment="1">
      <alignment horizontal="center" vertical="center" wrapText="1"/>
    </xf>
    <xf numFmtId="0" fontId="16" fillId="0" borderId="63" xfId="4" applyFont="1" applyBorder="1" applyAlignment="1">
      <alignment horizontal="center" vertical="center" wrapText="1"/>
    </xf>
    <xf numFmtId="0" fontId="16" fillId="0" borderId="74" xfId="4" applyFont="1" applyBorder="1" applyAlignment="1">
      <alignment horizontal="center" vertical="center" wrapText="1"/>
    </xf>
    <xf numFmtId="0" fontId="6" fillId="0" borderId="18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0" fontId="6" fillId="0" borderId="68" xfId="4" applyFont="1" applyBorder="1" applyAlignment="1">
      <alignment horizontal="center" vertical="center" textRotation="90"/>
    </xf>
    <xf numFmtId="0" fontId="6" fillId="0" borderId="10" xfId="4" applyFont="1" applyBorder="1" applyAlignment="1">
      <alignment horizontal="center" vertical="center" textRotation="90"/>
    </xf>
    <xf numFmtId="0" fontId="6" fillId="0" borderId="69" xfId="4" applyFont="1" applyBorder="1" applyAlignment="1">
      <alignment horizontal="center" vertical="center" textRotation="90"/>
    </xf>
    <xf numFmtId="0" fontId="6" fillId="0" borderId="62" xfId="4" applyFont="1" applyBorder="1" applyAlignment="1">
      <alignment horizontal="center" vertical="center" textRotation="90"/>
    </xf>
    <xf numFmtId="0" fontId="6" fillId="0" borderId="40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</cellXfs>
  <cellStyles count="6">
    <cellStyle name="Normal" xfId="0" builtinId="0"/>
    <cellStyle name="Normal 2" xfId="4"/>
    <cellStyle name="Normal_2548 - ม 3 แบบพิมพ์" xfId="1"/>
    <cellStyle name="ปกติ 2" xfId="2"/>
    <cellStyle name="ปกติ 2 2" xfId="5"/>
    <cellStyle name="ปกติ_รายชื่อนักเรียนม148 (version 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นางสาวศุภลักษณ์   ปาผักโข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นางสาวปวิตรา   เกษมสุข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นางณัฐธยาน์    สิขเรศ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นายศราวุธ   บุญส่ง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 txBox="1"/>
      </xdr:nvSpPr>
      <xdr:spPr>
        <a:xfrm>
          <a:off x="93345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35078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 txBox="1"/>
      </xdr:nvSpPr>
      <xdr:spPr>
        <a:xfrm>
          <a:off x="487053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542433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61341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58483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 txBox="1"/>
      </xdr:nvSpPr>
      <xdr:spPr>
        <a:xfrm>
          <a:off x="29032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523323</xdr:colOff>
      <xdr:row>34</xdr:row>
      <xdr:rowOff>306786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/>
      </xdr:nvSpPr>
      <xdr:spPr>
        <a:xfrm>
          <a:off x="3639903" y="1066998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 txBox="1"/>
      </xdr:nvSpPr>
      <xdr:spPr>
        <a:xfrm>
          <a:off x="343090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 txBox="1"/>
      </xdr:nvSpPr>
      <xdr:spPr>
        <a:xfrm>
          <a:off x="649033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 txBox="1"/>
      </xdr:nvSpPr>
      <xdr:spPr>
        <a:xfrm>
          <a:off x="551116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/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/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/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/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4363965" cy="335689"/>
    <xdr:sp macro="" textlink="">
      <xdr:nvSpPr>
        <xdr:cNvPr id="7" name="กล่องข้อความ 5"/>
        <xdr:cNvSpPr txBox="1"/>
      </xdr:nvSpPr>
      <xdr:spPr>
        <a:xfrm>
          <a:off x="1069095" y="3504791"/>
          <a:ext cx="436396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/>
        <xdr:cNvSpPr txBox="1"/>
      </xdr:nvSpPr>
      <xdr:spPr>
        <a:xfrm>
          <a:off x="204977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163380</xdr:colOff>
      <xdr:row>9</xdr:row>
      <xdr:rowOff>292491</xdr:rowOff>
    </xdr:from>
    <xdr:ext cx="591000" cy="248530"/>
    <xdr:sp macro="" textlink="">
      <xdr:nvSpPr>
        <xdr:cNvPr id="9" name="กล่องข้อความ 8"/>
        <xdr:cNvSpPr txBox="1"/>
      </xdr:nvSpPr>
      <xdr:spPr>
        <a:xfrm>
          <a:off x="3516180" y="321857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/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/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/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/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/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/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/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5052060" cy="400238"/>
    <xdr:sp macro="" textlink="">
      <xdr:nvSpPr>
        <xdr:cNvPr id="21" name="กล่องข้อความ 7"/>
        <xdr:cNvSpPr txBox="1"/>
      </xdr:nvSpPr>
      <xdr:spPr>
        <a:xfrm>
          <a:off x="1264920" y="3880485"/>
          <a:ext cx="50520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นางสาวณีรนุช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กุมผัน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นายภูวดล   ขันคำมาละ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/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1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79</xdr:col>
      <xdr:colOff>131445</xdr:colOff>
      <xdr:row>0</xdr:row>
      <xdr:rowOff>26670</xdr:rowOff>
    </xdr:from>
    <xdr:ext cx="363855" cy="308610"/>
    <xdr:sp macro="" textlink="">
      <xdr:nvSpPr>
        <xdr:cNvPr id="2" name="กล่องข้อความ 9"/>
        <xdr:cNvSpPr txBox="1"/>
      </xdr:nvSpPr>
      <xdr:spPr>
        <a:xfrm>
          <a:off x="12910185" y="266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2</a:t>
          </a:r>
        </a:p>
      </xdr:txBody>
    </xdr:sp>
    <xdr:clientData/>
  </xdr:oneCellAnchor>
  <xdr:oneCellAnchor>
    <xdr:from>
      <xdr:col>52</xdr:col>
      <xdr:colOff>85726</xdr:colOff>
      <xdr:row>0</xdr:row>
      <xdr:rowOff>47625</xdr:rowOff>
    </xdr:from>
    <xdr:ext cx="1316354" cy="365421"/>
    <xdr:sp macro="" textlink="">
      <xdr:nvSpPr>
        <xdr:cNvPr id="3" name="กล่องข้อความ 7"/>
        <xdr:cNvSpPr txBox="1"/>
      </xdr:nvSpPr>
      <xdr:spPr>
        <a:xfrm>
          <a:off x="9161146" y="476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38100</xdr:rowOff>
    </xdr:from>
    <xdr:ext cx="1038225" cy="365421"/>
    <xdr:sp macro="" textlink="">
      <xdr:nvSpPr>
        <xdr:cNvPr id="4" name="กล่องข้อความ 8"/>
        <xdr:cNvSpPr txBox="1"/>
      </xdr:nvSpPr>
      <xdr:spPr>
        <a:xfrm>
          <a:off x="11346180" y="381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</xdr:txBody>
    </xdr:sp>
    <xdr:clientData/>
  </xdr:oneCellAnchor>
  <xdr:oneCellAnchor>
    <xdr:from>
      <xdr:col>28</xdr:col>
      <xdr:colOff>9527</xdr:colOff>
      <xdr:row>0</xdr:row>
      <xdr:rowOff>85725</xdr:rowOff>
    </xdr:from>
    <xdr:ext cx="371474" cy="280035"/>
    <xdr:sp macro="" textlink="">
      <xdr:nvSpPr>
        <xdr:cNvPr id="5" name="กล่องข้อความ 6"/>
        <xdr:cNvSpPr txBox="1"/>
      </xdr:nvSpPr>
      <xdr:spPr>
        <a:xfrm>
          <a:off x="5686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17</xdr:col>
      <xdr:colOff>55245</xdr:colOff>
      <xdr:row>0</xdr:row>
      <xdr:rowOff>53341</xdr:rowOff>
    </xdr:from>
    <xdr:ext cx="958215" cy="365421"/>
    <xdr:sp macro="" textlink="">
      <xdr:nvSpPr>
        <xdr:cNvPr id="6" name="กล่องข้อความ 3"/>
        <xdr:cNvSpPr txBox="1"/>
      </xdr:nvSpPr>
      <xdr:spPr>
        <a:xfrm>
          <a:off x="4223385" y="5334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/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/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/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/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180975</xdr:colOff>
      <xdr:row>0</xdr:row>
      <xdr:rowOff>60960</xdr:rowOff>
    </xdr:from>
    <xdr:ext cx="847725" cy="295275"/>
    <xdr:sp macro="" textlink="">
      <xdr:nvSpPr>
        <xdr:cNvPr id="2" name="กล่องข้อความ 1"/>
        <xdr:cNvSpPr txBox="1"/>
      </xdr:nvSpPr>
      <xdr:spPr>
        <a:xfrm>
          <a:off x="5377815" y="60960"/>
          <a:ext cx="8477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ภาษาไทย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1;&#3614;5-&#3617;3&#3616;&#3634;&#3588;&#3648;&#3619;&#3637;&#3618;&#3609;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ปกห้อง3-1"/>
      <sheetName val="ผลการเรียนรู้1"/>
      <sheetName val="เวลาเรียน3-1"/>
      <sheetName val="รวมคะแนน3-1"/>
      <sheetName val="ใบประกาศผลการเรียน3-1"/>
      <sheetName val="คุณลักษณะ3-1"/>
      <sheetName val="ปกห้อง3-2"/>
      <sheetName val="เวลาเรียน3-2"/>
      <sheetName val="รวมคะแนน3-2"/>
      <sheetName val="ใบประกาศผลการเรียน3-2"/>
      <sheetName val="คุณลักษณะ3-2"/>
      <sheetName val="ปกห้อง3-3"/>
      <sheetName val="เวลาเรียน3-3"/>
      <sheetName val="รวมคะแนน3-3"/>
      <sheetName val="ใบประกาศผลการเรียน3-3"/>
      <sheetName val="คุณลักษณะ3-3"/>
      <sheetName val="ปกห้อง303"/>
      <sheetName val="เวลาเรียน303"/>
      <sheetName val="รวมคะแนน303"/>
      <sheetName val="ใบประกาศผลการเรียน3-2 (2)"/>
      <sheetName val="ใบประกาศผลการเรียน3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 t="str">
            <v>นาย ณัฐพล  ท่อกระโทก</v>
          </cell>
          <cell r="Y7">
            <v>52</v>
          </cell>
          <cell r="Z7" t="str">
            <v>1</v>
          </cell>
        </row>
        <row r="8">
          <cell r="Y8">
            <v>52</v>
          </cell>
          <cell r="Z8" t="str">
            <v>1</v>
          </cell>
        </row>
        <row r="9">
          <cell r="Y9">
            <v>59</v>
          </cell>
          <cell r="Z9" t="str">
            <v>1.5</v>
          </cell>
        </row>
        <row r="10">
          <cell r="Y10">
            <v>63</v>
          </cell>
          <cell r="Z10" t="str">
            <v>2</v>
          </cell>
        </row>
        <row r="11">
          <cell r="Y11">
            <v>71</v>
          </cell>
          <cell r="Z11" t="str">
            <v>3</v>
          </cell>
        </row>
        <row r="12">
          <cell r="Y12">
            <v>54</v>
          </cell>
          <cell r="Z12" t="str">
            <v>1</v>
          </cell>
        </row>
        <row r="13">
          <cell r="Y13">
            <v>0</v>
          </cell>
          <cell r="Z13" t="str">
            <v>0</v>
          </cell>
        </row>
        <row r="14">
          <cell r="Y14">
            <v>86</v>
          </cell>
          <cell r="Z14">
            <v>4</v>
          </cell>
        </row>
        <row r="15">
          <cell r="Y15">
            <v>0</v>
          </cell>
          <cell r="Z15" t="str">
            <v>0</v>
          </cell>
        </row>
        <row r="16">
          <cell r="Y16">
            <v>0</v>
          </cell>
          <cell r="Z16" t="str">
            <v>0</v>
          </cell>
        </row>
        <row r="17">
          <cell r="Y17">
            <v>0</v>
          </cell>
          <cell r="Z17" t="str">
            <v>0</v>
          </cell>
        </row>
        <row r="18">
          <cell r="Y18">
            <v>0</v>
          </cell>
          <cell r="Z18" t="str">
            <v>0</v>
          </cell>
        </row>
        <row r="19">
          <cell r="Y19">
            <v>80</v>
          </cell>
          <cell r="Z19">
            <v>4</v>
          </cell>
        </row>
        <row r="20">
          <cell r="Y20">
            <v>0</v>
          </cell>
          <cell r="Z20" t="str">
            <v>0</v>
          </cell>
        </row>
        <row r="21">
          <cell r="Y21">
            <v>67</v>
          </cell>
          <cell r="Z21" t="str">
            <v>2.5</v>
          </cell>
        </row>
        <row r="22">
          <cell r="Y22">
            <v>0</v>
          </cell>
          <cell r="Z22" t="str">
            <v>0</v>
          </cell>
        </row>
        <row r="23">
          <cell r="Y23">
            <v>0</v>
          </cell>
          <cell r="Z23" t="str">
            <v>0</v>
          </cell>
        </row>
        <row r="24">
          <cell r="Y24">
            <v>0</v>
          </cell>
          <cell r="Z24" t="str">
            <v>0</v>
          </cell>
        </row>
        <row r="25">
          <cell r="Y25">
            <v>75</v>
          </cell>
          <cell r="Z25" t="str">
            <v>3.5</v>
          </cell>
        </row>
        <row r="26">
          <cell r="Y26">
            <v>0</v>
          </cell>
          <cell r="Z26" t="str">
            <v>0</v>
          </cell>
        </row>
        <row r="27">
          <cell r="Y27">
            <v>0</v>
          </cell>
          <cell r="Z27" t="str">
            <v>0</v>
          </cell>
        </row>
        <row r="28">
          <cell r="Y28">
            <v>92</v>
          </cell>
          <cell r="Z28">
            <v>4</v>
          </cell>
        </row>
        <row r="29">
          <cell r="Y29">
            <v>76</v>
          </cell>
          <cell r="Z29" t="str">
            <v>3.5</v>
          </cell>
        </row>
        <row r="30">
          <cell r="Y30">
            <v>0</v>
          </cell>
          <cell r="Z30" t="str">
            <v>0</v>
          </cell>
        </row>
        <row r="31">
          <cell r="Y31">
            <v>0</v>
          </cell>
          <cell r="Z31" t="str">
            <v>0</v>
          </cell>
        </row>
        <row r="32">
          <cell r="Y32">
            <v>0</v>
          </cell>
          <cell r="Z32" t="str">
            <v>0</v>
          </cell>
        </row>
        <row r="33">
          <cell r="Y33">
            <v>0</v>
          </cell>
          <cell r="Z33" t="str">
            <v>0</v>
          </cell>
        </row>
        <row r="34">
          <cell r="Y34">
            <v>72</v>
          </cell>
          <cell r="Z34" t="str">
            <v>3</v>
          </cell>
        </row>
        <row r="35">
          <cell r="Y35">
            <v>88</v>
          </cell>
          <cell r="Z35">
            <v>4</v>
          </cell>
        </row>
        <row r="36">
          <cell r="Y36">
            <v>0</v>
          </cell>
          <cell r="Z36" t="str">
            <v>0</v>
          </cell>
        </row>
        <row r="37">
          <cell r="Y37">
            <v>0</v>
          </cell>
          <cell r="Z37" t="str">
            <v>0</v>
          </cell>
        </row>
        <row r="38">
          <cell r="Y38">
            <v>0</v>
          </cell>
          <cell r="Z38" t="str">
            <v>0</v>
          </cell>
        </row>
        <row r="39">
          <cell r="Y39">
            <v>0</v>
          </cell>
          <cell r="Z39" t="str">
            <v>0</v>
          </cell>
        </row>
        <row r="40">
          <cell r="Y40">
            <v>70</v>
          </cell>
          <cell r="Z40" t="str">
            <v>3</v>
          </cell>
        </row>
        <row r="41">
          <cell r="Y41">
            <v>76</v>
          </cell>
          <cell r="Z41" t="str">
            <v>3.5</v>
          </cell>
        </row>
        <row r="42">
          <cell r="Y42">
            <v>71</v>
          </cell>
          <cell r="Z42" t="str">
            <v>3</v>
          </cell>
        </row>
        <row r="43">
          <cell r="Y43">
            <v>0</v>
          </cell>
          <cell r="Z43" t="str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view="pageLayout" topLeftCell="A19" zoomScaleNormal="93" zoomScaleSheetLayoutView="100" workbookViewId="0">
      <selection activeCell="U24" sqref="U24"/>
    </sheetView>
  </sheetViews>
  <sheetFormatPr defaultColWidth="9.125" defaultRowHeight="21" x14ac:dyDescent="0.6"/>
  <cols>
    <col min="1" max="1" width="5.75" style="45" customWidth="1"/>
    <col min="2" max="3" width="10.25" style="45" customWidth="1"/>
    <col min="4" max="8" width="5.75" style="45" customWidth="1"/>
    <col min="9" max="9" width="5.75" style="46" customWidth="1"/>
    <col min="10" max="15" width="5.75" style="45" customWidth="1"/>
    <col min="16" max="19" width="5.25" style="45" customWidth="1"/>
    <col min="20" max="16384" width="9.125" style="45"/>
  </cols>
  <sheetData>
    <row r="1" spans="2:18" ht="24.9" customHeight="1" x14ac:dyDescent="0.7">
      <c r="C1" s="45" t="s">
        <v>15</v>
      </c>
      <c r="I1" s="45"/>
      <c r="J1" s="46"/>
      <c r="Q1" s="47" t="s">
        <v>59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8" ht="26.4" customHeight="1" x14ac:dyDescent="0.75">
      <c r="B5" s="431" t="s">
        <v>191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</row>
    <row r="6" spans="2:18" ht="26.4" customHeight="1" x14ac:dyDescent="0.75">
      <c r="B6" s="49" t="s">
        <v>192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2:18" ht="26.4" customHeight="1" x14ac:dyDescent="0.75">
      <c r="B7" s="432" t="s">
        <v>172</v>
      </c>
      <c r="C7" s="432"/>
      <c r="D7" s="432"/>
      <c r="E7" s="432"/>
      <c r="F7" s="432"/>
      <c r="G7" s="50"/>
      <c r="H7" s="50"/>
      <c r="I7" s="51"/>
      <c r="J7" s="433" t="s">
        <v>38</v>
      </c>
      <c r="K7" s="433"/>
      <c r="L7" s="386" t="s">
        <v>37</v>
      </c>
      <c r="M7" s="386"/>
      <c r="N7" s="386"/>
      <c r="O7" s="386"/>
      <c r="P7" s="52"/>
      <c r="Q7" s="52"/>
      <c r="R7" s="50"/>
    </row>
    <row r="8" spans="2:18" ht="26.4" customHeight="1" x14ac:dyDescent="0.75">
      <c r="B8" s="52" t="s">
        <v>193</v>
      </c>
      <c r="C8" s="52"/>
      <c r="D8" s="52"/>
      <c r="E8" s="52"/>
      <c r="F8" s="52"/>
      <c r="G8" s="52"/>
      <c r="H8" s="52"/>
      <c r="I8" s="53"/>
      <c r="J8" s="52"/>
      <c r="K8" s="52"/>
      <c r="L8" s="52"/>
      <c r="M8" s="52"/>
      <c r="N8" s="52"/>
      <c r="O8" s="52"/>
      <c r="P8" s="50"/>
      <c r="Q8" s="50"/>
      <c r="R8" s="50"/>
    </row>
    <row r="9" spans="2:18" ht="26.4" customHeight="1" x14ac:dyDescent="0.75">
      <c r="B9" s="52" t="s">
        <v>48</v>
      </c>
      <c r="C9" s="52"/>
      <c r="D9" s="52"/>
      <c r="E9" s="52"/>
      <c r="F9" s="52"/>
      <c r="G9" s="52"/>
      <c r="H9" s="52"/>
      <c r="I9" s="53"/>
      <c r="J9" s="52"/>
      <c r="K9" s="52"/>
      <c r="L9" s="52"/>
      <c r="M9" s="52"/>
      <c r="N9" s="52"/>
      <c r="O9" s="52"/>
      <c r="P9" s="50"/>
      <c r="Q9" s="50"/>
      <c r="R9" s="50"/>
    </row>
    <row r="10" spans="2:18" ht="26.4" customHeight="1" x14ac:dyDescent="0.75">
      <c r="B10" s="386" t="s">
        <v>52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</row>
    <row r="11" spans="2:18" ht="26.4" customHeight="1" x14ac:dyDescent="0.75">
      <c r="B11" s="52" t="s">
        <v>50</v>
      </c>
      <c r="C11" s="52"/>
      <c r="D11" s="52"/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0"/>
      <c r="P11" s="50"/>
      <c r="Q11" s="50"/>
      <c r="R11" s="50"/>
    </row>
    <row r="12" spans="2:18" ht="26.4" customHeight="1" x14ac:dyDescent="0.75">
      <c r="B12" s="386" t="s">
        <v>49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</row>
    <row r="13" spans="2:18" ht="26.4" customHeight="1" x14ac:dyDescent="0.75">
      <c r="B13" s="386" t="s">
        <v>64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</row>
    <row r="14" spans="2:18" ht="26.4" customHeight="1" thickBot="1" x14ac:dyDescent="0.8">
      <c r="B14" s="54" t="s">
        <v>16</v>
      </c>
      <c r="C14" s="55"/>
      <c r="D14" s="55"/>
      <c r="E14" s="55"/>
      <c r="F14" s="55"/>
      <c r="G14" s="55"/>
      <c r="H14" s="55"/>
      <c r="I14" s="56"/>
      <c r="J14" s="55"/>
      <c r="K14" s="55"/>
      <c r="L14" s="55"/>
      <c r="M14" s="55"/>
      <c r="N14" s="55"/>
      <c r="O14" s="55"/>
      <c r="P14" s="55"/>
      <c r="Q14" s="55"/>
      <c r="R14" s="57"/>
    </row>
    <row r="15" spans="2:18" ht="26.4" customHeight="1" thickBot="1" x14ac:dyDescent="0.8">
      <c r="B15" s="418" t="s">
        <v>17</v>
      </c>
      <c r="C15" s="419"/>
      <c r="D15" s="422" t="s">
        <v>43</v>
      </c>
      <c r="E15" s="423"/>
      <c r="F15" s="423"/>
      <c r="G15" s="423"/>
      <c r="H15" s="423"/>
      <c r="I15" s="423"/>
      <c r="J15" s="423"/>
      <c r="K15" s="424"/>
      <c r="L15" s="58" t="s">
        <v>44</v>
      </c>
      <c r="M15" s="58"/>
      <c r="N15" s="58"/>
      <c r="O15" s="59"/>
      <c r="P15" s="407" t="s">
        <v>45</v>
      </c>
      <c r="Q15" s="408"/>
      <c r="R15" s="409"/>
    </row>
    <row r="16" spans="2:18" ht="26.4" customHeight="1" thickBot="1" x14ac:dyDescent="0.8">
      <c r="B16" s="420"/>
      <c r="C16" s="421"/>
      <c r="D16" s="60">
        <v>4</v>
      </c>
      <c r="E16" s="61">
        <v>3.5</v>
      </c>
      <c r="F16" s="61">
        <v>3</v>
      </c>
      <c r="G16" s="61">
        <v>2.5</v>
      </c>
      <c r="H16" s="61">
        <v>2</v>
      </c>
      <c r="I16" s="61">
        <v>1.5</v>
      </c>
      <c r="J16" s="62">
        <v>1</v>
      </c>
      <c r="K16" s="63">
        <v>0</v>
      </c>
      <c r="L16" s="64" t="s">
        <v>18</v>
      </c>
      <c r="M16" s="61" t="s">
        <v>19</v>
      </c>
      <c r="N16" s="61" t="s">
        <v>20</v>
      </c>
      <c r="O16" s="63" t="s">
        <v>21</v>
      </c>
      <c r="P16" s="425"/>
      <c r="Q16" s="425"/>
      <c r="R16" s="426"/>
    </row>
    <row r="17" spans="2:18" ht="26.4" customHeight="1" x14ac:dyDescent="0.75">
      <c r="B17" s="427">
        <f>SUM(D17:O17)</f>
        <v>37</v>
      </c>
      <c r="C17" s="428"/>
      <c r="D17" s="65">
        <f>'รวมคะแนน1-1'!W55</f>
        <v>4</v>
      </c>
      <c r="E17" s="66">
        <f>'รวมคะแนน1-1'!W54</f>
        <v>3</v>
      </c>
      <c r="F17" s="66">
        <f>'รวมคะแนน1-1'!W53</f>
        <v>6</v>
      </c>
      <c r="G17" s="66">
        <f>'รวมคะแนน1-1'!W52</f>
        <v>1</v>
      </c>
      <c r="H17" s="66">
        <f>'รวมคะแนน1-1'!W51</f>
        <v>1</v>
      </c>
      <c r="I17" s="66">
        <f>'รวมคะแนน1-1'!W50</f>
        <v>2</v>
      </c>
      <c r="J17" s="67">
        <f>'รวมคะแนน1-1'!W49</f>
        <v>2</v>
      </c>
      <c r="K17" s="68">
        <f>'รวมคะแนน1-1'!W48</f>
        <v>18</v>
      </c>
      <c r="L17" s="69">
        <f>'รวมคะแนน1-1'!W56</f>
        <v>0</v>
      </c>
      <c r="M17" s="66">
        <f>'รวมคะแนน1-1'!W57</f>
        <v>0</v>
      </c>
      <c r="N17" s="66">
        <f>'รวมคะแนน1-1'!W58</f>
        <v>0</v>
      </c>
      <c r="O17" s="68">
        <f>'รวมคะแนน1-1'!W59</f>
        <v>0</v>
      </c>
      <c r="P17" s="425"/>
      <c r="Q17" s="425"/>
      <c r="R17" s="426"/>
    </row>
    <row r="18" spans="2:18" ht="26.4" customHeight="1" thickBot="1" x14ac:dyDescent="0.8">
      <c r="B18" s="429" t="s">
        <v>60</v>
      </c>
      <c r="C18" s="430"/>
      <c r="D18" s="70">
        <f>(100/$B17)*D17</f>
        <v>10.810810810810811</v>
      </c>
      <c r="E18" s="71">
        <f t="shared" ref="E18:O18" si="0">(100/$B17)*E17</f>
        <v>8.1081081081081088</v>
      </c>
      <c r="F18" s="71">
        <f t="shared" si="0"/>
        <v>16.216216216216218</v>
      </c>
      <c r="G18" s="71">
        <f t="shared" si="0"/>
        <v>2.7027027027027026</v>
      </c>
      <c r="H18" s="71">
        <f t="shared" si="0"/>
        <v>2.7027027027027026</v>
      </c>
      <c r="I18" s="71">
        <f t="shared" si="0"/>
        <v>5.4054054054054053</v>
      </c>
      <c r="J18" s="71">
        <f t="shared" si="0"/>
        <v>5.4054054054054053</v>
      </c>
      <c r="K18" s="72">
        <f t="shared" si="0"/>
        <v>48.648648648648646</v>
      </c>
      <c r="L18" s="73">
        <f t="shared" si="0"/>
        <v>0</v>
      </c>
      <c r="M18" s="71">
        <f t="shared" si="0"/>
        <v>0</v>
      </c>
      <c r="N18" s="71">
        <f t="shared" si="0"/>
        <v>0</v>
      </c>
      <c r="O18" s="72">
        <f t="shared" si="0"/>
        <v>0</v>
      </c>
      <c r="P18" s="425"/>
      <c r="Q18" s="425"/>
      <c r="R18" s="426"/>
    </row>
    <row r="19" spans="2:18" ht="26.4" customHeight="1" thickBot="1" x14ac:dyDescent="0.8">
      <c r="B19" s="404" t="s">
        <v>22</v>
      </c>
      <c r="C19" s="405"/>
      <c r="D19" s="405"/>
      <c r="E19" s="405"/>
      <c r="F19" s="405"/>
      <c r="G19" s="406"/>
      <c r="H19" s="404" t="s">
        <v>26</v>
      </c>
      <c r="I19" s="405"/>
      <c r="J19" s="405"/>
      <c r="K19" s="405"/>
      <c r="L19" s="405"/>
      <c r="M19" s="405"/>
      <c r="N19" s="405"/>
      <c r="O19" s="406"/>
      <c r="P19" s="407" t="s">
        <v>45</v>
      </c>
      <c r="Q19" s="408"/>
      <c r="R19" s="409"/>
    </row>
    <row r="20" spans="2:18" ht="26.4" customHeight="1" x14ac:dyDescent="0.6">
      <c r="B20" s="74" t="s">
        <v>63</v>
      </c>
      <c r="C20" s="75" t="s">
        <v>23</v>
      </c>
      <c r="D20" s="410" t="s">
        <v>24</v>
      </c>
      <c r="E20" s="411"/>
      <c r="F20" s="410" t="s">
        <v>25</v>
      </c>
      <c r="G20" s="412"/>
      <c r="H20" s="413" t="s">
        <v>63</v>
      </c>
      <c r="I20" s="411"/>
      <c r="J20" s="410" t="s">
        <v>23</v>
      </c>
      <c r="K20" s="411"/>
      <c r="L20" s="410" t="s">
        <v>24</v>
      </c>
      <c r="M20" s="411"/>
      <c r="N20" s="410" t="s">
        <v>25</v>
      </c>
      <c r="O20" s="412"/>
      <c r="P20" s="414"/>
      <c r="Q20" s="414"/>
      <c r="R20" s="415"/>
    </row>
    <row r="21" spans="2:18" ht="26.4" customHeight="1" thickBot="1" x14ac:dyDescent="0.8">
      <c r="B21" s="76">
        <f>'คุณลักษณะ1-1'!K53</f>
        <v>9</v>
      </c>
      <c r="C21" s="77">
        <f>'คุณลักษณะ1-1'!K52</f>
        <v>14</v>
      </c>
      <c r="D21" s="396">
        <f>'คุณลักษณะ1-1'!K51</f>
        <v>8</v>
      </c>
      <c r="E21" s="397"/>
      <c r="F21" s="396">
        <f>'คุณลักษณะ1-1'!K50</f>
        <v>6</v>
      </c>
      <c r="G21" s="398"/>
      <c r="H21" s="399">
        <f>'คุณลักษณะ1-1'!R53</f>
        <v>5</v>
      </c>
      <c r="I21" s="400"/>
      <c r="J21" s="401">
        <f>'คุณลักษณะ1-1'!R52</f>
        <v>6</v>
      </c>
      <c r="K21" s="400"/>
      <c r="L21" s="401">
        <f>'คุณลักษณะ1-1'!R51</f>
        <v>2</v>
      </c>
      <c r="M21" s="400"/>
      <c r="N21" s="401">
        <f>'คุณลักษณะ1-1'!R50</f>
        <v>24</v>
      </c>
      <c r="O21" s="402"/>
      <c r="P21" s="416"/>
      <c r="Q21" s="416"/>
      <c r="R21" s="417"/>
    </row>
    <row r="22" spans="2:18" ht="27.9" customHeight="1" x14ac:dyDescent="0.75">
      <c r="B22" s="78" t="s">
        <v>46</v>
      </c>
      <c r="C22" s="79"/>
      <c r="D22" s="79"/>
      <c r="E22" s="79"/>
      <c r="F22" s="79"/>
      <c r="G22" s="79"/>
      <c r="H22" s="79"/>
      <c r="I22" s="80"/>
      <c r="J22" s="79"/>
      <c r="K22" s="79"/>
      <c r="L22" s="79"/>
      <c r="M22" s="79"/>
      <c r="N22" s="79"/>
      <c r="O22" s="79"/>
      <c r="P22" s="79"/>
      <c r="Q22" s="79"/>
      <c r="R22" s="81"/>
    </row>
    <row r="23" spans="2:18" ht="26.4" customHeight="1" x14ac:dyDescent="0.75">
      <c r="B23" s="82"/>
      <c r="C23" s="50"/>
      <c r="D23" s="386" t="s">
        <v>194</v>
      </c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52"/>
      <c r="R23" s="83"/>
    </row>
    <row r="24" spans="2:18" ht="26.4" customHeight="1" x14ac:dyDescent="0.75">
      <c r="B24" s="82"/>
      <c r="C24" s="50"/>
      <c r="D24" s="386" t="s">
        <v>195</v>
      </c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83"/>
    </row>
    <row r="25" spans="2:18" ht="26.4" customHeight="1" x14ac:dyDescent="0.75">
      <c r="B25" s="82"/>
      <c r="C25" s="50"/>
      <c r="D25" s="386" t="s">
        <v>196</v>
      </c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83"/>
    </row>
    <row r="26" spans="2:18" ht="26.4" customHeight="1" x14ac:dyDescent="0.75">
      <c r="B26" s="82"/>
      <c r="C26" s="50"/>
      <c r="D26" s="386" t="s">
        <v>197</v>
      </c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7"/>
    </row>
    <row r="27" spans="2:18" ht="26.4" customHeight="1" x14ac:dyDescent="0.75">
      <c r="B27" s="84" t="s">
        <v>47</v>
      </c>
      <c r="C27" s="85"/>
      <c r="D27" s="85"/>
      <c r="E27" s="52"/>
      <c r="F27" s="52"/>
      <c r="G27" s="52"/>
      <c r="H27" s="52"/>
      <c r="I27" s="53"/>
      <c r="J27" s="52"/>
      <c r="K27" s="52"/>
      <c r="L27" s="52"/>
      <c r="M27" s="52"/>
      <c r="N27" s="52"/>
      <c r="O27" s="52"/>
      <c r="P27" s="52"/>
      <c r="Q27" s="52"/>
      <c r="R27" s="83"/>
    </row>
    <row r="28" spans="2:18" ht="30" customHeight="1" thickBot="1" x14ac:dyDescent="0.8">
      <c r="B28" s="86"/>
      <c r="C28" s="57"/>
      <c r="D28" s="388" t="s">
        <v>198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403"/>
    </row>
    <row r="29" spans="2:18" ht="30" customHeight="1" x14ac:dyDescent="0.75">
      <c r="B29" s="393" t="s">
        <v>199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5"/>
    </row>
    <row r="30" spans="2:18" ht="9.9" customHeight="1" x14ac:dyDescent="0.75">
      <c r="B30" s="82"/>
      <c r="C30" s="50"/>
      <c r="D30" s="50"/>
      <c r="E30" s="50"/>
      <c r="F30" s="50"/>
      <c r="G30" s="50"/>
      <c r="H30" s="50"/>
      <c r="I30" s="51"/>
      <c r="J30" s="50"/>
      <c r="K30" s="50"/>
      <c r="L30" s="50"/>
      <c r="M30" s="52"/>
      <c r="N30" s="52"/>
      <c r="O30" s="52"/>
      <c r="P30" s="52"/>
      <c r="Q30" s="52"/>
      <c r="R30" s="83"/>
    </row>
    <row r="31" spans="2:18" ht="30" customHeight="1" x14ac:dyDescent="0.75">
      <c r="B31" s="82"/>
      <c r="C31" s="50"/>
      <c r="D31" s="386" t="s">
        <v>200</v>
      </c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7"/>
    </row>
    <row r="32" spans="2:18" ht="30" customHeight="1" x14ac:dyDescent="0.75">
      <c r="B32" s="87"/>
      <c r="C32" s="50"/>
      <c r="D32" s="50"/>
      <c r="E32" s="88" t="s">
        <v>51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52"/>
      <c r="R32" s="83"/>
    </row>
    <row r="33" spans="1:19" ht="30" customHeight="1" thickBot="1" x14ac:dyDescent="0.65">
      <c r="B33" s="89"/>
      <c r="C33" s="57"/>
      <c r="D33" s="388" t="s">
        <v>201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90"/>
    </row>
    <row r="34" spans="1:19" ht="24.9" customHeight="1" x14ac:dyDescent="0.6"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</row>
    <row r="35" spans="1:19" ht="24.9" customHeight="1" x14ac:dyDescent="0.85"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91"/>
    </row>
    <row r="36" spans="1:19" ht="24.9" customHeight="1" x14ac:dyDescent="0.85"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92"/>
    </row>
    <row r="37" spans="1:19" ht="17.100000000000001" customHeight="1" x14ac:dyDescent="0.8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spans="1:19" ht="17.100000000000001" customHeight="1" x14ac:dyDescent="0.85">
      <c r="A38" s="93"/>
      <c r="B38" s="94"/>
      <c r="C38" s="94"/>
      <c r="D38" s="94"/>
      <c r="E38" s="94"/>
      <c r="F38" s="94"/>
      <c r="G38" s="94"/>
      <c r="H38" s="94"/>
      <c r="I38" s="95"/>
      <c r="J38" s="94"/>
      <c r="K38" s="94"/>
      <c r="L38" s="94"/>
      <c r="M38" s="94"/>
      <c r="N38" s="94"/>
      <c r="O38" s="94"/>
      <c r="P38" s="94"/>
      <c r="Q38" s="94"/>
      <c r="R38" s="94"/>
      <c r="S38" s="93"/>
    </row>
    <row r="39" spans="1:19" ht="17.100000000000001" customHeight="1" x14ac:dyDescent="0.85">
      <c r="A39" s="93"/>
      <c r="B39" s="94"/>
      <c r="C39" s="94"/>
      <c r="D39" s="94"/>
      <c r="E39" s="94"/>
      <c r="F39" s="94"/>
      <c r="G39" s="94"/>
      <c r="H39" s="94"/>
      <c r="I39" s="95"/>
      <c r="J39" s="94"/>
      <c r="K39" s="94"/>
      <c r="L39" s="94"/>
      <c r="M39" s="94"/>
      <c r="N39" s="94"/>
      <c r="O39" s="94"/>
      <c r="P39" s="94"/>
      <c r="Q39" s="94"/>
      <c r="R39" s="94"/>
      <c r="S39" s="93"/>
    </row>
    <row r="40" spans="1:19" ht="17.100000000000001" customHeight="1" x14ac:dyDescent="0.85">
      <c r="A40" s="93"/>
      <c r="B40" s="94"/>
      <c r="C40" s="94"/>
      <c r="D40" s="94"/>
      <c r="E40" s="94"/>
      <c r="F40" s="94"/>
      <c r="G40" s="94"/>
      <c r="H40" s="94"/>
      <c r="I40" s="95"/>
      <c r="J40" s="94"/>
      <c r="K40" s="94"/>
      <c r="L40" s="94"/>
      <c r="M40" s="94"/>
      <c r="N40" s="94"/>
      <c r="O40" s="94"/>
      <c r="P40" s="94"/>
      <c r="Q40" s="94"/>
      <c r="R40" s="94"/>
      <c r="S40" s="93"/>
    </row>
    <row r="41" spans="1:19" ht="17.100000000000001" customHeight="1" x14ac:dyDescent="0.85">
      <c r="A41" s="93"/>
      <c r="B41" s="94"/>
      <c r="C41" s="94"/>
      <c r="D41" s="94"/>
      <c r="E41" s="94"/>
      <c r="F41" s="94"/>
      <c r="G41" s="94"/>
      <c r="H41" s="94"/>
      <c r="I41" s="95"/>
      <c r="J41" s="94"/>
      <c r="K41" s="94"/>
      <c r="L41" s="94"/>
      <c r="M41" s="94"/>
      <c r="N41" s="94"/>
      <c r="O41" s="94"/>
      <c r="P41" s="94"/>
      <c r="Q41" s="94"/>
      <c r="R41" s="94"/>
      <c r="S41" s="93"/>
    </row>
    <row r="42" spans="1:19" ht="17.100000000000001" customHeight="1" x14ac:dyDescent="0.85">
      <c r="A42" s="93"/>
      <c r="B42" s="94"/>
      <c r="C42" s="94"/>
      <c r="D42" s="94"/>
      <c r="E42" s="94"/>
      <c r="F42" s="94"/>
      <c r="G42" s="94"/>
      <c r="H42" s="94"/>
      <c r="I42" s="95"/>
      <c r="J42" s="94"/>
      <c r="K42" s="94"/>
      <c r="L42" s="94"/>
      <c r="M42" s="94"/>
      <c r="N42" s="94"/>
      <c r="O42" s="94"/>
      <c r="P42" s="94"/>
      <c r="Q42" s="94"/>
      <c r="R42" s="94"/>
      <c r="S42" s="93"/>
    </row>
    <row r="43" spans="1:19" ht="17.100000000000001" customHeight="1" x14ac:dyDescent="0.85">
      <c r="A43" s="93"/>
      <c r="B43" s="94"/>
      <c r="C43" s="94"/>
      <c r="D43" s="94"/>
      <c r="E43" s="94"/>
      <c r="F43" s="94"/>
      <c r="G43" s="94"/>
      <c r="H43" s="94"/>
      <c r="I43" s="95"/>
      <c r="J43" s="94"/>
      <c r="K43" s="94"/>
      <c r="L43" s="94"/>
      <c r="M43" s="94"/>
      <c r="N43" s="94"/>
      <c r="O43" s="94"/>
      <c r="P43" s="94"/>
      <c r="Q43" s="94"/>
      <c r="R43" s="94"/>
      <c r="S43" s="93"/>
    </row>
    <row r="44" spans="1:19" s="93" customFormat="1" ht="17.100000000000001" customHeight="1" x14ac:dyDescent="0.85">
      <c r="B44" s="94"/>
      <c r="C44" s="94"/>
      <c r="D44" s="94"/>
      <c r="E44" s="94"/>
      <c r="F44" s="94"/>
      <c r="G44" s="94"/>
      <c r="H44" s="94"/>
      <c r="I44" s="95"/>
      <c r="J44" s="94"/>
      <c r="K44" s="94"/>
      <c r="L44" s="94"/>
      <c r="M44" s="94"/>
      <c r="N44" s="94"/>
      <c r="O44" s="94"/>
      <c r="P44" s="94"/>
      <c r="Q44" s="94"/>
      <c r="R44" s="94"/>
    </row>
    <row r="45" spans="1:19" s="93" customFormat="1" ht="17.100000000000001" customHeight="1" x14ac:dyDescent="0.85">
      <c r="B45" s="94"/>
      <c r="C45" s="94"/>
      <c r="D45" s="94"/>
      <c r="E45" s="94"/>
      <c r="F45" s="94"/>
      <c r="G45" s="94"/>
      <c r="H45" s="94"/>
      <c r="I45" s="95"/>
      <c r="J45" s="94"/>
      <c r="K45" s="94"/>
      <c r="L45" s="94"/>
      <c r="M45" s="94"/>
      <c r="N45" s="94"/>
      <c r="O45" s="94"/>
      <c r="P45" s="94"/>
      <c r="Q45" s="94"/>
      <c r="R45" s="94"/>
    </row>
    <row r="46" spans="1:19" s="93" customFormat="1" ht="17.100000000000001" customHeight="1" x14ac:dyDescent="0.85">
      <c r="B46" s="94"/>
      <c r="C46" s="94"/>
      <c r="D46" s="94"/>
      <c r="E46" s="94"/>
      <c r="F46" s="94"/>
      <c r="G46" s="94"/>
      <c r="H46" s="94"/>
      <c r="I46" s="95"/>
      <c r="J46" s="94"/>
      <c r="K46" s="94"/>
      <c r="L46" s="94"/>
      <c r="M46" s="94"/>
      <c r="N46" s="94"/>
      <c r="O46" s="94"/>
      <c r="P46" s="94"/>
      <c r="Q46" s="94"/>
      <c r="R46" s="94"/>
      <c r="S46" s="45"/>
    </row>
    <row r="47" spans="1:19" s="93" customFormat="1" ht="17.100000000000001" customHeight="1" x14ac:dyDescent="0.85">
      <c r="A47" s="45"/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  <c r="N47" s="50"/>
      <c r="O47" s="50"/>
      <c r="P47" s="50"/>
      <c r="Q47" s="50"/>
      <c r="R47" s="50"/>
      <c r="S47" s="45"/>
    </row>
    <row r="48" spans="1:19" s="93" customFormat="1" ht="17.100000000000001" customHeight="1" x14ac:dyDescent="0.85">
      <c r="A48" s="45"/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  <c r="N48" s="50"/>
      <c r="O48" s="50"/>
      <c r="P48" s="50"/>
      <c r="Q48" s="50"/>
      <c r="R48" s="50"/>
      <c r="S48" s="45"/>
    </row>
    <row r="49" spans="1:19" s="93" customFormat="1" ht="17.100000000000001" customHeight="1" x14ac:dyDescent="0.85">
      <c r="A49" s="45"/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  <c r="N49" s="50"/>
      <c r="O49" s="50"/>
      <c r="P49" s="50"/>
      <c r="Q49" s="50"/>
      <c r="R49" s="50"/>
      <c r="S49" s="45"/>
    </row>
    <row r="50" spans="1:19" s="93" customFormat="1" ht="17.100000000000001" customHeight="1" x14ac:dyDescent="0.85">
      <c r="A50" s="45"/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  <c r="N50" s="50"/>
      <c r="O50" s="50"/>
      <c r="P50" s="50"/>
      <c r="Q50" s="50"/>
      <c r="R50" s="50"/>
      <c r="S50" s="45"/>
    </row>
    <row r="51" spans="1:19" s="93" customFormat="1" ht="17.100000000000001" customHeight="1" x14ac:dyDescent="0.85">
      <c r="A51" s="45"/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  <c r="N51" s="50"/>
      <c r="O51" s="50"/>
      <c r="P51" s="50"/>
      <c r="Q51" s="50"/>
      <c r="R51" s="50"/>
      <c r="S51" s="45"/>
    </row>
    <row r="52" spans="1:19" s="93" customFormat="1" ht="17.100000000000001" customHeight="1" x14ac:dyDescent="0.85">
      <c r="A52" s="45"/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  <c r="N52" s="50"/>
      <c r="O52" s="50"/>
      <c r="P52" s="50"/>
      <c r="Q52" s="50"/>
      <c r="R52" s="50"/>
      <c r="S52" s="45"/>
    </row>
    <row r="53" spans="1:19" s="93" customFormat="1" ht="17.100000000000001" customHeight="1" x14ac:dyDescent="0.85">
      <c r="A53" s="45"/>
      <c r="B53" s="50"/>
      <c r="C53" s="50"/>
      <c r="D53" s="50"/>
      <c r="E53" s="50"/>
      <c r="F53" s="50"/>
      <c r="G53" s="50"/>
      <c r="H53" s="50"/>
      <c r="I53" s="51"/>
      <c r="J53" s="50"/>
      <c r="K53" s="50"/>
      <c r="L53" s="50"/>
      <c r="M53" s="50"/>
      <c r="N53" s="50"/>
      <c r="O53" s="50"/>
      <c r="P53" s="50"/>
      <c r="Q53" s="50"/>
      <c r="R53" s="50"/>
      <c r="S53" s="45"/>
    </row>
    <row r="54" spans="1:19" s="93" customFormat="1" ht="17.100000000000001" customHeight="1" x14ac:dyDescent="0.85">
      <c r="A54" s="45"/>
      <c r="B54" s="50"/>
      <c r="C54" s="50"/>
      <c r="D54" s="50"/>
      <c r="E54" s="50"/>
      <c r="F54" s="50"/>
      <c r="G54" s="50"/>
      <c r="H54" s="50"/>
      <c r="I54" s="51"/>
      <c r="J54" s="50"/>
      <c r="K54" s="50"/>
      <c r="L54" s="50"/>
      <c r="M54" s="50"/>
      <c r="N54" s="50"/>
      <c r="O54" s="50"/>
      <c r="P54" s="50"/>
      <c r="Q54" s="50"/>
      <c r="R54" s="50"/>
      <c r="S54" s="45"/>
    </row>
    <row r="55" spans="1:19" ht="17.100000000000001" customHeight="1" x14ac:dyDescent="0.6"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0"/>
      <c r="R55" s="50"/>
    </row>
    <row r="56" spans="1:19" ht="17.100000000000001" customHeight="1" x14ac:dyDescent="0.6">
      <c r="B56" s="50"/>
      <c r="C56" s="50"/>
      <c r="D56" s="50"/>
      <c r="E56" s="50"/>
      <c r="F56" s="50"/>
      <c r="G56" s="50"/>
      <c r="H56" s="50"/>
      <c r="I56" s="51"/>
      <c r="J56" s="50"/>
      <c r="K56" s="50"/>
      <c r="L56" s="50"/>
      <c r="M56" s="50"/>
      <c r="N56" s="50"/>
      <c r="O56" s="50"/>
      <c r="P56" s="50"/>
      <c r="Q56" s="50"/>
      <c r="R56" s="50"/>
    </row>
    <row r="57" spans="1:19" ht="17.100000000000001" customHeight="1" x14ac:dyDescent="0.6"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0"/>
      <c r="R57" s="50"/>
    </row>
    <row r="58" spans="1:19" ht="17.100000000000001" customHeight="1" x14ac:dyDescent="0.6">
      <c r="B58" s="50"/>
      <c r="C58" s="50"/>
      <c r="D58" s="50"/>
      <c r="E58" s="50"/>
      <c r="F58" s="50"/>
      <c r="G58" s="50"/>
      <c r="H58" s="50"/>
      <c r="I58" s="51"/>
      <c r="J58" s="50"/>
      <c r="K58" s="50"/>
      <c r="L58" s="50"/>
      <c r="M58" s="50"/>
      <c r="N58" s="50"/>
      <c r="O58" s="50"/>
      <c r="P58" s="50"/>
      <c r="Q58" s="50"/>
      <c r="R58" s="50"/>
    </row>
    <row r="59" spans="1:19" ht="17.100000000000001" customHeight="1" x14ac:dyDescent="0.6"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0"/>
      <c r="R59" s="50"/>
    </row>
    <row r="60" spans="1:19" ht="17.100000000000001" customHeight="1" x14ac:dyDescent="0.6">
      <c r="B60" s="50"/>
      <c r="C60" s="50"/>
      <c r="D60" s="50"/>
      <c r="E60" s="50"/>
      <c r="F60" s="50"/>
      <c r="G60" s="50"/>
      <c r="H60" s="50"/>
      <c r="I60" s="51"/>
      <c r="J60" s="50"/>
      <c r="K60" s="50"/>
      <c r="L60" s="50"/>
      <c r="M60" s="50"/>
      <c r="N60" s="50"/>
      <c r="O60" s="50"/>
      <c r="P60" s="50"/>
      <c r="Q60" s="50"/>
      <c r="R60" s="50"/>
    </row>
    <row r="61" spans="1:19" ht="17.100000000000001" customHeight="1" x14ac:dyDescent="0.6"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0"/>
      <c r="R61" s="50"/>
    </row>
    <row r="62" spans="1:19" ht="17.100000000000001" customHeight="1" x14ac:dyDescent="0.6">
      <c r="B62" s="50"/>
      <c r="C62" s="50"/>
      <c r="D62" s="50"/>
      <c r="E62" s="50"/>
      <c r="F62" s="50"/>
      <c r="G62" s="50"/>
      <c r="H62" s="50"/>
      <c r="I62" s="51"/>
      <c r="J62" s="50"/>
      <c r="K62" s="50"/>
      <c r="L62" s="50"/>
      <c r="M62" s="50"/>
      <c r="N62" s="50"/>
      <c r="O62" s="50"/>
      <c r="P62" s="50"/>
      <c r="Q62" s="50"/>
      <c r="R62" s="50"/>
    </row>
    <row r="63" spans="1:19" ht="17.100000000000001" customHeight="1" x14ac:dyDescent="0.6"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0"/>
      <c r="R63" s="50"/>
    </row>
    <row r="64" spans="1:19" ht="17.100000000000001" customHeight="1" x14ac:dyDescent="0.6">
      <c r="B64" s="50"/>
      <c r="C64" s="50"/>
      <c r="D64" s="50"/>
      <c r="E64" s="50"/>
      <c r="F64" s="50"/>
      <c r="G64" s="50"/>
      <c r="H64" s="50"/>
      <c r="I64" s="51"/>
      <c r="J64" s="50"/>
      <c r="K64" s="50"/>
      <c r="L64" s="50"/>
      <c r="M64" s="50"/>
      <c r="N64" s="50"/>
      <c r="O64" s="50"/>
      <c r="P64" s="50"/>
      <c r="Q64" s="50"/>
      <c r="R64" s="50"/>
    </row>
    <row r="65" spans="1:18" ht="17.100000000000001" customHeight="1" x14ac:dyDescent="0.6"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0"/>
      <c r="R65" s="50"/>
    </row>
    <row r="66" spans="1:18" ht="17.100000000000001" customHeight="1" x14ac:dyDescent="0.6">
      <c r="B66" s="50"/>
      <c r="C66" s="50"/>
      <c r="D66" s="50"/>
      <c r="E66" s="50"/>
      <c r="F66" s="50"/>
      <c r="G66" s="50"/>
      <c r="H66" s="50"/>
      <c r="I66" s="51"/>
      <c r="J66" s="50"/>
      <c r="K66" s="50"/>
      <c r="L66" s="50"/>
      <c r="M66" s="50"/>
      <c r="N66" s="50"/>
      <c r="O66" s="50"/>
      <c r="P66" s="50"/>
      <c r="Q66" s="50"/>
      <c r="R66" s="50"/>
    </row>
    <row r="67" spans="1:18" ht="17.100000000000001" customHeight="1" x14ac:dyDescent="0.6"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0"/>
      <c r="R67" s="50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ht="18.899999999999999" customHeight="1" x14ac:dyDescent="0.6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0" spans="1:18" ht="18.899999999999999" customHeight="1" x14ac:dyDescent="0.6">
      <c r="A80" s="97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</row>
    <row r="81" spans="1:18" ht="18.899999999999999" customHeight="1" x14ac:dyDescent="0.6">
      <c r="A81" s="97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</row>
    <row r="82" spans="1:18" ht="18.899999999999999" customHeight="1" x14ac:dyDescent="0.6">
      <c r="A82" s="97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</row>
    <row r="83" spans="1:18" ht="18.899999999999999" customHeight="1" x14ac:dyDescent="0.6">
      <c r="A83" s="97"/>
      <c r="B83" s="96"/>
      <c r="C83" s="96"/>
      <c r="D83" s="96"/>
      <c r="E83" s="96"/>
      <c r="F83" s="96"/>
      <c r="G83" s="96"/>
      <c r="H83" s="96"/>
      <c r="I83" s="392"/>
      <c r="J83" s="392"/>
      <c r="K83" s="392"/>
      <c r="L83" s="392"/>
      <c r="M83" s="392"/>
      <c r="N83" s="392"/>
      <c r="O83" s="392"/>
      <c r="P83" s="392"/>
      <c r="Q83" s="392"/>
      <c r="R83" s="392"/>
    </row>
    <row r="84" spans="1:18" ht="17.100000000000001" customHeight="1" x14ac:dyDescent="0.6"/>
    <row r="88" spans="1:18" ht="24.6" x14ac:dyDescent="0.7">
      <c r="B88" s="98"/>
      <c r="C88" s="98"/>
      <c r="D88" s="98"/>
      <c r="E88" s="98"/>
      <c r="F88" s="98"/>
      <c r="G88" s="98"/>
      <c r="H88" s="98"/>
      <c r="I88" s="99"/>
      <c r="J88" s="98"/>
      <c r="K88" s="98"/>
      <c r="L88" s="98"/>
      <c r="M88" s="98"/>
      <c r="N88" s="98"/>
      <c r="O88" s="98"/>
      <c r="P88" s="98"/>
      <c r="Q88" s="98"/>
    </row>
    <row r="89" spans="1:18" ht="24.6" x14ac:dyDescent="0.7">
      <c r="B89" s="98"/>
      <c r="C89" s="98"/>
      <c r="D89" s="98"/>
      <c r="E89" s="98"/>
      <c r="F89" s="98"/>
      <c r="G89" s="98"/>
      <c r="H89" s="98"/>
      <c r="I89" s="99"/>
      <c r="J89" s="98"/>
      <c r="K89" s="98"/>
      <c r="L89" s="98"/>
      <c r="M89" s="98"/>
      <c r="N89" s="98"/>
      <c r="O89" s="98"/>
      <c r="P89" s="98"/>
      <c r="Q89" s="98"/>
    </row>
    <row r="90" spans="1:18" ht="24.6" x14ac:dyDescent="0.7">
      <c r="B90" s="98"/>
      <c r="C90" s="98"/>
      <c r="D90" s="98"/>
      <c r="E90" s="98"/>
      <c r="F90" s="98"/>
      <c r="G90" s="98"/>
      <c r="H90" s="98"/>
      <c r="I90" s="99"/>
      <c r="J90" s="98"/>
      <c r="K90" s="98"/>
      <c r="L90" s="98"/>
      <c r="M90" s="98"/>
      <c r="N90" s="98"/>
      <c r="O90" s="98"/>
      <c r="P90" s="98"/>
      <c r="Q90" s="98"/>
    </row>
    <row r="91" spans="1:18" ht="24.6" x14ac:dyDescent="0.7">
      <c r="B91" s="98"/>
      <c r="C91" s="98"/>
      <c r="D91" s="98"/>
      <c r="E91" s="98"/>
      <c r="F91" s="98"/>
      <c r="G91" s="98"/>
      <c r="H91" s="98"/>
      <c r="I91" s="99"/>
      <c r="J91" s="98"/>
      <c r="K91" s="98"/>
      <c r="L91" s="98"/>
      <c r="M91" s="98"/>
      <c r="N91" s="98"/>
      <c r="O91" s="98"/>
      <c r="P91" s="98"/>
      <c r="Q91" s="98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A68"/>
  <sheetViews>
    <sheetView showGridLines="0" view="pageBreakPreview" zoomScaleNormal="100" zoomScaleSheetLayoutView="100" workbookViewId="0">
      <pane xSplit="3" ySplit="6" topLeftCell="D43" activePane="bottomRight" state="frozen"/>
      <selection pane="topRight" activeCell="D1" sqref="D1"/>
      <selection pane="bottomLeft" activeCell="A7" sqref="A7"/>
      <selection pane="bottomRight" activeCell="Y45" sqref="Y45"/>
    </sheetView>
  </sheetViews>
  <sheetFormatPr defaultColWidth="9.125" defaultRowHeight="21" x14ac:dyDescent="0.6"/>
  <cols>
    <col min="1" max="1" width="5.375" style="209" customWidth="1"/>
    <col min="2" max="2" width="3.25" style="209" customWidth="1"/>
    <col min="3" max="3" width="28.625" style="209" customWidth="1"/>
    <col min="4" max="21" width="2.75" style="209" customWidth="1"/>
    <col min="22" max="24" width="4.375" style="209" customWidth="1"/>
    <col min="25" max="25" width="4.75" style="209" customWidth="1"/>
    <col min="26" max="27" width="4.375" style="209" customWidth="1"/>
    <col min="28" max="16384" width="9.125" style="209"/>
  </cols>
  <sheetData>
    <row r="1" spans="2:27" ht="35.1" customHeight="1" thickBot="1" x14ac:dyDescent="0.75">
      <c r="B1" s="459" t="s">
        <v>207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</row>
    <row r="2" spans="2:27" ht="18.899999999999999" customHeight="1" thickBot="1" x14ac:dyDescent="0.65">
      <c r="B2" s="265"/>
      <c r="C2" s="265"/>
      <c r="D2" s="460" t="s">
        <v>40</v>
      </c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2"/>
      <c r="V2" s="463" t="s">
        <v>4</v>
      </c>
      <c r="W2" s="464"/>
      <c r="X2" s="464"/>
      <c r="Y2" s="465"/>
      <c r="Z2" s="266" t="s">
        <v>5</v>
      </c>
      <c r="AA2" s="265"/>
    </row>
    <row r="3" spans="2:27" ht="18.899999999999999" customHeight="1" x14ac:dyDescent="0.6">
      <c r="B3" s="258" t="s">
        <v>0</v>
      </c>
      <c r="C3" s="258"/>
      <c r="D3" s="257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5"/>
      <c r="V3" s="264" t="s">
        <v>6</v>
      </c>
      <c r="W3" s="466" t="s">
        <v>41</v>
      </c>
      <c r="X3" s="469" t="s">
        <v>42</v>
      </c>
      <c r="Y3" s="472" t="s">
        <v>1</v>
      </c>
      <c r="Z3" s="253" t="s">
        <v>7</v>
      </c>
      <c r="AA3" s="252"/>
    </row>
    <row r="4" spans="2:27" ht="18.899999999999999" customHeight="1" x14ac:dyDescent="0.7">
      <c r="B4" s="258" t="s">
        <v>2</v>
      </c>
      <c r="C4" s="263" t="s">
        <v>32</v>
      </c>
      <c r="D4" s="262"/>
      <c r="E4" s="261"/>
      <c r="F4" s="262"/>
      <c r="G4" s="261"/>
      <c r="H4" s="262"/>
      <c r="I4" s="261"/>
      <c r="J4" s="262"/>
      <c r="K4" s="261"/>
      <c r="L4" s="262"/>
      <c r="M4" s="261"/>
      <c r="N4" s="262"/>
      <c r="O4" s="261"/>
      <c r="P4" s="262"/>
      <c r="Q4" s="261"/>
      <c r="R4" s="262"/>
      <c r="S4" s="261"/>
      <c r="T4" s="262"/>
      <c r="U4" s="261"/>
      <c r="V4" s="260" t="s">
        <v>8</v>
      </c>
      <c r="W4" s="467"/>
      <c r="X4" s="470"/>
      <c r="Y4" s="473"/>
      <c r="Z4" s="253" t="s">
        <v>9</v>
      </c>
      <c r="AA4" s="252" t="s">
        <v>10</v>
      </c>
    </row>
    <row r="5" spans="2:27" ht="18.899999999999999" customHeight="1" thickBot="1" x14ac:dyDescent="0.65">
      <c r="B5" s="259"/>
      <c r="C5" s="258"/>
      <c r="D5" s="257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5"/>
      <c r="V5" s="254" t="s">
        <v>11</v>
      </c>
      <c r="W5" s="468"/>
      <c r="X5" s="471"/>
      <c r="Y5" s="474"/>
      <c r="Z5" s="253" t="s">
        <v>12</v>
      </c>
      <c r="AA5" s="252"/>
    </row>
    <row r="6" spans="2:27" ht="18.899999999999999" customHeight="1" thickBot="1" x14ac:dyDescent="0.75">
      <c r="B6" s="243"/>
      <c r="C6" s="251"/>
      <c r="D6" s="250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8"/>
      <c r="V6" s="247">
        <f t="shared" ref="V6:V47" si="0">SUM(D6:U6)</f>
        <v>50</v>
      </c>
      <c r="W6" s="246">
        <v>20</v>
      </c>
      <c r="X6" s="246">
        <v>30</v>
      </c>
      <c r="Y6" s="245">
        <f t="shared" ref="Y6:Y47" si="1">SUM(V6:X6)</f>
        <v>100</v>
      </c>
      <c r="Z6" s="244"/>
      <c r="AA6" s="243"/>
    </row>
    <row r="7" spans="2:27" ht="18" customHeight="1" x14ac:dyDescent="0.6">
      <c r="B7" s="13">
        <v>1</v>
      </c>
      <c r="C7" s="227" t="str">
        <f>'เวลาเรียน1-2'!D6</f>
        <v>เด็กชาย สุริยัน  กล่ำธัญญา</v>
      </c>
      <c r="D7" s="242"/>
      <c r="E7" s="237"/>
      <c r="F7" s="237">
        <v>6</v>
      </c>
      <c r="G7" s="241">
        <v>8</v>
      </c>
      <c r="H7" s="240">
        <v>8</v>
      </c>
      <c r="I7" s="240">
        <v>5</v>
      </c>
      <c r="J7" s="240">
        <v>5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9"/>
      <c r="V7" s="238">
        <f t="shared" si="0"/>
        <v>32</v>
      </c>
      <c r="W7" s="237">
        <v>10</v>
      </c>
      <c r="X7" s="237">
        <v>15</v>
      </c>
      <c r="Y7" s="220">
        <f t="shared" si="1"/>
        <v>57</v>
      </c>
      <c r="Z7" s="219" t="str">
        <f t="shared" ref="Z7:Z47" si="2">IF(Y7&lt;50,"0",IF(Y7&lt;55,"1",IF(Y7&lt;60,"1.5",IF(Y7&lt;65,"2",IF(Y7&lt;70,"2.5",IF(Y7&lt;75,"3",IF(Y7&lt;80,"3.5",4)))))))</f>
        <v>1.5</v>
      </c>
      <c r="AA7" s="236"/>
    </row>
    <row r="8" spans="2:27" ht="18" customHeight="1" x14ac:dyDescent="0.6">
      <c r="B8" s="3">
        <v>2</v>
      </c>
      <c r="C8" s="227" t="str">
        <f>'เวลาเรียน1-2'!D7</f>
        <v>เด็กหญิง จอมขวัญ  ส้มอั๋น</v>
      </c>
      <c r="D8" s="233"/>
      <c r="E8" s="229"/>
      <c r="F8" s="229">
        <v>5</v>
      </c>
      <c r="G8" s="232">
        <v>6</v>
      </c>
      <c r="H8" s="231">
        <v>6</v>
      </c>
      <c r="I8" s="231">
        <v>5</v>
      </c>
      <c r="J8" s="231">
        <v>5</v>
      </c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  <c r="V8" s="222">
        <f t="shared" si="0"/>
        <v>27</v>
      </c>
      <c r="W8" s="229">
        <v>10</v>
      </c>
      <c r="X8" s="229">
        <v>15</v>
      </c>
      <c r="Y8" s="220">
        <f t="shared" si="1"/>
        <v>52</v>
      </c>
      <c r="Z8" s="219" t="str">
        <f t="shared" si="2"/>
        <v>1</v>
      </c>
      <c r="AA8" s="228"/>
    </row>
    <row r="9" spans="2:27" ht="18" customHeight="1" x14ac:dyDescent="0.6">
      <c r="B9" s="13">
        <v>3</v>
      </c>
      <c r="C9" s="227" t="str">
        <f>'เวลาเรียน1-2'!D8</f>
        <v>เด็กชาย ณัฐวุฒิ  บัวผัน</v>
      </c>
      <c r="D9" s="233"/>
      <c r="E9" s="229"/>
      <c r="F9" s="229">
        <v>6</v>
      </c>
      <c r="G9" s="232">
        <v>5</v>
      </c>
      <c r="H9" s="231">
        <v>8</v>
      </c>
      <c r="I9" s="231">
        <v>7</v>
      </c>
      <c r="J9" s="231">
        <v>6</v>
      </c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  <c r="V9" s="222">
        <f t="shared" si="0"/>
        <v>32</v>
      </c>
      <c r="W9" s="235">
        <v>12</v>
      </c>
      <c r="X9" s="235">
        <v>15</v>
      </c>
      <c r="Y9" s="220">
        <f t="shared" si="1"/>
        <v>59</v>
      </c>
      <c r="Z9" s="219" t="str">
        <f t="shared" si="2"/>
        <v>1.5</v>
      </c>
      <c r="AA9" s="228"/>
    </row>
    <row r="10" spans="2:27" ht="18" customHeight="1" x14ac:dyDescent="0.6">
      <c r="B10" s="3">
        <v>4</v>
      </c>
      <c r="C10" s="227" t="str">
        <f>'เวลาเรียน1-2'!D9</f>
        <v>เด็กชาย กิตติธัช  อัครศิลป์</v>
      </c>
      <c r="D10" s="233"/>
      <c r="E10" s="229"/>
      <c r="F10" s="229">
        <v>5</v>
      </c>
      <c r="G10" s="232">
        <v>5</v>
      </c>
      <c r="H10" s="231">
        <v>6</v>
      </c>
      <c r="I10" s="231">
        <v>7</v>
      </c>
      <c r="J10" s="231">
        <v>7</v>
      </c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  <c r="V10" s="222">
        <f t="shared" si="0"/>
        <v>30</v>
      </c>
      <c r="W10" s="229">
        <v>15</v>
      </c>
      <c r="X10" s="229">
        <v>18</v>
      </c>
      <c r="Y10" s="220">
        <f t="shared" si="1"/>
        <v>63</v>
      </c>
      <c r="Z10" s="219" t="str">
        <f t="shared" si="2"/>
        <v>2</v>
      </c>
      <c r="AA10" s="228"/>
    </row>
    <row r="11" spans="2:27" ht="18" customHeight="1" x14ac:dyDescent="0.6">
      <c r="B11" s="13">
        <v>5</v>
      </c>
      <c r="C11" s="227" t="str">
        <f>'เวลาเรียน1-2'!D10</f>
        <v>เด็กชาย วาที  บานแย้ม</v>
      </c>
      <c r="D11" s="233"/>
      <c r="E11" s="229"/>
      <c r="F11" s="229">
        <v>6</v>
      </c>
      <c r="G11" s="232">
        <v>7</v>
      </c>
      <c r="H11" s="231">
        <v>8</v>
      </c>
      <c r="I11" s="231">
        <v>8</v>
      </c>
      <c r="J11" s="231">
        <v>5</v>
      </c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  <c r="V11" s="222">
        <f t="shared" si="0"/>
        <v>34</v>
      </c>
      <c r="W11" s="235">
        <v>12</v>
      </c>
      <c r="X11" s="235">
        <v>25</v>
      </c>
      <c r="Y11" s="220">
        <f t="shared" si="1"/>
        <v>71</v>
      </c>
      <c r="Z11" s="219" t="str">
        <f t="shared" si="2"/>
        <v>3</v>
      </c>
      <c r="AA11" s="228"/>
    </row>
    <row r="12" spans="2:27" ht="18" customHeight="1" x14ac:dyDescent="0.6">
      <c r="B12" s="3">
        <v>6</v>
      </c>
      <c r="C12" s="227" t="str">
        <f>'เวลาเรียน1-2'!D11</f>
        <v>เด็กชาย ชนะชัย  ต่างใจ</v>
      </c>
      <c r="D12" s="233"/>
      <c r="E12" s="229"/>
      <c r="F12" s="229">
        <v>5</v>
      </c>
      <c r="G12" s="232">
        <v>5</v>
      </c>
      <c r="H12" s="231">
        <v>6</v>
      </c>
      <c r="I12" s="231">
        <v>6</v>
      </c>
      <c r="J12" s="231">
        <v>5</v>
      </c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222">
        <f t="shared" si="0"/>
        <v>27</v>
      </c>
      <c r="W12" s="229">
        <v>12</v>
      </c>
      <c r="X12" s="229">
        <v>15</v>
      </c>
      <c r="Y12" s="220">
        <f t="shared" si="1"/>
        <v>54</v>
      </c>
      <c r="Z12" s="219" t="str">
        <f t="shared" si="2"/>
        <v>1</v>
      </c>
      <c r="AA12" s="228"/>
    </row>
    <row r="13" spans="2:27" ht="18" customHeight="1" x14ac:dyDescent="0.6">
      <c r="B13" s="13">
        <v>7</v>
      </c>
      <c r="C13" s="227" t="str">
        <f>'เวลาเรียน1-2'!D12</f>
        <v>เด็กชาย ต่อบุญ  อัครทัตตะ</v>
      </c>
      <c r="D13" s="233"/>
      <c r="E13" s="229"/>
      <c r="F13" s="229"/>
      <c r="G13" s="232"/>
      <c r="H13" s="231"/>
      <c r="I13" s="231"/>
      <c r="J13" s="231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22">
        <f t="shared" si="0"/>
        <v>0</v>
      </c>
      <c r="W13" s="235"/>
      <c r="X13" s="235"/>
      <c r="Y13" s="220">
        <f t="shared" si="1"/>
        <v>0</v>
      </c>
      <c r="Z13" s="219" t="str">
        <f t="shared" si="2"/>
        <v>0</v>
      </c>
      <c r="AA13" s="228"/>
    </row>
    <row r="14" spans="2:27" ht="18" customHeight="1" x14ac:dyDescent="0.6">
      <c r="B14" s="3">
        <v>8</v>
      </c>
      <c r="C14" s="227" t="str">
        <f>'เวลาเรียน1-2'!D13</f>
        <v>เด็กหญิง ฟ้าทิพย์ฤทัย  ชัยยงค์</v>
      </c>
      <c r="D14" s="233"/>
      <c r="E14" s="229"/>
      <c r="F14" s="229">
        <v>9</v>
      </c>
      <c r="G14" s="232">
        <v>9</v>
      </c>
      <c r="H14" s="231">
        <v>8</v>
      </c>
      <c r="I14" s="231">
        <v>8</v>
      </c>
      <c r="J14" s="231">
        <v>9</v>
      </c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  <c r="V14" s="222">
        <f t="shared" si="0"/>
        <v>43</v>
      </c>
      <c r="W14" s="229">
        <v>18</v>
      </c>
      <c r="X14" s="229">
        <v>25</v>
      </c>
      <c r="Y14" s="220">
        <f t="shared" si="1"/>
        <v>86</v>
      </c>
      <c r="Z14" s="219">
        <f t="shared" si="2"/>
        <v>4</v>
      </c>
      <c r="AA14" s="228"/>
    </row>
    <row r="15" spans="2:27" ht="18" customHeight="1" x14ac:dyDescent="0.6">
      <c r="B15" s="13">
        <v>9</v>
      </c>
      <c r="C15" s="227" t="str">
        <f>'เวลาเรียน1-2'!D14</f>
        <v>เด็กหญิง พัชรี  อินทร์โพธิ์</v>
      </c>
      <c r="D15" s="233"/>
      <c r="E15" s="229"/>
      <c r="F15" s="229">
        <v>7</v>
      </c>
      <c r="G15" s="232">
        <v>7</v>
      </c>
      <c r="H15" s="231">
        <v>6</v>
      </c>
      <c r="I15" s="231">
        <v>6</v>
      </c>
      <c r="J15" s="231">
        <v>8</v>
      </c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30"/>
      <c r="V15" s="222">
        <f t="shared" si="0"/>
        <v>34</v>
      </c>
      <c r="W15" s="235">
        <v>15</v>
      </c>
      <c r="X15" s="235">
        <v>25</v>
      </c>
      <c r="Y15" s="220">
        <f t="shared" si="1"/>
        <v>74</v>
      </c>
      <c r="Z15" s="219" t="str">
        <f t="shared" si="2"/>
        <v>3</v>
      </c>
      <c r="AA15" s="228"/>
    </row>
    <row r="16" spans="2:27" ht="18" customHeight="1" x14ac:dyDescent="0.6">
      <c r="B16" s="3">
        <v>10</v>
      </c>
      <c r="C16" s="227" t="str">
        <f>'เวลาเรียน1-2'!D15</f>
        <v>เด็กชาย อินทัช  พุทธบุตร</v>
      </c>
      <c r="D16" s="233"/>
      <c r="E16" s="229"/>
      <c r="F16" s="229"/>
      <c r="G16" s="232"/>
      <c r="H16" s="231"/>
      <c r="I16" s="231"/>
      <c r="J16" s="231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  <c r="V16" s="222">
        <f t="shared" si="0"/>
        <v>0</v>
      </c>
      <c r="W16" s="229"/>
      <c r="X16" s="229"/>
      <c r="Y16" s="220">
        <f t="shared" si="1"/>
        <v>0</v>
      </c>
      <c r="Z16" s="219" t="str">
        <f t="shared" si="2"/>
        <v>0</v>
      </c>
      <c r="AA16" s="228"/>
    </row>
    <row r="17" spans="2:27" ht="18" customHeight="1" x14ac:dyDescent="0.6">
      <c r="B17" s="13">
        <v>11</v>
      </c>
      <c r="C17" s="227" t="str">
        <f>'เวลาเรียน1-2'!D16</f>
        <v>เด็กชาย ทรงพล  กลิ่นชะเอม</v>
      </c>
      <c r="D17" s="233"/>
      <c r="E17" s="229"/>
      <c r="F17" s="229"/>
      <c r="G17" s="232"/>
      <c r="H17" s="231"/>
      <c r="I17" s="231"/>
      <c r="J17" s="231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30"/>
      <c r="V17" s="222">
        <f t="shared" si="0"/>
        <v>0</v>
      </c>
      <c r="W17" s="235"/>
      <c r="X17" s="235"/>
      <c r="Y17" s="220">
        <f t="shared" si="1"/>
        <v>0</v>
      </c>
      <c r="Z17" s="219" t="str">
        <f t="shared" si="2"/>
        <v>0</v>
      </c>
      <c r="AA17" s="228"/>
    </row>
    <row r="18" spans="2:27" ht="18" customHeight="1" x14ac:dyDescent="0.6">
      <c r="B18" s="3">
        <v>12</v>
      </c>
      <c r="C18" s="227" t="str">
        <f>'เวลาเรียน1-2'!D17</f>
        <v>เด็กชาย อนัตย์  ศรีสิงห์</v>
      </c>
      <c r="D18" s="233"/>
      <c r="E18" s="229"/>
      <c r="F18" s="229"/>
      <c r="G18" s="232"/>
      <c r="H18" s="231"/>
      <c r="I18" s="231"/>
      <c r="J18" s="231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30"/>
      <c r="V18" s="222">
        <f t="shared" si="0"/>
        <v>0</v>
      </c>
      <c r="W18" s="229"/>
      <c r="X18" s="229"/>
      <c r="Y18" s="220">
        <f t="shared" si="1"/>
        <v>0</v>
      </c>
      <c r="Z18" s="219" t="str">
        <f t="shared" si="2"/>
        <v>0</v>
      </c>
      <c r="AA18" s="228"/>
    </row>
    <row r="19" spans="2:27" ht="18" customHeight="1" x14ac:dyDescent="0.6">
      <c r="B19" s="13">
        <v>13</v>
      </c>
      <c r="C19" s="227" t="str">
        <f>'เวลาเรียน1-2'!D18</f>
        <v>เด็กชาย ธนบดินทร์  สุขประเสริฐ</v>
      </c>
      <c r="D19" s="233"/>
      <c r="E19" s="229"/>
      <c r="F19" s="229">
        <v>8</v>
      </c>
      <c r="G19" s="232">
        <v>8</v>
      </c>
      <c r="H19" s="231">
        <v>8</v>
      </c>
      <c r="I19" s="231">
        <v>9</v>
      </c>
      <c r="J19" s="231">
        <v>10</v>
      </c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30"/>
      <c r="V19" s="222">
        <f t="shared" si="0"/>
        <v>43</v>
      </c>
      <c r="W19" s="235">
        <v>12</v>
      </c>
      <c r="X19" s="235">
        <v>25</v>
      </c>
      <c r="Y19" s="220">
        <f t="shared" si="1"/>
        <v>80</v>
      </c>
      <c r="Z19" s="219">
        <f t="shared" si="2"/>
        <v>4</v>
      </c>
      <c r="AA19" s="228"/>
    </row>
    <row r="20" spans="2:27" ht="18" customHeight="1" x14ac:dyDescent="0.6">
      <c r="B20" s="3">
        <v>14</v>
      </c>
      <c r="C20" s="227" t="str">
        <f>'เวลาเรียน1-2'!D19</f>
        <v>เด็กชาย บุรินทร์  ขุนนา</v>
      </c>
      <c r="D20" s="233"/>
      <c r="E20" s="229"/>
      <c r="F20" s="229"/>
      <c r="G20" s="232"/>
      <c r="H20" s="231"/>
      <c r="I20" s="231"/>
      <c r="J20" s="231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30"/>
      <c r="V20" s="222">
        <f t="shared" si="0"/>
        <v>0</v>
      </c>
      <c r="W20" s="229"/>
      <c r="X20" s="229"/>
      <c r="Y20" s="220">
        <f t="shared" si="1"/>
        <v>0</v>
      </c>
      <c r="Z20" s="219" t="str">
        <f t="shared" si="2"/>
        <v>0</v>
      </c>
      <c r="AA20" s="228"/>
    </row>
    <row r="21" spans="2:27" ht="18" customHeight="1" x14ac:dyDescent="0.6">
      <c r="B21" s="13">
        <v>15</v>
      </c>
      <c r="C21" s="227" t="str">
        <f>'เวลาเรียน1-2'!D20</f>
        <v>เด็กหญิง ปัญญารัตน์  นามกระโทก</v>
      </c>
      <c r="D21" s="233"/>
      <c r="E21" s="229"/>
      <c r="F21" s="229">
        <v>6</v>
      </c>
      <c r="G21" s="232">
        <v>6</v>
      </c>
      <c r="H21" s="231">
        <v>8</v>
      </c>
      <c r="I21" s="231">
        <v>8</v>
      </c>
      <c r="J21" s="231">
        <v>7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30"/>
      <c r="V21" s="222">
        <f t="shared" si="0"/>
        <v>35</v>
      </c>
      <c r="W21" s="235">
        <v>12</v>
      </c>
      <c r="X21" s="235">
        <v>20</v>
      </c>
      <c r="Y21" s="220">
        <f t="shared" si="1"/>
        <v>67</v>
      </c>
      <c r="Z21" s="219" t="str">
        <f t="shared" si="2"/>
        <v>2.5</v>
      </c>
      <c r="AA21" s="228"/>
    </row>
    <row r="22" spans="2:27" ht="18" customHeight="1" x14ac:dyDescent="0.6">
      <c r="B22" s="3">
        <v>16</v>
      </c>
      <c r="C22" s="227" t="str">
        <f>'เวลาเรียน1-2'!D21</f>
        <v>เด็กหญิง ปอ  เพ็งกระจ่าง</v>
      </c>
      <c r="D22" s="233"/>
      <c r="E22" s="229"/>
      <c r="F22" s="229"/>
      <c r="G22" s="232"/>
      <c r="H22" s="231"/>
      <c r="I22" s="231"/>
      <c r="J22" s="231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30"/>
      <c r="V22" s="222">
        <f t="shared" si="0"/>
        <v>0</v>
      </c>
      <c r="W22" s="229"/>
      <c r="X22" s="229"/>
      <c r="Y22" s="220">
        <f t="shared" si="1"/>
        <v>0</v>
      </c>
      <c r="Z22" s="219" t="str">
        <f t="shared" si="2"/>
        <v>0</v>
      </c>
      <c r="AA22" s="228"/>
    </row>
    <row r="23" spans="2:27" ht="18" customHeight="1" x14ac:dyDescent="0.6">
      <c r="B23" s="13">
        <v>17</v>
      </c>
      <c r="C23" s="227" t="str">
        <f>'เวลาเรียน1-2'!D22</f>
        <v>เด็กหญิง พลอยพร  อินแป้น</v>
      </c>
      <c r="D23" s="233" t="s">
        <v>15</v>
      </c>
      <c r="E23" s="229"/>
      <c r="F23" s="229"/>
      <c r="G23" s="232"/>
      <c r="H23" s="231"/>
      <c r="I23" s="231"/>
      <c r="J23" s="231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30"/>
      <c r="V23" s="222">
        <f t="shared" si="0"/>
        <v>0</v>
      </c>
      <c r="W23" s="235"/>
      <c r="X23" s="235"/>
      <c r="Y23" s="220">
        <f t="shared" si="1"/>
        <v>0</v>
      </c>
      <c r="Z23" s="219" t="str">
        <f t="shared" si="2"/>
        <v>0</v>
      </c>
      <c r="AA23" s="228"/>
    </row>
    <row r="24" spans="2:27" ht="18" customHeight="1" x14ac:dyDescent="0.6">
      <c r="B24" s="3">
        <v>18</v>
      </c>
      <c r="C24" s="227" t="str">
        <f>'เวลาเรียน1-2'!D23</f>
        <v>เด็กหญิง ชาลินี  ชาลีกุล</v>
      </c>
      <c r="D24" s="233"/>
      <c r="E24" s="229"/>
      <c r="F24" s="229"/>
      <c r="G24" s="232"/>
      <c r="H24" s="231"/>
      <c r="I24" s="231"/>
      <c r="J24" s="231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30"/>
      <c r="V24" s="222">
        <f t="shared" si="0"/>
        <v>0</v>
      </c>
      <c r="W24" s="229"/>
      <c r="X24" s="229"/>
      <c r="Y24" s="220">
        <f t="shared" si="1"/>
        <v>0</v>
      </c>
      <c r="Z24" s="219" t="str">
        <f t="shared" si="2"/>
        <v>0</v>
      </c>
      <c r="AA24" s="228"/>
    </row>
    <row r="25" spans="2:27" ht="18" customHeight="1" x14ac:dyDescent="0.6">
      <c r="B25" s="13">
        <v>19</v>
      </c>
      <c r="C25" s="227" t="str">
        <f>'เวลาเรียน1-2'!D24</f>
        <v>เด็กหญิง ปัญจพร  เจริญใหญ่</v>
      </c>
      <c r="D25" s="233"/>
      <c r="E25" s="229"/>
      <c r="F25" s="229">
        <v>7</v>
      </c>
      <c r="G25" s="232">
        <v>7</v>
      </c>
      <c r="H25" s="231">
        <v>8</v>
      </c>
      <c r="I25" s="231">
        <v>8</v>
      </c>
      <c r="J25" s="231">
        <v>9</v>
      </c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  <c r="V25" s="222">
        <f t="shared" si="0"/>
        <v>39</v>
      </c>
      <c r="W25" s="235">
        <v>11</v>
      </c>
      <c r="X25" s="235">
        <v>25</v>
      </c>
      <c r="Y25" s="220">
        <f t="shared" si="1"/>
        <v>75</v>
      </c>
      <c r="Z25" s="219" t="str">
        <f t="shared" si="2"/>
        <v>3.5</v>
      </c>
      <c r="AA25" s="228"/>
    </row>
    <row r="26" spans="2:27" ht="18" customHeight="1" x14ac:dyDescent="0.6">
      <c r="B26" s="3">
        <v>20</v>
      </c>
      <c r="C26" s="227" t="str">
        <f>'เวลาเรียน1-2'!D25</f>
        <v>เด็กชาย ธีรวุฒิ  ทรวดทรง</v>
      </c>
      <c r="D26" s="233"/>
      <c r="E26" s="229"/>
      <c r="F26" s="229"/>
      <c r="G26" s="232"/>
      <c r="H26" s="231"/>
      <c r="I26" s="231"/>
      <c r="J26" s="231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30"/>
      <c r="V26" s="222">
        <f t="shared" si="0"/>
        <v>0</v>
      </c>
      <c r="W26" s="229"/>
      <c r="X26" s="229"/>
      <c r="Y26" s="220">
        <f t="shared" si="1"/>
        <v>0</v>
      </c>
      <c r="Z26" s="219" t="str">
        <f t="shared" si="2"/>
        <v>0</v>
      </c>
      <c r="AA26" s="228"/>
    </row>
    <row r="27" spans="2:27" ht="18" customHeight="1" x14ac:dyDescent="0.6">
      <c r="B27" s="13">
        <v>21</v>
      </c>
      <c r="C27" s="227" t="str">
        <f>'เวลาเรียน1-2'!D26</f>
        <v>เด็กชาย ภากร  วงศ์สุข</v>
      </c>
      <c r="D27" s="233"/>
      <c r="E27" s="229"/>
      <c r="F27" s="229"/>
      <c r="G27" s="232"/>
      <c r="H27" s="231"/>
      <c r="I27" s="231"/>
      <c r="J27" s="231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30"/>
      <c r="V27" s="222">
        <f t="shared" si="0"/>
        <v>0</v>
      </c>
      <c r="W27" s="235"/>
      <c r="X27" s="235"/>
      <c r="Y27" s="220">
        <f t="shared" si="1"/>
        <v>0</v>
      </c>
      <c r="Z27" s="219" t="str">
        <f t="shared" si="2"/>
        <v>0</v>
      </c>
      <c r="AA27" s="228"/>
    </row>
    <row r="28" spans="2:27" ht="18" customHeight="1" x14ac:dyDescent="0.6">
      <c r="B28" s="3">
        <v>22</v>
      </c>
      <c r="C28" s="227" t="str">
        <f>'เวลาเรียน1-2'!D27</f>
        <v>เด็กชาย สุทธิพงศ์  ทรัพย์สกุล</v>
      </c>
      <c r="D28" s="233"/>
      <c r="E28" s="229"/>
      <c r="F28" s="229">
        <v>9</v>
      </c>
      <c r="G28" s="232">
        <v>8</v>
      </c>
      <c r="H28" s="231">
        <v>9</v>
      </c>
      <c r="I28" s="231">
        <v>10</v>
      </c>
      <c r="J28" s="231">
        <v>10</v>
      </c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30"/>
      <c r="V28" s="222">
        <f t="shared" si="0"/>
        <v>46</v>
      </c>
      <c r="W28" s="229">
        <v>18</v>
      </c>
      <c r="X28" s="229">
        <v>28</v>
      </c>
      <c r="Y28" s="220">
        <f t="shared" si="1"/>
        <v>92</v>
      </c>
      <c r="Z28" s="219">
        <f t="shared" si="2"/>
        <v>4</v>
      </c>
      <c r="AA28" s="228"/>
    </row>
    <row r="29" spans="2:27" ht="18" customHeight="1" x14ac:dyDescent="0.6">
      <c r="B29" s="13">
        <v>23</v>
      </c>
      <c r="C29" s="227" t="str">
        <f>'เวลาเรียน1-2'!D28</f>
        <v>เด็กชาย ศิรภัทร  แสงศรี</v>
      </c>
      <c r="D29" s="233" t="s">
        <v>15</v>
      </c>
      <c r="E29" s="229"/>
      <c r="F29" s="229">
        <v>8</v>
      </c>
      <c r="G29" s="232">
        <v>8</v>
      </c>
      <c r="H29" s="231">
        <v>7</v>
      </c>
      <c r="I29" s="231">
        <v>7</v>
      </c>
      <c r="J29" s="231">
        <v>9</v>
      </c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30"/>
      <c r="V29" s="222">
        <f t="shared" si="0"/>
        <v>39</v>
      </c>
      <c r="W29" s="235">
        <v>15</v>
      </c>
      <c r="X29" s="235">
        <v>22</v>
      </c>
      <c r="Y29" s="220">
        <f t="shared" si="1"/>
        <v>76</v>
      </c>
      <c r="Z29" s="219" t="str">
        <f t="shared" si="2"/>
        <v>3.5</v>
      </c>
      <c r="AA29" s="228"/>
    </row>
    <row r="30" spans="2:27" ht="18" customHeight="1" x14ac:dyDescent="0.6">
      <c r="B30" s="3">
        <v>24</v>
      </c>
      <c r="C30" s="227" t="str">
        <f>'เวลาเรียน1-2'!D29</f>
        <v>เด็กหญิง ศุภสุตา  ท้วมจันทร์</v>
      </c>
      <c r="D30" s="233"/>
      <c r="E30" s="229"/>
      <c r="F30" s="229"/>
      <c r="G30" s="232"/>
      <c r="H30" s="231"/>
      <c r="I30" s="231"/>
      <c r="J30" s="231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30"/>
      <c r="V30" s="222">
        <f t="shared" si="0"/>
        <v>0</v>
      </c>
      <c r="W30" s="229"/>
      <c r="X30" s="229"/>
      <c r="Y30" s="220">
        <f t="shared" si="1"/>
        <v>0</v>
      </c>
      <c r="Z30" s="219" t="str">
        <f t="shared" si="2"/>
        <v>0</v>
      </c>
      <c r="AA30" s="228"/>
    </row>
    <row r="31" spans="2:27" ht="18" customHeight="1" x14ac:dyDescent="0.6">
      <c r="B31" s="14">
        <v>25</v>
      </c>
      <c r="C31" s="227" t="str">
        <f>'เวลาเรียน1-2'!D30</f>
        <v>เด็กหญิง พบพร  เต้าสุวรรณ</v>
      </c>
      <c r="D31" s="233"/>
      <c r="E31" s="229"/>
      <c r="F31" s="229"/>
      <c r="G31" s="232"/>
      <c r="H31" s="231"/>
      <c r="I31" s="231"/>
      <c r="J31" s="231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30"/>
      <c r="V31" s="222">
        <f t="shared" si="0"/>
        <v>0</v>
      </c>
      <c r="W31" s="229"/>
      <c r="X31" s="229"/>
      <c r="Y31" s="220">
        <f t="shared" si="1"/>
        <v>0</v>
      </c>
      <c r="Z31" s="219" t="str">
        <f t="shared" si="2"/>
        <v>0</v>
      </c>
      <c r="AA31" s="234"/>
    </row>
    <row r="32" spans="2:27" ht="18" customHeight="1" x14ac:dyDescent="0.6">
      <c r="B32" s="3">
        <v>26</v>
      </c>
      <c r="C32" s="227" t="str">
        <f>'เวลาเรียน1-2'!D31</f>
        <v>เด็กหญิง อรวรา  จำปีถาวร</v>
      </c>
      <c r="D32" s="233"/>
      <c r="E32" s="229"/>
      <c r="F32" s="229"/>
      <c r="G32" s="232"/>
      <c r="H32" s="231"/>
      <c r="I32" s="231"/>
      <c r="J32" s="231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30"/>
      <c r="V32" s="222">
        <f t="shared" si="0"/>
        <v>0</v>
      </c>
      <c r="W32" s="229"/>
      <c r="X32" s="229"/>
      <c r="Y32" s="220">
        <f t="shared" si="1"/>
        <v>0</v>
      </c>
      <c r="Z32" s="219" t="str">
        <f t="shared" si="2"/>
        <v>0</v>
      </c>
      <c r="AA32" s="228"/>
    </row>
    <row r="33" spans="2:27" ht="18" customHeight="1" x14ac:dyDescent="0.6">
      <c r="B33" s="13">
        <v>27</v>
      </c>
      <c r="C33" s="227" t="str">
        <f>'เวลาเรียน1-2'!D32</f>
        <v>เด็กหญิง ศิรินภา  จันทร์ภู่</v>
      </c>
      <c r="D33" s="233"/>
      <c r="E33" s="229"/>
      <c r="F33" s="229"/>
      <c r="G33" s="232"/>
      <c r="H33" s="231"/>
      <c r="I33" s="231"/>
      <c r="J33" s="231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30"/>
      <c r="V33" s="222">
        <f t="shared" si="0"/>
        <v>0</v>
      </c>
      <c r="W33" s="229"/>
      <c r="X33" s="229"/>
      <c r="Y33" s="220">
        <f t="shared" si="1"/>
        <v>0</v>
      </c>
      <c r="Z33" s="219" t="str">
        <f t="shared" si="2"/>
        <v>0</v>
      </c>
      <c r="AA33" s="228"/>
    </row>
    <row r="34" spans="2:27" ht="18" customHeight="1" x14ac:dyDescent="0.6">
      <c r="B34" s="3">
        <v>28</v>
      </c>
      <c r="C34" s="227" t="str">
        <f>'เวลาเรียน1-2'!D33</f>
        <v>เด็กหญิง อินธิรา  ปรีชุม</v>
      </c>
      <c r="D34" s="233"/>
      <c r="E34" s="229"/>
      <c r="F34" s="229">
        <v>6</v>
      </c>
      <c r="G34" s="232">
        <v>6</v>
      </c>
      <c r="H34" s="231">
        <v>8</v>
      </c>
      <c r="I34" s="231">
        <v>8</v>
      </c>
      <c r="J34" s="231">
        <v>6</v>
      </c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30"/>
      <c r="V34" s="222">
        <f t="shared" si="0"/>
        <v>34</v>
      </c>
      <c r="W34" s="229">
        <v>13</v>
      </c>
      <c r="X34" s="229">
        <v>25</v>
      </c>
      <c r="Y34" s="220">
        <f t="shared" si="1"/>
        <v>72</v>
      </c>
      <c r="Z34" s="219" t="str">
        <f t="shared" si="2"/>
        <v>3</v>
      </c>
      <c r="AA34" s="228"/>
    </row>
    <row r="35" spans="2:27" ht="18" customHeight="1" x14ac:dyDescent="0.6">
      <c r="B35" s="13">
        <v>29</v>
      </c>
      <c r="C35" s="227" t="str">
        <f>'เวลาเรียน1-2'!D34</f>
        <v>เด็กชาย ธันวา  สิงห์เกื้อ</v>
      </c>
      <c r="D35" s="233"/>
      <c r="E35" s="229"/>
      <c r="F35" s="229">
        <v>9</v>
      </c>
      <c r="G35" s="232">
        <v>9</v>
      </c>
      <c r="H35" s="231">
        <v>8</v>
      </c>
      <c r="I35" s="231">
        <v>8</v>
      </c>
      <c r="J35" s="231">
        <v>10</v>
      </c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30"/>
      <c r="V35" s="222">
        <f t="shared" si="0"/>
        <v>44</v>
      </c>
      <c r="W35" s="229">
        <v>16</v>
      </c>
      <c r="X35" s="229">
        <v>28</v>
      </c>
      <c r="Y35" s="220">
        <f t="shared" si="1"/>
        <v>88</v>
      </c>
      <c r="Z35" s="219">
        <f t="shared" si="2"/>
        <v>4</v>
      </c>
      <c r="AA35" s="228"/>
    </row>
    <row r="36" spans="2:27" ht="18" customHeight="1" x14ac:dyDescent="0.6">
      <c r="B36" s="3">
        <v>30</v>
      </c>
      <c r="C36" s="227" t="str">
        <f>'เวลาเรียน1-2'!D35</f>
        <v>เด็กหญิง ณัฐกานต์  ปัญญาใส</v>
      </c>
      <c r="D36" s="233"/>
      <c r="E36" s="229"/>
      <c r="F36" s="229"/>
      <c r="G36" s="232"/>
      <c r="H36" s="231"/>
      <c r="I36" s="231"/>
      <c r="J36" s="231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30"/>
      <c r="V36" s="222">
        <f t="shared" si="0"/>
        <v>0</v>
      </c>
      <c r="W36" s="229"/>
      <c r="X36" s="229"/>
      <c r="Y36" s="220">
        <f t="shared" si="1"/>
        <v>0</v>
      </c>
      <c r="Z36" s="219" t="str">
        <f t="shared" si="2"/>
        <v>0</v>
      </c>
      <c r="AA36" s="228"/>
    </row>
    <row r="37" spans="2:27" ht="18" customHeight="1" x14ac:dyDescent="0.6">
      <c r="B37" s="13">
        <v>31</v>
      </c>
      <c r="C37" s="227" t="str">
        <f>'เวลาเรียน1-2'!D36</f>
        <v>เด็กชาย อานนท์  ก้อนผา</v>
      </c>
      <c r="D37" s="233"/>
      <c r="E37" s="229"/>
      <c r="F37" s="229">
        <v>6</v>
      </c>
      <c r="G37" s="232">
        <v>6</v>
      </c>
      <c r="H37" s="231">
        <v>8</v>
      </c>
      <c r="I37" s="231">
        <v>8</v>
      </c>
      <c r="J37" s="231">
        <v>7</v>
      </c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30"/>
      <c r="V37" s="222">
        <f t="shared" si="0"/>
        <v>35</v>
      </c>
      <c r="W37" s="229">
        <v>12</v>
      </c>
      <c r="X37" s="229">
        <v>25</v>
      </c>
      <c r="Y37" s="220">
        <f t="shared" si="1"/>
        <v>72</v>
      </c>
      <c r="Z37" s="219" t="str">
        <f t="shared" si="2"/>
        <v>3</v>
      </c>
      <c r="AA37" s="228"/>
    </row>
    <row r="38" spans="2:27" ht="18" customHeight="1" x14ac:dyDescent="0.6">
      <c r="B38" s="3">
        <v>32</v>
      </c>
      <c r="C38" s="227" t="str">
        <f>'เวลาเรียน1-2'!D37</f>
        <v>เด็กชาย อภิเดช  มาศศักดา</v>
      </c>
      <c r="D38" s="233"/>
      <c r="E38" s="229"/>
      <c r="F38" s="229"/>
      <c r="G38" s="232"/>
      <c r="H38" s="231"/>
      <c r="I38" s="231"/>
      <c r="J38" s="231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30"/>
      <c r="V38" s="222">
        <f t="shared" si="0"/>
        <v>0</v>
      </c>
      <c r="W38" s="229"/>
      <c r="X38" s="229"/>
      <c r="Y38" s="220">
        <f t="shared" si="1"/>
        <v>0</v>
      </c>
      <c r="Z38" s="219" t="str">
        <f t="shared" si="2"/>
        <v>0</v>
      </c>
      <c r="AA38" s="228"/>
    </row>
    <row r="39" spans="2:27" ht="18" customHeight="1" x14ac:dyDescent="0.6">
      <c r="B39" s="3">
        <v>33</v>
      </c>
      <c r="C39" s="227" t="str">
        <f>'เวลาเรียน1-2'!D38</f>
        <v>เด็กชาย พงศกร   มาศศักดา</v>
      </c>
      <c r="D39" s="233"/>
      <c r="E39" s="229"/>
      <c r="F39" s="229"/>
      <c r="G39" s="232"/>
      <c r="H39" s="231"/>
      <c r="I39" s="231"/>
      <c r="J39" s="231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30"/>
      <c r="V39" s="222">
        <f t="shared" si="0"/>
        <v>0</v>
      </c>
      <c r="W39" s="229"/>
      <c r="X39" s="229"/>
      <c r="Y39" s="220">
        <f t="shared" si="1"/>
        <v>0</v>
      </c>
      <c r="Z39" s="219" t="str">
        <f t="shared" si="2"/>
        <v>0</v>
      </c>
      <c r="AA39" s="228"/>
    </row>
    <row r="40" spans="2:27" ht="18" customHeight="1" x14ac:dyDescent="0.6">
      <c r="B40" s="3">
        <v>34</v>
      </c>
      <c r="C40" s="227" t="str">
        <f>'เวลาเรียน1-2'!D39</f>
        <v>เด็กหญิง จิติมา  ธีระศักดิ์กุลชัย</v>
      </c>
      <c r="D40" s="233"/>
      <c r="E40" s="229"/>
      <c r="F40" s="229">
        <v>5</v>
      </c>
      <c r="G40" s="232">
        <v>5</v>
      </c>
      <c r="H40" s="231">
        <v>6</v>
      </c>
      <c r="I40" s="231">
        <v>6</v>
      </c>
      <c r="J40" s="231">
        <v>8</v>
      </c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30"/>
      <c r="V40" s="222">
        <f t="shared" si="0"/>
        <v>30</v>
      </c>
      <c r="W40" s="229">
        <v>15</v>
      </c>
      <c r="X40" s="229">
        <v>25</v>
      </c>
      <c r="Y40" s="220">
        <f t="shared" si="1"/>
        <v>70</v>
      </c>
      <c r="Z40" s="219" t="str">
        <f t="shared" si="2"/>
        <v>3</v>
      </c>
      <c r="AA40" s="228"/>
    </row>
    <row r="41" spans="2:27" ht="18" customHeight="1" x14ac:dyDescent="0.6">
      <c r="B41" s="13">
        <v>35</v>
      </c>
      <c r="C41" s="227" t="str">
        <f>'เวลาเรียน1-2'!D40</f>
        <v>เด็กชาย วงศธร  แหล่งสุข</v>
      </c>
      <c r="D41" s="233"/>
      <c r="E41" s="229"/>
      <c r="F41" s="229">
        <v>8</v>
      </c>
      <c r="G41" s="232">
        <v>8</v>
      </c>
      <c r="H41" s="231">
        <v>9</v>
      </c>
      <c r="I41" s="231">
        <v>9</v>
      </c>
      <c r="J41" s="231">
        <v>5</v>
      </c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30"/>
      <c r="V41" s="222">
        <f t="shared" si="0"/>
        <v>39</v>
      </c>
      <c r="W41" s="229">
        <v>12</v>
      </c>
      <c r="X41" s="229">
        <v>25</v>
      </c>
      <c r="Y41" s="220">
        <f t="shared" si="1"/>
        <v>76</v>
      </c>
      <c r="Z41" s="219" t="str">
        <f t="shared" si="2"/>
        <v>3.5</v>
      </c>
      <c r="AA41" s="228"/>
    </row>
    <row r="42" spans="2:27" ht="18" customHeight="1" x14ac:dyDescent="0.6">
      <c r="B42" s="3">
        <v>36</v>
      </c>
      <c r="C42" s="227" t="str">
        <f>'เวลาเรียน1-2'!D41</f>
        <v>เด็กหญิง อริสา  แก้วสีสม</v>
      </c>
      <c r="D42" s="233"/>
      <c r="E42" s="229"/>
      <c r="F42" s="229">
        <v>8</v>
      </c>
      <c r="G42" s="232">
        <v>7</v>
      </c>
      <c r="H42" s="231">
        <v>6</v>
      </c>
      <c r="I42" s="231">
        <v>6</v>
      </c>
      <c r="J42" s="231">
        <v>5</v>
      </c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30"/>
      <c r="V42" s="222">
        <f t="shared" si="0"/>
        <v>32</v>
      </c>
      <c r="W42" s="229">
        <v>15</v>
      </c>
      <c r="X42" s="229">
        <v>24</v>
      </c>
      <c r="Y42" s="220">
        <f t="shared" si="1"/>
        <v>71</v>
      </c>
      <c r="Z42" s="219" t="str">
        <f t="shared" si="2"/>
        <v>3</v>
      </c>
      <c r="AA42" s="228"/>
    </row>
    <row r="43" spans="2:27" ht="18" customHeight="1" x14ac:dyDescent="0.6">
      <c r="B43" s="3">
        <v>37</v>
      </c>
      <c r="C43" s="227" t="str">
        <f>'เวลาเรียน1-2'!D42</f>
        <v>เด็กหญิง กุลรัตน์  แย้มสวน</v>
      </c>
      <c r="D43" s="233"/>
      <c r="E43" s="229"/>
      <c r="F43" s="229"/>
      <c r="G43" s="232"/>
      <c r="H43" s="231"/>
      <c r="I43" s="231"/>
      <c r="J43" s="231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30"/>
      <c r="V43" s="222">
        <f t="shared" si="0"/>
        <v>0</v>
      </c>
      <c r="W43" s="229"/>
      <c r="X43" s="229"/>
      <c r="Y43" s="220">
        <f t="shared" si="1"/>
        <v>0</v>
      </c>
      <c r="Z43" s="219" t="str">
        <f t="shared" si="2"/>
        <v>0</v>
      </c>
      <c r="AA43" s="228"/>
    </row>
    <row r="44" spans="2:27" ht="18" customHeight="1" x14ac:dyDescent="0.6">
      <c r="B44" s="3">
        <v>38</v>
      </c>
      <c r="C44" s="227" t="str">
        <f>'เวลาเรียน1-2'!D43</f>
        <v>เด็กหญิง กมลลักษณ์  มาสงค์</v>
      </c>
      <c r="D44" s="233"/>
      <c r="E44" s="229"/>
      <c r="F44" s="229"/>
      <c r="G44" s="232"/>
      <c r="H44" s="231"/>
      <c r="I44" s="231"/>
      <c r="J44" s="231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30"/>
      <c r="V44" s="222">
        <f t="shared" si="0"/>
        <v>0</v>
      </c>
      <c r="W44" s="229"/>
      <c r="X44" s="229"/>
      <c r="Y44" s="220">
        <f t="shared" si="1"/>
        <v>0</v>
      </c>
      <c r="Z44" s="219" t="str">
        <f t="shared" si="2"/>
        <v>0</v>
      </c>
      <c r="AA44" s="228"/>
    </row>
    <row r="45" spans="2:27" ht="18" customHeight="1" x14ac:dyDescent="0.6">
      <c r="B45" s="3">
        <v>39</v>
      </c>
      <c r="C45" s="227" t="str">
        <f>'เวลาเรียน1-2'!D44</f>
        <v>เด็กชาย เตชะสิทธิ์  ทับทวี</v>
      </c>
      <c r="D45" s="233"/>
      <c r="E45" s="229"/>
      <c r="F45" s="229">
        <v>7</v>
      </c>
      <c r="G45" s="232">
        <v>7</v>
      </c>
      <c r="H45" s="231">
        <v>8</v>
      </c>
      <c r="I45" s="231">
        <v>8</v>
      </c>
      <c r="J45" s="231">
        <v>9</v>
      </c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30"/>
      <c r="V45" s="222">
        <f t="shared" si="0"/>
        <v>39</v>
      </c>
      <c r="W45" s="229">
        <v>11</v>
      </c>
      <c r="X45" s="229">
        <v>22</v>
      </c>
      <c r="Y45" s="220">
        <f t="shared" si="1"/>
        <v>72</v>
      </c>
      <c r="Z45" s="219" t="str">
        <f t="shared" si="2"/>
        <v>3</v>
      </c>
      <c r="AA45" s="228"/>
    </row>
    <row r="46" spans="2:27" ht="18" customHeight="1" x14ac:dyDescent="0.6">
      <c r="B46" s="3">
        <v>40</v>
      </c>
      <c r="C46" s="227" t="str">
        <f>'เวลาเรียน1-2'!D45</f>
        <v>เด็กหญิง วราภรณ์  เกษมราช</v>
      </c>
      <c r="D46" s="233"/>
      <c r="E46" s="229"/>
      <c r="F46" s="229"/>
      <c r="G46" s="232"/>
      <c r="H46" s="231"/>
      <c r="I46" s="231"/>
      <c r="J46" s="231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30"/>
      <c r="V46" s="222">
        <f t="shared" si="0"/>
        <v>0</v>
      </c>
      <c r="W46" s="229"/>
      <c r="X46" s="229"/>
      <c r="Y46" s="220">
        <f t="shared" si="1"/>
        <v>0</v>
      </c>
      <c r="Z46" s="219" t="str">
        <f t="shared" si="2"/>
        <v>0</v>
      </c>
      <c r="AA46" s="228"/>
    </row>
    <row r="47" spans="2:27" ht="18" customHeight="1" thickBot="1" x14ac:dyDescent="0.65">
      <c r="B47" s="3">
        <v>41</v>
      </c>
      <c r="C47" s="227" t="str">
        <f>'เวลาเรียน1-2'!D46</f>
        <v>เด็กชาย อธิป  ซื่อดี</v>
      </c>
      <c r="D47" s="226"/>
      <c r="E47" s="221"/>
      <c r="F47" s="221"/>
      <c r="G47" s="225"/>
      <c r="H47" s="224"/>
      <c r="I47" s="224"/>
      <c r="J47" s="224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3"/>
      <c r="V47" s="222">
        <f t="shared" si="0"/>
        <v>0</v>
      </c>
      <c r="W47" s="221"/>
      <c r="X47" s="221"/>
      <c r="Y47" s="220">
        <f t="shared" si="1"/>
        <v>0</v>
      </c>
      <c r="Z47" s="219" t="str">
        <f t="shared" si="2"/>
        <v>0</v>
      </c>
      <c r="AA47" s="218"/>
    </row>
    <row r="48" spans="2:27" ht="17.100000000000001" customHeight="1" x14ac:dyDescent="0.6"/>
    <row r="49" spans="16:26" ht="17.100000000000001" customHeight="1" x14ac:dyDescent="0.7">
      <c r="P49" s="215" t="s">
        <v>27</v>
      </c>
      <c r="Q49" s="215"/>
      <c r="R49" s="215"/>
      <c r="S49" s="214">
        <v>0</v>
      </c>
      <c r="U49" s="213" t="s">
        <v>28</v>
      </c>
      <c r="V49" s="212"/>
      <c r="W49" s="211">
        <f>COUNTIF($Z$7:$Z$48,"0")</f>
        <v>21</v>
      </c>
      <c r="X49" s="210" t="s">
        <v>29</v>
      </c>
      <c r="Z49" s="216"/>
    </row>
    <row r="50" spans="16:26" ht="17.100000000000001" customHeight="1" x14ac:dyDescent="0.7">
      <c r="P50" s="215" t="s">
        <v>27</v>
      </c>
      <c r="R50" s="215"/>
      <c r="S50" s="214">
        <v>1</v>
      </c>
      <c r="U50" s="213" t="s">
        <v>28</v>
      </c>
      <c r="V50" s="212"/>
      <c r="W50" s="211">
        <f>COUNTIF($Z$7:$Z$48,"1")</f>
        <v>2</v>
      </c>
      <c r="X50" s="210" t="s">
        <v>29</v>
      </c>
    </row>
    <row r="51" spans="16:26" ht="17.100000000000001" customHeight="1" x14ac:dyDescent="0.7">
      <c r="P51" s="215" t="s">
        <v>27</v>
      </c>
      <c r="Q51" s="215"/>
      <c r="R51" s="215"/>
      <c r="S51" s="456">
        <v>1.5</v>
      </c>
      <c r="T51" s="457"/>
      <c r="U51" s="213" t="s">
        <v>28</v>
      </c>
      <c r="V51" s="212"/>
      <c r="W51" s="211">
        <f>COUNTIF($Z$7:$Z$48,"1.5")</f>
        <v>2</v>
      </c>
      <c r="X51" s="210" t="s">
        <v>29</v>
      </c>
    </row>
    <row r="52" spans="16:26" ht="17.100000000000001" customHeight="1" x14ac:dyDescent="0.7">
      <c r="P52" s="215" t="s">
        <v>27</v>
      </c>
      <c r="Q52" s="215"/>
      <c r="R52" s="215"/>
      <c r="S52" s="217">
        <v>2</v>
      </c>
      <c r="U52" s="213" t="s">
        <v>28</v>
      </c>
      <c r="V52" s="212"/>
      <c r="W52" s="211">
        <f>COUNTIF($Z$7:$Z$48,"2")</f>
        <v>1</v>
      </c>
      <c r="X52" s="210" t="s">
        <v>29</v>
      </c>
      <c r="Z52" s="216"/>
    </row>
    <row r="53" spans="16:26" ht="17.100000000000001" customHeight="1" x14ac:dyDescent="0.7">
      <c r="P53" s="215" t="s">
        <v>27</v>
      </c>
      <c r="Q53" s="215"/>
      <c r="R53" s="215"/>
      <c r="S53" s="456">
        <v>2.5</v>
      </c>
      <c r="T53" s="458"/>
      <c r="U53" s="213" t="s">
        <v>28</v>
      </c>
      <c r="V53" s="212"/>
      <c r="W53" s="211">
        <f>COUNTIF($Z$7:$Z$48,"2.5")</f>
        <v>1</v>
      </c>
      <c r="X53" s="210" t="s">
        <v>29</v>
      </c>
    </row>
    <row r="54" spans="16:26" ht="17.100000000000001" customHeight="1" x14ac:dyDescent="0.7">
      <c r="P54" s="215" t="s">
        <v>27</v>
      </c>
      <c r="Q54" s="215"/>
      <c r="R54" s="215"/>
      <c r="S54" s="214">
        <v>3</v>
      </c>
      <c r="U54" s="213" t="s">
        <v>28</v>
      </c>
      <c r="V54" s="212"/>
      <c r="W54" s="211">
        <f>COUNTIF($Z$7:$Z$48,"3")</f>
        <v>7</v>
      </c>
      <c r="X54" s="210" t="s">
        <v>29</v>
      </c>
    </row>
    <row r="55" spans="16:26" ht="17.100000000000001" customHeight="1" x14ac:dyDescent="0.7">
      <c r="P55" s="215" t="s">
        <v>27</v>
      </c>
      <c r="Q55" s="215"/>
      <c r="R55" s="215"/>
      <c r="S55" s="456">
        <v>3.5</v>
      </c>
      <c r="T55" s="458"/>
      <c r="U55" s="213" t="s">
        <v>28</v>
      </c>
      <c r="V55" s="212"/>
      <c r="W55" s="211">
        <f>COUNTIF($Z$7:$Z$48,"3.5")</f>
        <v>3</v>
      </c>
      <c r="X55" s="210" t="s">
        <v>29</v>
      </c>
    </row>
    <row r="56" spans="16:26" ht="17.100000000000001" customHeight="1" x14ac:dyDescent="0.7">
      <c r="P56" s="215" t="s">
        <v>27</v>
      </c>
      <c r="Q56" s="215"/>
      <c r="R56" s="215"/>
      <c r="S56" s="214">
        <v>4</v>
      </c>
      <c r="U56" s="213" t="s">
        <v>28</v>
      </c>
      <c r="V56" s="212"/>
      <c r="W56" s="211">
        <f>COUNTIF($Z$7:$Z$48,"4")</f>
        <v>4</v>
      </c>
      <c r="X56" s="210" t="s">
        <v>29</v>
      </c>
    </row>
    <row r="57" spans="16:26" ht="17.100000000000001" customHeight="1" x14ac:dyDescent="0.7">
      <c r="Q57" s="210" t="s">
        <v>31</v>
      </c>
      <c r="S57" s="214" t="s">
        <v>18</v>
      </c>
      <c r="U57" s="213" t="s">
        <v>28</v>
      </c>
      <c r="V57" s="212"/>
      <c r="W57" s="211">
        <f>COUNTIF($Z$7:$Z$48,"ร")</f>
        <v>0</v>
      </c>
      <c r="X57" s="210" t="s">
        <v>29</v>
      </c>
    </row>
    <row r="58" spans="16:26" ht="17.100000000000001" customHeight="1" x14ac:dyDescent="0.7">
      <c r="Q58" s="210" t="s">
        <v>31</v>
      </c>
      <c r="S58" s="210" t="s">
        <v>19</v>
      </c>
      <c r="U58" s="213" t="s">
        <v>28</v>
      </c>
      <c r="V58" s="212"/>
      <c r="W58" s="211">
        <f>COUNTIF($Z$7:$Z$48,"มส")</f>
        <v>0</v>
      </c>
      <c r="X58" s="210" t="s">
        <v>29</v>
      </c>
    </row>
    <row r="59" spans="16:26" ht="17.100000000000001" customHeight="1" x14ac:dyDescent="0.7">
      <c r="Q59" s="210" t="s">
        <v>31</v>
      </c>
      <c r="S59" s="210" t="s">
        <v>20</v>
      </c>
      <c r="U59" s="213" t="s">
        <v>28</v>
      </c>
      <c r="V59" s="212"/>
      <c r="W59" s="211">
        <f>COUNTIF($Z$7:$Z$48,"ผ")</f>
        <v>0</v>
      </c>
      <c r="X59" s="210" t="s">
        <v>29</v>
      </c>
    </row>
    <row r="60" spans="16:26" ht="17.100000000000001" customHeight="1" x14ac:dyDescent="0.7">
      <c r="Q60" s="210" t="s">
        <v>31</v>
      </c>
      <c r="S60" s="210" t="s">
        <v>21</v>
      </c>
      <c r="U60" s="213" t="s">
        <v>28</v>
      </c>
      <c r="V60" s="212"/>
      <c r="W60" s="211">
        <f>COUNTIF($Z$7:$Z$48,"มผ")</f>
        <v>0</v>
      </c>
      <c r="X60" s="210" t="s">
        <v>29</v>
      </c>
    </row>
    <row r="61" spans="16:26" ht="17.100000000000001" customHeight="1" x14ac:dyDescent="0.7">
      <c r="R61" s="212"/>
      <c r="S61" s="212"/>
      <c r="T61" s="210"/>
      <c r="U61" s="210"/>
      <c r="V61" s="210"/>
      <c r="W61" s="211">
        <f>SUM(W49:W60)</f>
        <v>41</v>
      </c>
      <c r="X61" s="210"/>
    </row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  <row r="68" ht="17.100000000000001" customHeight="1" x14ac:dyDescent="0.6"/>
  </sheetData>
  <mergeCells count="9">
    <mergeCell ref="S51:T51"/>
    <mergeCell ref="S53:T53"/>
    <mergeCell ref="S55:T55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7" max="30" man="1"/>
    <brk id="61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J438"/>
  <sheetViews>
    <sheetView view="pageBreakPreview" topLeftCell="A16" zoomScaleNormal="100" zoomScaleSheetLayoutView="100" workbookViewId="0">
      <selection activeCell="L28" sqref="L28"/>
    </sheetView>
  </sheetViews>
  <sheetFormatPr defaultColWidth="9.125" defaultRowHeight="24.6" x14ac:dyDescent="0.7"/>
  <cols>
    <col min="1" max="1" width="4.625" style="23" customWidth="1"/>
    <col min="2" max="2" width="5.375" style="38" customWidth="1"/>
    <col min="3" max="3" width="9.125" style="38"/>
    <col min="4" max="4" width="27.625" style="23" customWidth="1"/>
    <col min="5" max="6" width="8.75" style="38" customWidth="1"/>
    <col min="7" max="7" width="14.125" style="23" customWidth="1"/>
    <col min="8" max="8" width="18.125" style="23" customWidth="1"/>
    <col min="9" max="9" width="7.375" style="44" customWidth="1"/>
    <col min="10" max="10" width="10.125" style="23" customWidth="1"/>
    <col min="11" max="16384" width="9.125" style="23"/>
  </cols>
  <sheetData>
    <row r="1" spans="2:10" ht="24.9" customHeight="1" x14ac:dyDescent="0.7">
      <c r="B1" s="481" t="s">
        <v>175</v>
      </c>
      <c r="C1" s="481"/>
      <c r="D1" s="481"/>
      <c r="E1" s="481"/>
      <c r="F1" s="481"/>
      <c r="G1" s="481"/>
      <c r="H1" s="481"/>
      <c r="I1" s="481"/>
      <c r="J1" s="481"/>
    </row>
    <row r="2" spans="2:10" ht="24.9" customHeight="1" x14ac:dyDescent="0.7">
      <c r="B2" s="481" t="s">
        <v>208</v>
      </c>
      <c r="C2" s="481"/>
      <c r="D2" s="481"/>
      <c r="E2" s="481"/>
      <c r="F2" s="481"/>
      <c r="G2" s="481"/>
      <c r="H2" s="481"/>
      <c r="I2" s="481"/>
      <c r="J2" s="481"/>
    </row>
    <row r="3" spans="2:10" s="27" customFormat="1" ht="18" customHeight="1" x14ac:dyDescent="0.6">
      <c r="B3" s="482" t="s">
        <v>35</v>
      </c>
      <c r="C3" s="482" t="s">
        <v>36</v>
      </c>
      <c r="D3" s="483" t="s">
        <v>3</v>
      </c>
      <c r="E3" s="24" t="s">
        <v>4</v>
      </c>
      <c r="F3" s="24" t="s">
        <v>176</v>
      </c>
      <c r="G3" s="484" t="s">
        <v>45</v>
      </c>
      <c r="H3" s="267"/>
      <c r="I3" s="25"/>
      <c r="J3" s="26"/>
    </row>
    <row r="4" spans="2:10" s="27" customFormat="1" ht="18" customHeight="1" x14ac:dyDescent="0.6">
      <c r="B4" s="482"/>
      <c r="C4" s="482"/>
      <c r="D4" s="483"/>
      <c r="E4" s="28">
        <v>100</v>
      </c>
      <c r="F4" s="28" t="s">
        <v>177</v>
      </c>
      <c r="G4" s="484"/>
      <c r="H4" s="268"/>
      <c r="I4" s="40"/>
      <c r="J4" s="29"/>
    </row>
    <row r="5" spans="2:10" s="27" customFormat="1" ht="18" customHeight="1" x14ac:dyDescent="0.6">
      <c r="B5" s="30">
        <v>1</v>
      </c>
      <c r="C5" s="30">
        <f>'เวลาเรียน1-2'!C6</f>
        <v>12052</v>
      </c>
      <c r="D5" s="269" t="str">
        <f>'รวมคะแนน1-2'!C7</f>
        <v>เด็กชาย สุริยัน  กล่ำธัญญา</v>
      </c>
      <c r="E5" s="30">
        <f>'รวมคะแนน1-2'!Y7</f>
        <v>57</v>
      </c>
      <c r="F5" s="30" t="str">
        <f>'รวมคะแนน1-2'!Z7</f>
        <v>1.5</v>
      </c>
      <c r="G5" s="31"/>
      <c r="H5" s="268"/>
      <c r="I5" s="40"/>
      <c r="J5" s="29"/>
    </row>
    <row r="6" spans="2:10" s="27" customFormat="1" ht="18" customHeight="1" x14ac:dyDescent="0.6">
      <c r="B6" s="30">
        <v>2</v>
      </c>
      <c r="C6" s="30">
        <f>'เวลาเรียน1-2'!C7</f>
        <v>12462</v>
      </c>
      <c r="D6" s="269" t="str">
        <f>'รวมคะแนน1-2'!C8</f>
        <v>เด็กหญิง จอมขวัญ  ส้มอั๋น</v>
      </c>
      <c r="E6" s="30">
        <f>'รวมคะแนน1-2'!Y8</f>
        <v>52</v>
      </c>
      <c r="F6" s="30" t="str">
        <f>'รวมคะแนน1-2'!Z8</f>
        <v>1</v>
      </c>
      <c r="G6" s="31"/>
      <c r="H6" s="268"/>
      <c r="I6" s="40"/>
      <c r="J6" s="29"/>
    </row>
    <row r="7" spans="2:10" s="27" customFormat="1" ht="18" customHeight="1" x14ac:dyDescent="0.6">
      <c r="B7" s="30">
        <v>3</v>
      </c>
      <c r="C7" s="30">
        <f>'เวลาเรียน1-2'!C8</f>
        <v>12477</v>
      </c>
      <c r="D7" s="269" t="str">
        <f>'รวมคะแนน1-2'!C9</f>
        <v>เด็กชาย ณัฐวุฒิ  บัวผัน</v>
      </c>
      <c r="E7" s="30">
        <f>'รวมคะแนน1-2'!Y9</f>
        <v>59</v>
      </c>
      <c r="F7" s="30" t="str">
        <f>'รวมคะแนน1-2'!Z9</f>
        <v>1.5</v>
      </c>
      <c r="G7" s="31"/>
      <c r="H7" s="268"/>
      <c r="I7" s="40"/>
      <c r="J7" s="29"/>
    </row>
    <row r="8" spans="2:10" s="27" customFormat="1" ht="18" customHeight="1" x14ac:dyDescent="0.6">
      <c r="B8" s="30">
        <v>4</v>
      </c>
      <c r="C8" s="30">
        <f>'เวลาเรียน1-2'!C9</f>
        <v>12481</v>
      </c>
      <c r="D8" s="269" t="str">
        <f>'รวมคะแนน1-2'!C10</f>
        <v>เด็กชาย กิตติธัช  อัครศิลป์</v>
      </c>
      <c r="E8" s="30">
        <f>'รวมคะแนน1-2'!Y10</f>
        <v>63</v>
      </c>
      <c r="F8" s="30" t="str">
        <f>'รวมคะแนน1-2'!Z10</f>
        <v>2</v>
      </c>
      <c r="G8" s="31"/>
      <c r="H8" s="268"/>
      <c r="I8" s="40"/>
      <c r="J8" s="29"/>
    </row>
    <row r="9" spans="2:10" s="27" customFormat="1" ht="18" customHeight="1" x14ac:dyDescent="0.6">
      <c r="B9" s="30">
        <v>5</v>
      </c>
      <c r="C9" s="30">
        <f>'เวลาเรียน1-2'!C10</f>
        <v>12484</v>
      </c>
      <c r="D9" s="269" t="str">
        <f>'รวมคะแนน1-2'!C11</f>
        <v>เด็กชาย วาที  บานแย้ม</v>
      </c>
      <c r="E9" s="30">
        <f>'รวมคะแนน1-2'!Y11</f>
        <v>71</v>
      </c>
      <c r="F9" s="30" t="str">
        <f>'รวมคะแนน1-2'!Z11</f>
        <v>3</v>
      </c>
      <c r="G9" s="31"/>
      <c r="H9" s="268"/>
      <c r="I9" s="40"/>
      <c r="J9" s="29"/>
    </row>
    <row r="10" spans="2:10" s="27" customFormat="1" ht="18" customHeight="1" x14ac:dyDescent="0.6">
      <c r="B10" s="30">
        <v>6</v>
      </c>
      <c r="C10" s="30">
        <f>'เวลาเรียน1-2'!C11</f>
        <v>12487</v>
      </c>
      <c r="D10" s="269" t="str">
        <f>'รวมคะแนน1-2'!C12</f>
        <v>เด็กชาย ชนะชัย  ต่างใจ</v>
      </c>
      <c r="E10" s="30">
        <f>'รวมคะแนน1-2'!Y12</f>
        <v>54</v>
      </c>
      <c r="F10" s="30" t="str">
        <f>'รวมคะแนน1-2'!Z12</f>
        <v>1</v>
      </c>
      <c r="G10" s="31"/>
      <c r="H10" s="268"/>
      <c r="I10" s="40"/>
      <c r="J10" s="29"/>
    </row>
    <row r="11" spans="2:10" s="27" customFormat="1" ht="18" customHeight="1" x14ac:dyDescent="0.6">
      <c r="B11" s="30">
        <v>7</v>
      </c>
      <c r="C11" s="30">
        <f>'เวลาเรียน1-2'!C12</f>
        <v>12488</v>
      </c>
      <c r="D11" s="269" t="str">
        <f>'รวมคะแนน1-2'!C13</f>
        <v>เด็กชาย ต่อบุญ  อัครทัตตะ</v>
      </c>
      <c r="E11" s="30">
        <f>'รวมคะแนน1-2'!Y13</f>
        <v>0</v>
      </c>
      <c r="F11" s="30" t="str">
        <f>'รวมคะแนน1-2'!Z13</f>
        <v>0</v>
      </c>
      <c r="G11" s="31"/>
      <c r="H11" s="268"/>
      <c r="I11" s="40"/>
      <c r="J11" s="29"/>
    </row>
    <row r="12" spans="2:10" s="27" customFormat="1" ht="18" customHeight="1" x14ac:dyDescent="0.6">
      <c r="B12" s="30">
        <v>8</v>
      </c>
      <c r="C12" s="30">
        <f>'เวลาเรียน1-2'!C13</f>
        <v>12497</v>
      </c>
      <c r="D12" s="269" t="str">
        <f>'รวมคะแนน1-2'!C14</f>
        <v>เด็กหญิง ฟ้าทิพย์ฤทัย  ชัยยงค์</v>
      </c>
      <c r="E12" s="30">
        <f>'รวมคะแนน1-2'!Y14</f>
        <v>86</v>
      </c>
      <c r="F12" s="30">
        <f>'รวมคะแนน1-2'!Z14</f>
        <v>4</v>
      </c>
      <c r="G12" s="31"/>
      <c r="H12" s="268"/>
      <c r="I12" s="40"/>
      <c r="J12" s="29"/>
    </row>
    <row r="13" spans="2:10" s="27" customFormat="1" ht="18" customHeight="1" x14ac:dyDescent="0.6">
      <c r="B13" s="30">
        <v>9</v>
      </c>
      <c r="C13" s="30">
        <f>'เวลาเรียน1-2'!C14</f>
        <v>12503</v>
      </c>
      <c r="D13" s="269" t="str">
        <f>'รวมคะแนน1-2'!C15</f>
        <v>เด็กหญิง พัชรี  อินทร์โพธิ์</v>
      </c>
      <c r="E13" s="30">
        <f>'รวมคะแนน1-2'!Y15</f>
        <v>74</v>
      </c>
      <c r="F13" s="30" t="str">
        <f>'รวมคะแนน1-2'!Z15</f>
        <v>3</v>
      </c>
      <c r="G13" s="31"/>
      <c r="H13" s="268"/>
      <c r="I13" s="40"/>
      <c r="J13" s="29"/>
    </row>
    <row r="14" spans="2:10" s="27" customFormat="1" ht="18" customHeight="1" x14ac:dyDescent="0.6">
      <c r="B14" s="30">
        <v>10</v>
      </c>
      <c r="C14" s="30">
        <f>'เวลาเรียน1-2'!C15</f>
        <v>12513</v>
      </c>
      <c r="D14" s="269" t="str">
        <f>'รวมคะแนน1-2'!C16</f>
        <v>เด็กชาย อินทัช  พุทธบุตร</v>
      </c>
      <c r="E14" s="30">
        <f>'รวมคะแนน1-2'!Y16</f>
        <v>0</v>
      </c>
      <c r="F14" s="30" t="str">
        <f>'รวมคะแนน1-2'!Z16</f>
        <v>0</v>
      </c>
      <c r="G14" s="31"/>
      <c r="H14" s="479" t="s">
        <v>16</v>
      </c>
      <c r="I14" s="479"/>
      <c r="J14" s="480"/>
    </row>
    <row r="15" spans="2:10" s="27" customFormat="1" ht="18" customHeight="1" x14ac:dyDescent="0.6">
      <c r="B15" s="30">
        <v>11</v>
      </c>
      <c r="C15" s="30">
        <f>'เวลาเรียน1-2'!C16</f>
        <v>12515</v>
      </c>
      <c r="D15" s="269" t="str">
        <f>'รวมคะแนน1-2'!C17</f>
        <v>เด็กชาย ทรงพล  กลิ่นชะเอม</v>
      </c>
      <c r="E15" s="30">
        <f>'รวมคะแนน1-2'!Y17</f>
        <v>0</v>
      </c>
      <c r="F15" s="30" t="str">
        <f>'รวมคะแนน1-2'!Z17</f>
        <v>0</v>
      </c>
      <c r="G15" s="31"/>
      <c r="H15" s="268" t="s">
        <v>178</v>
      </c>
      <c r="I15" s="40">
        <f>'รวมคะแนน1-2'!W50</f>
        <v>2</v>
      </c>
      <c r="J15" s="41" t="s">
        <v>29</v>
      </c>
    </row>
    <row r="16" spans="2:10" s="27" customFormat="1" ht="18" customHeight="1" x14ac:dyDescent="0.6">
      <c r="B16" s="30">
        <v>12</v>
      </c>
      <c r="C16" s="30">
        <f>'เวลาเรียน1-2'!C17</f>
        <v>12520</v>
      </c>
      <c r="D16" s="269" t="str">
        <f>'รวมคะแนน1-2'!C18</f>
        <v>เด็กชาย อนัตย์  ศรีสิงห์</v>
      </c>
      <c r="E16" s="30">
        <f>'รวมคะแนน1-2'!Y18</f>
        <v>0</v>
      </c>
      <c r="F16" s="30" t="str">
        <f>'รวมคะแนน1-2'!Z18</f>
        <v>0</v>
      </c>
      <c r="G16" s="31"/>
      <c r="H16" s="268" t="s">
        <v>179</v>
      </c>
      <c r="I16" s="40">
        <f>'รวมคะแนน1-2'!W51</f>
        <v>2</v>
      </c>
      <c r="J16" s="41" t="s">
        <v>29</v>
      </c>
    </row>
    <row r="17" spans="2:10" s="27" customFormat="1" ht="18" customHeight="1" x14ac:dyDescent="0.6">
      <c r="B17" s="30">
        <v>13</v>
      </c>
      <c r="C17" s="30">
        <f>'เวลาเรียน1-2'!C18</f>
        <v>12521</v>
      </c>
      <c r="D17" s="269" t="str">
        <f>'รวมคะแนน1-2'!C19</f>
        <v>เด็กชาย ธนบดินทร์  สุขประเสริฐ</v>
      </c>
      <c r="E17" s="30">
        <f>'รวมคะแนน1-2'!Y19</f>
        <v>80</v>
      </c>
      <c r="F17" s="30">
        <f>'รวมคะแนน1-2'!Z19</f>
        <v>4</v>
      </c>
      <c r="G17" s="31"/>
      <c r="H17" s="268" t="s">
        <v>180</v>
      </c>
      <c r="I17" s="40">
        <f>'รวมคะแนน1-2'!W52</f>
        <v>1</v>
      </c>
      <c r="J17" s="41" t="s">
        <v>29</v>
      </c>
    </row>
    <row r="18" spans="2:10" s="27" customFormat="1" ht="18" customHeight="1" x14ac:dyDescent="0.6">
      <c r="B18" s="30">
        <v>14</v>
      </c>
      <c r="C18" s="30">
        <f>'เวลาเรียน1-2'!C19</f>
        <v>12522</v>
      </c>
      <c r="D18" s="269" t="str">
        <f>'รวมคะแนน1-2'!C20</f>
        <v>เด็กชาย บุรินทร์  ขุนนา</v>
      </c>
      <c r="E18" s="30">
        <f>'รวมคะแนน1-2'!Y20</f>
        <v>0</v>
      </c>
      <c r="F18" s="30" t="str">
        <f>'รวมคะแนน1-2'!Z20</f>
        <v>0</v>
      </c>
      <c r="G18" s="31"/>
      <c r="H18" s="268" t="s">
        <v>181</v>
      </c>
      <c r="I18" s="40">
        <f>'รวมคะแนน1-2'!W53</f>
        <v>1</v>
      </c>
      <c r="J18" s="41" t="s">
        <v>29</v>
      </c>
    </row>
    <row r="19" spans="2:10" s="27" customFormat="1" ht="18" customHeight="1" x14ac:dyDescent="0.6">
      <c r="B19" s="30">
        <v>15</v>
      </c>
      <c r="C19" s="30">
        <f>'เวลาเรียน1-2'!C20</f>
        <v>12529</v>
      </c>
      <c r="D19" s="269" t="str">
        <f>'รวมคะแนน1-2'!C21</f>
        <v>เด็กหญิง ปัญญารัตน์  นามกระโทก</v>
      </c>
      <c r="E19" s="30">
        <f>'รวมคะแนน1-2'!Y21</f>
        <v>67</v>
      </c>
      <c r="F19" s="30" t="str">
        <f>'รวมคะแนน1-2'!Z21</f>
        <v>2.5</v>
      </c>
      <c r="G19" s="31"/>
      <c r="H19" s="268" t="s">
        <v>182</v>
      </c>
      <c r="I19" s="40">
        <f>'รวมคะแนน1-2'!W54</f>
        <v>7</v>
      </c>
      <c r="J19" s="41" t="s">
        <v>29</v>
      </c>
    </row>
    <row r="20" spans="2:10" s="27" customFormat="1" ht="18" customHeight="1" x14ac:dyDescent="0.6">
      <c r="B20" s="30">
        <v>16</v>
      </c>
      <c r="C20" s="30">
        <f>'เวลาเรียน1-2'!C21</f>
        <v>12532</v>
      </c>
      <c r="D20" s="269" t="str">
        <f>'รวมคะแนน1-2'!C22</f>
        <v>เด็กหญิง ปอ  เพ็งกระจ่าง</v>
      </c>
      <c r="E20" s="30">
        <f>'รวมคะแนน1-2'!Y22</f>
        <v>0</v>
      </c>
      <c r="F20" s="30" t="str">
        <f>'รวมคะแนน1-2'!Z22</f>
        <v>0</v>
      </c>
      <c r="G20" s="31"/>
      <c r="H20" s="268" t="s">
        <v>183</v>
      </c>
      <c r="I20" s="40">
        <f>'รวมคะแนน1-2'!W55</f>
        <v>3</v>
      </c>
      <c r="J20" s="41" t="s">
        <v>29</v>
      </c>
    </row>
    <row r="21" spans="2:10" s="27" customFormat="1" ht="18" customHeight="1" x14ac:dyDescent="0.6">
      <c r="B21" s="30">
        <v>17</v>
      </c>
      <c r="C21" s="30">
        <f>'เวลาเรียน1-2'!C22</f>
        <v>12534</v>
      </c>
      <c r="D21" s="269" t="str">
        <f>'รวมคะแนน1-2'!C23</f>
        <v>เด็กหญิง พลอยพร  อินแป้น</v>
      </c>
      <c r="E21" s="30">
        <f>'รวมคะแนน1-2'!Y23</f>
        <v>0</v>
      </c>
      <c r="F21" s="30" t="str">
        <f>'รวมคะแนน1-2'!Z23</f>
        <v>0</v>
      </c>
      <c r="G21" s="31"/>
      <c r="H21" s="268" t="s">
        <v>184</v>
      </c>
      <c r="I21" s="40">
        <f>'รวมคะแนน1-2'!W56</f>
        <v>4</v>
      </c>
      <c r="J21" s="41" t="s">
        <v>29</v>
      </c>
    </row>
    <row r="22" spans="2:10" s="27" customFormat="1" ht="18" customHeight="1" x14ac:dyDescent="0.6">
      <c r="B22" s="30">
        <v>18</v>
      </c>
      <c r="C22" s="30">
        <f>'เวลาเรียน1-2'!C23</f>
        <v>12538</v>
      </c>
      <c r="D22" s="269" t="str">
        <f>'รวมคะแนน1-2'!C24</f>
        <v>เด็กหญิง ชาลินี  ชาลีกุล</v>
      </c>
      <c r="E22" s="30">
        <f>'รวมคะแนน1-2'!Y24</f>
        <v>0</v>
      </c>
      <c r="F22" s="30" t="str">
        <f>'รวมคะแนน1-2'!Z24</f>
        <v>0</v>
      </c>
      <c r="G22" s="31"/>
      <c r="H22" s="270" t="s">
        <v>185</v>
      </c>
      <c r="I22" s="42">
        <f>SUM(I15:I21)</f>
        <v>20</v>
      </c>
      <c r="J22" s="43" t="s">
        <v>29</v>
      </c>
    </row>
    <row r="23" spans="2:10" s="27" customFormat="1" ht="18" customHeight="1" x14ac:dyDescent="0.6">
      <c r="B23" s="30">
        <v>19</v>
      </c>
      <c r="C23" s="30">
        <f>'เวลาเรียน1-2'!C24</f>
        <v>12539</v>
      </c>
      <c r="D23" s="269" t="str">
        <f>'รวมคะแนน1-2'!C25</f>
        <v>เด็กหญิง ปัญจพร  เจริญใหญ่</v>
      </c>
      <c r="E23" s="30">
        <f>'รวมคะแนน1-2'!Y25</f>
        <v>75</v>
      </c>
      <c r="F23" s="30" t="str">
        <f>'รวมคะแนน1-2'!Z25</f>
        <v>3.5</v>
      </c>
      <c r="G23" s="31"/>
      <c r="H23" s="268" t="s">
        <v>186</v>
      </c>
      <c r="I23" s="40">
        <f>'รวมคะแนน1-2'!W49</f>
        <v>21</v>
      </c>
      <c r="J23" s="41" t="s">
        <v>29</v>
      </c>
    </row>
    <row r="24" spans="2:10" s="27" customFormat="1" ht="18" customHeight="1" x14ac:dyDescent="0.6">
      <c r="B24" s="30">
        <v>20</v>
      </c>
      <c r="C24" s="30">
        <f>'เวลาเรียน1-2'!C25</f>
        <v>12542</v>
      </c>
      <c r="D24" s="269" t="str">
        <f>'รวมคะแนน1-2'!C26</f>
        <v>เด็กชาย ธีรวุฒิ  ทรวดทรง</v>
      </c>
      <c r="E24" s="30">
        <f>'รวมคะแนน1-2'!Y26</f>
        <v>0</v>
      </c>
      <c r="F24" s="30" t="str">
        <f>'รวมคะแนน1-2'!Z26</f>
        <v>0</v>
      </c>
      <c r="G24" s="31"/>
      <c r="H24" s="268" t="s">
        <v>18</v>
      </c>
      <c r="I24" s="40">
        <f>'รวมคะแนน1-2'!W57</f>
        <v>0</v>
      </c>
      <c r="J24" s="41" t="s">
        <v>29</v>
      </c>
    </row>
    <row r="25" spans="2:10" s="27" customFormat="1" ht="18" customHeight="1" x14ac:dyDescent="0.6">
      <c r="B25" s="30">
        <v>21</v>
      </c>
      <c r="C25" s="30">
        <f>'เวลาเรียน1-2'!C26</f>
        <v>12546</v>
      </c>
      <c r="D25" s="269" t="str">
        <f>'รวมคะแนน1-2'!C27</f>
        <v>เด็กชาย ภากร  วงศ์สุข</v>
      </c>
      <c r="E25" s="30">
        <f>'รวมคะแนน1-2'!Y27</f>
        <v>0</v>
      </c>
      <c r="F25" s="30" t="str">
        <f>'รวมคะแนน1-2'!Z27</f>
        <v>0</v>
      </c>
      <c r="G25" s="31"/>
      <c r="H25" s="268" t="s">
        <v>19</v>
      </c>
      <c r="I25" s="40">
        <f>'รวมคะแนน1-2'!W58</f>
        <v>0</v>
      </c>
      <c r="J25" s="41" t="s">
        <v>29</v>
      </c>
    </row>
    <row r="26" spans="2:10" s="27" customFormat="1" ht="18" customHeight="1" x14ac:dyDescent="0.6">
      <c r="B26" s="30">
        <v>22</v>
      </c>
      <c r="C26" s="30">
        <f>'เวลาเรียน1-2'!C27</f>
        <v>12549</v>
      </c>
      <c r="D26" s="269" t="str">
        <f>'รวมคะแนน1-2'!C28</f>
        <v>เด็กชาย สุทธิพงศ์  ทรัพย์สกุล</v>
      </c>
      <c r="E26" s="30">
        <f>'รวมคะแนน1-2'!Y28</f>
        <v>92</v>
      </c>
      <c r="F26" s="30">
        <f>'รวมคะแนน1-2'!Z28</f>
        <v>4</v>
      </c>
      <c r="G26" s="31"/>
      <c r="H26" s="270" t="s">
        <v>187</v>
      </c>
      <c r="I26" s="42">
        <f>SUM(I23:I25)</f>
        <v>21</v>
      </c>
      <c r="J26" s="43" t="s">
        <v>29</v>
      </c>
    </row>
    <row r="27" spans="2:10" s="27" customFormat="1" ht="18" customHeight="1" x14ac:dyDescent="0.6">
      <c r="B27" s="30">
        <v>23</v>
      </c>
      <c r="C27" s="30">
        <f>'เวลาเรียน1-2'!C28</f>
        <v>12551</v>
      </c>
      <c r="D27" s="269" t="str">
        <f>'รวมคะแนน1-2'!C29</f>
        <v>เด็กชาย ศิรภัทร  แสงศรี</v>
      </c>
      <c r="E27" s="30">
        <f>'รวมคะแนน1-2'!Y29</f>
        <v>76</v>
      </c>
      <c r="F27" s="30" t="str">
        <f>'รวมคะแนน1-2'!Z29</f>
        <v>3.5</v>
      </c>
      <c r="G27" s="31"/>
      <c r="H27" s="270" t="s">
        <v>1</v>
      </c>
      <c r="I27" s="271">
        <f>SUM(I22,(I26),)</f>
        <v>41</v>
      </c>
      <c r="J27" s="43" t="s">
        <v>29</v>
      </c>
    </row>
    <row r="28" spans="2:10" s="27" customFormat="1" ht="18" customHeight="1" x14ac:dyDescent="0.6">
      <c r="B28" s="30">
        <v>24</v>
      </c>
      <c r="C28" s="30">
        <f>'เวลาเรียน1-2'!C29</f>
        <v>12563</v>
      </c>
      <c r="D28" s="269" t="str">
        <f>'รวมคะแนน1-2'!C30</f>
        <v>เด็กหญิง ศุภสุตา  ท้วมจันทร์</v>
      </c>
      <c r="E28" s="30">
        <f>'รวมคะแนน1-2'!Y30</f>
        <v>0</v>
      </c>
      <c r="F28" s="30" t="str">
        <f>'รวมคะแนน1-2'!Z30</f>
        <v>0</v>
      </c>
      <c r="G28" s="31"/>
    </row>
    <row r="29" spans="2:10" s="27" customFormat="1" ht="18" customHeight="1" x14ac:dyDescent="0.6">
      <c r="B29" s="30">
        <v>25</v>
      </c>
      <c r="C29" s="30">
        <f>'เวลาเรียน1-2'!C30</f>
        <v>12565</v>
      </c>
      <c r="D29" s="269" t="str">
        <f>'รวมคะแนน1-2'!C31</f>
        <v>เด็กหญิง พบพร  เต้าสุวรรณ</v>
      </c>
      <c r="E29" s="30">
        <f>'รวมคะแนน1-2'!Y31</f>
        <v>0</v>
      </c>
      <c r="F29" s="30" t="str">
        <f>'รวมคะแนน1-2'!Z31</f>
        <v>0</v>
      </c>
      <c r="G29" s="31"/>
    </row>
    <row r="30" spans="2:10" s="27" customFormat="1" ht="18" customHeight="1" x14ac:dyDescent="0.6">
      <c r="B30" s="30">
        <v>26</v>
      </c>
      <c r="C30" s="30">
        <f>'เวลาเรียน1-2'!C31</f>
        <v>12597</v>
      </c>
      <c r="D30" s="269" t="str">
        <f>'รวมคะแนน1-2'!C32</f>
        <v>เด็กหญิง อรวรา  จำปีถาวร</v>
      </c>
      <c r="E30" s="30">
        <f>'รวมคะแนน1-2'!Y32</f>
        <v>0</v>
      </c>
      <c r="F30" s="30" t="str">
        <f>'รวมคะแนน1-2'!Z32</f>
        <v>0</v>
      </c>
      <c r="G30" s="31"/>
      <c r="H30" s="477" t="s">
        <v>209</v>
      </c>
      <c r="I30" s="477"/>
      <c r="J30" s="478"/>
    </row>
    <row r="31" spans="2:10" s="27" customFormat="1" ht="18" customHeight="1" x14ac:dyDescent="0.6">
      <c r="B31" s="30">
        <v>27</v>
      </c>
      <c r="C31" s="30">
        <f>'เวลาเรียน1-2'!C32</f>
        <v>12640</v>
      </c>
      <c r="D31" s="269" t="str">
        <f>'รวมคะแนน1-2'!C33</f>
        <v>เด็กหญิง ศิรินภา  จันทร์ภู่</v>
      </c>
      <c r="E31" s="30">
        <f>'รวมคะแนน1-2'!Y33</f>
        <v>0</v>
      </c>
      <c r="F31" s="30" t="str">
        <f>'รวมคะแนน1-2'!Z33</f>
        <v>0</v>
      </c>
      <c r="G31" s="31"/>
      <c r="H31" s="475" t="s">
        <v>188</v>
      </c>
      <c r="I31" s="475"/>
      <c r="J31" s="476"/>
    </row>
    <row r="32" spans="2:10" s="27" customFormat="1" ht="18" customHeight="1" x14ac:dyDescent="0.6">
      <c r="B32" s="30">
        <v>28</v>
      </c>
      <c r="C32" s="30">
        <f>'เวลาเรียน1-2'!C33</f>
        <v>12654</v>
      </c>
      <c r="D32" s="269" t="str">
        <f>'รวมคะแนน1-2'!C34</f>
        <v>เด็กหญิง อินธิรา  ปรีชุม</v>
      </c>
      <c r="E32" s="30">
        <f>'รวมคะแนน1-2'!Y34</f>
        <v>72</v>
      </c>
      <c r="F32" s="30" t="str">
        <f>'รวมคะแนน1-2'!Z34</f>
        <v>3</v>
      </c>
      <c r="G32" s="31"/>
    </row>
    <row r="33" spans="2:10" s="27" customFormat="1" ht="18" customHeight="1" x14ac:dyDescent="0.6">
      <c r="B33" s="30">
        <v>29</v>
      </c>
      <c r="C33" s="30">
        <f>'เวลาเรียน1-2'!C34</f>
        <v>12926</v>
      </c>
      <c r="D33" s="269" t="str">
        <f>'รวมคะแนน1-2'!C35</f>
        <v>เด็กชาย ธันวา  สิงห์เกื้อ</v>
      </c>
      <c r="E33" s="30">
        <f>'รวมคะแนน1-2'!Y35</f>
        <v>88</v>
      </c>
      <c r="F33" s="30">
        <f>'รวมคะแนน1-2'!Z35</f>
        <v>4</v>
      </c>
      <c r="G33" s="31"/>
      <c r="H33" s="477" t="s">
        <v>210</v>
      </c>
      <c r="I33" s="477"/>
      <c r="J33" s="478"/>
    </row>
    <row r="34" spans="2:10" s="27" customFormat="1" ht="18" customHeight="1" x14ac:dyDescent="0.6">
      <c r="B34" s="30">
        <v>30</v>
      </c>
      <c r="C34" s="30">
        <f>'เวลาเรียน1-2'!C35</f>
        <v>13092</v>
      </c>
      <c r="D34" s="269" t="str">
        <f>'รวมคะแนน1-2'!C36</f>
        <v>เด็กหญิง ณัฐกานต์  ปัญญาใส</v>
      </c>
      <c r="E34" s="30">
        <f>'รวมคะแนน1-2'!Y36</f>
        <v>0</v>
      </c>
      <c r="F34" s="30" t="str">
        <f>'รวมคะแนน1-2'!Z36</f>
        <v>0</v>
      </c>
      <c r="G34" s="31"/>
      <c r="H34" s="475" t="s">
        <v>188</v>
      </c>
      <c r="I34" s="475"/>
      <c r="J34" s="476"/>
    </row>
    <row r="35" spans="2:10" s="27" customFormat="1" ht="18" customHeight="1" x14ac:dyDescent="0.6">
      <c r="B35" s="30">
        <v>31</v>
      </c>
      <c r="C35" s="30">
        <f>'เวลาเรียน1-2'!C36</f>
        <v>13229</v>
      </c>
      <c r="D35" s="269" t="str">
        <f>'รวมคะแนน1-2'!C37</f>
        <v>เด็กชาย อานนท์  ก้อนผา</v>
      </c>
      <c r="E35" s="30">
        <f>'รวมคะแนน1-2'!Y37</f>
        <v>72</v>
      </c>
      <c r="F35" s="30" t="str">
        <f>'รวมคะแนน1-2'!Z37</f>
        <v>3</v>
      </c>
      <c r="G35" s="31"/>
    </row>
    <row r="36" spans="2:10" s="27" customFormat="1" ht="18" customHeight="1" x14ac:dyDescent="0.6">
      <c r="B36" s="30">
        <v>32</v>
      </c>
      <c r="C36" s="30">
        <f>'เวลาเรียน1-2'!C37</f>
        <v>13247</v>
      </c>
      <c r="D36" s="269" t="str">
        <f>'รวมคะแนน1-2'!C38</f>
        <v>เด็กชาย อภิเดช  มาศศักดา</v>
      </c>
      <c r="E36" s="30">
        <f>'รวมคะแนน1-2'!Y38</f>
        <v>0</v>
      </c>
      <c r="F36" s="30" t="str">
        <f>'รวมคะแนน1-2'!Z38</f>
        <v>0</v>
      </c>
      <c r="G36" s="31"/>
      <c r="H36" s="477" t="s">
        <v>211</v>
      </c>
      <c r="I36" s="477"/>
      <c r="J36" s="478"/>
    </row>
    <row r="37" spans="2:10" s="27" customFormat="1" ht="18" customHeight="1" x14ac:dyDescent="0.6">
      <c r="B37" s="30">
        <v>33</v>
      </c>
      <c r="C37" s="30">
        <f>'เวลาเรียน1-2'!C38</f>
        <v>13361</v>
      </c>
      <c r="D37" s="269" t="str">
        <f>'รวมคะแนน1-2'!C39</f>
        <v>เด็กชาย พงศกร   มาศศักดา</v>
      </c>
      <c r="E37" s="30">
        <f>'รวมคะแนน1-2'!Y39</f>
        <v>0</v>
      </c>
      <c r="F37" s="30" t="str">
        <f>'รวมคะแนน1-2'!Z39</f>
        <v>0</v>
      </c>
      <c r="G37" s="31"/>
      <c r="H37" s="475" t="s">
        <v>189</v>
      </c>
      <c r="I37" s="475"/>
      <c r="J37" s="476"/>
    </row>
    <row r="38" spans="2:10" s="27" customFormat="1" ht="18" customHeight="1" x14ac:dyDescent="0.6">
      <c r="B38" s="30">
        <v>34</v>
      </c>
      <c r="C38" s="30">
        <f>'เวลาเรียน1-2'!C39</f>
        <v>13421</v>
      </c>
      <c r="D38" s="269" t="str">
        <f>'รวมคะแนน1-2'!C40</f>
        <v>เด็กหญิง จิติมา  ธีระศักดิ์กุลชัย</v>
      </c>
      <c r="E38" s="30">
        <f>'รวมคะแนน1-2'!Y40</f>
        <v>70</v>
      </c>
      <c r="F38" s="30" t="str">
        <f>'รวมคะแนน1-2'!Z40</f>
        <v>3</v>
      </c>
      <c r="G38" s="31"/>
    </row>
    <row r="39" spans="2:10" s="27" customFormat="1" ht="18" customHeight="1" x14ac:dyDescent="0.6">
      <c r="B39" s="30">
        <v>35</v>
      </c>
      <c r="C39" s="30">
        <f>'เวลาเรียน1-2'!C40</f>
        <v>13422</v>
      </c>
      <c r="D39" s="269" t="str">
        <f>'รวมคะแนน1-2'!C41</f>
        <v>เด็กชาย วงศธร  แหล่งสุข</v>
      </c>
      <c r="E39" s="30">
        <f>'รวมคะแนน1-2'!Y41</f>
        <v>76</v>
      </c>
      <c r="F39" s="30" t="str">
        <f>'รวมคะแนน1-2'!Z41</f>
        <v>3.5</v>
      </c>
      <c r="G39" s="31"/>
      <c r="H39" s="477" t="s">
        <v>212</v>
      </c>
      <c r="I39" s="477"/>
      <c r="J39" s="478"/>
    </row>
    <row r="40" spans="2:10" s="27" customFormat="1" ht="18" customHeight="1" x14ac:dyDescent="0.6">
      <c r="B40" s="30">
        <v>36</v>
      </c>
      <c r="C40" s="30">
        <f>'เวลาเรียน1-2'!C41</f>
        <v>13423</v>
      </c>
      <c r="D40" s="269" t="str">
        <f>'รวมคะแนน1-2'!C42</f>
        <v>เด็กหญิง อริสา  แก้วสีสม</v>
      </c>
      <c r="E40" s="30">
        <f>'รวมคะแนน1-2'!Y42</f>
        <v>71</v>
      </c>
      <c r="F40" s="30" t="str">
        <f>'รวมคะแนน1-2'!Z42</f>
        <v>3</v>
      </c>
      <c r="G40" s="31"/>
      <c r="H40" s="475" t="s">
        <v>190</v>
      </c>
      <c r="I40" s="475"/>
      <c r="J40" s="476"/>
    </row>
    <row r="41" spans="2:10" s="27" customFormat="1" ht="18" customHeight="1" x14ac:dyDescent="0.6">
      <c r="B41" s="30">
        <v>37</v>
      </c>
      <c r="C41" s="30">
        <f>'เวลาเรียน1-2'!C42</f>
        <v>13424</v>
      </c>
      <c r="D41" s="269" t="str">
        <f>'รวมคะแนน1-2'!C43</f>
        <v>เด็กหญิง กุลรัตน์  แย้มสวน</v>
      </c>
      <c r="E41" s="30">
        <f>'รวมคะแนน1-2'!Y43</f>
        <v>0</v>
      </c>
      <c r="F41" s="30" t="str">
        <f>'รวมคะแนน1-2'!Z43</f>
        <v>0</v>
      </c>
      <c r="G41" s="31"/>
      <c r="H41" s="268"/>
      <c r="I41" s="40"/>
      <c r="J41" s="29"/>
    </row>
    <row r="42" spans="2:10" s="27" customFormat="1" ht="18" customHeight="1" x14ac:dyDescent="0.6">
      <c r="B42" s="30">
        <v>38</v>
      </c>
      <c r="C42" s="30">
        <f>'เวลาเรียน1-2'!C43</f>
        <v>13426</v>
      </c>
      <c r="D42" s="269" t="str">
        <f>'รวมคะแนน1-2'!C44</f>
        <v>เด็กหญิง กมลลักษณ์  มาสงค์</v>
      </c>
      <c r="E42" s="30">
        <f>'รวมคะแนน1-2'!Y44</f>
        <v>0</v>
      </c>
      <c r="F42" s="30" t="str">
        <f>'รวมคะแนน1-2'!Z44</f>
        <v>0</v>
      </c>
      <c r="G42" s="31"/>
      <c r="H42" s="268"/>
      <c r="I42" s="40"/>
      <c r="J42" s="29"/>
    </row>
    <row r="43" spans="2:10" s="27" customFormat="1" ht="18" customHeight="1" x14ac:dyDescent="0.6">
      <c r="B43" s="30">
        <v>39</v>
      </c>
      <c r="C43" s="30">
        <f>'เวลาเรียน1-2'!C44</f>
        <v>13428</v>
      </c>
      <c r="D43" s="269" t="str">
        <f>'รวมคะแนน1-2'!C45</f>
        <v>เด็กชาย เตชะสิทธิ์  ทับทวี</v>
      </c>
      <c r="E43" s="30">
        <f>'รวมคะแนน1-2'!Y45</f>
        <v>72</v>
      </c>
      <c r="F43" s="30" t="str">
        <f>'รวมคะแนน1-2'!Z45</f>
        <v>3</v>
      </c>
      <c r="G43" s="31"/>
      <c r="H43" s="268"/>
      <c r="I43" s="40"/>
      <c r="J43" s="29"/>
    </row>
    <row r="44" spans="2:10" s="27" customFormat="1" ht="18" customHeight="1" x14ac:dyDescent="0.6">
      <c r="B44" s="30">
        <v>40</v>
      </c>
      <c r="C44" s="30">
        <f>'เวลาเรียน1-2'!C45</f>
        <v>13502</v>
      </c>
      <c r="D44" s="269" t="str">
        <f>'รวมคะแนน1-2'!C46</f>
        <v>เด็กหญิง วราภรณ์  เกษมราช</v>
      </c>
      <c r="E44" s="30">
        <f>'รวมคะแนน1-2'!Y46</f>
        <v>0</v>
      </c>
      <c r="F44" s="30" t="str">
        <f>'รวมคะแนน1-2'!Z46</f>
        <v>0</v>
      </c>
      <c r="G44" s="31"/>
      <c r="H44" s="268"/>
      <c r="I44" s="40"/>
      <c r="J44" s="29"/>
    </row>
    <row r="45" spans="2:10" s="27" customFormat="1" ht="18" customHeight="1" x14ac:dyDescent="0.6">
      <c r="B45" s="30">
        <v>41</v>
      </c>
      <c r="C45" s="30">
        <f>'เวลาเรียน1-2'!C46</f>
        <v>13562</v>
      </c>
      <c r="D45" s="269" t="str">
        <f>'รวมคะแนน1-2'!C47</f>
        <v>เด็กชาย อธิป  ซื่อดี</v>
      </c>
      <c r="E45" s="30">
        <f>'รวมคะแนน1-2'!Y47</f>
        <v>0</v>
      </c>
      <c r="F45" s="30" t="str">
        <f>'รวมคะแนน1-2'!Z47</f>
        <v>0</v>
      </c>
      <c r="G45" s="31"/>
      <c r="H45" s="272"/>
      <c r="I45" s="36"/>
      <c r="J45" s="37"/>
    </row>
    <row r="46" spans="2:10" s="27" customFormat="1" ht="18" customHeight="1" x14ac:dyDescent="0.6">
      <c r="B46" s="38"/>
      <c r="C46" s="38"/>
      <c r="E46" s="38"/>
      <c r="F46" s="38"/>
      <c r="I46" s="38"/>
    </row>
    <row r="47" spans="2:10" s="27" customFormat="1" ht="18" customHeight="1" x14ac:dyDescent="0.6">
      <c r="B47" s="38"/>
      <c r="C47" s="38"/>
      <c r="E47" s="38"/>
      <c r="F47" s="38"/>
      <c r="I47" s="38"/>
    </row>
    <row r="48" spans="2:10" s="27" customFormat="1" ht="18" customHeight="1" x14ac:dyDescent="0.6">
      <c r="B48" s="38"/>
      <c r="C48" s="38"/>
      <c r="E48" s="38"/>
      <c r="F48" s="38"/>
      <c r="I48" s="38"/>
    </row>
    <row r="49" spans="2:9" s="27" customFormat="1" ht="18" customHeight="1" x14ac:dyDescent="0.6">
      <c r="B49" s="38"/>
      <c r="C49" s="38"/>
      <c r="E49" s="38"/>
      <c r="F49" s="38"/>
      <c r="I49" s="38"/>
    </row>
    <row r="50" spans="2:9" s="27" customFormat="1" ht="18" customHeight="1" x14ac:dyDescent="0.6">
      <c r="B50" s="38"/>
      <c r="C50" s="38"/>
      <c r="E50" s="38"/>
      <c r="F50" s="38"/>
      <c r="I50" s="38"/>
    </row>
    <row r="51" spans="2:9" s="27" customFormat="1" ht="18" customHeight="1" x14ac:dyDescent="0.6">
      <c r="B51" s="38"/>
      <c r="C51" s="38"/>
      <c r="E51" s="38"/>
      <c r="F51" s="38"/>
      <c r="I51" s="38"/>
    </row>
    <row r="52" spans="2:9" s="27" customFormat="1" ht="18" customHeight="1" x14ac:dyDescent="0.6">
      <c r="B52" s="38"/>
      <c r="C52" s="38"/>
      <c r="E52" s="38"/>
      <c r="F52" s="38"/>
      <c r="I52" s="38"/>
    </row>
    <row r="53" spans="2:9" s="27" customFormat="1" ht="18" customHeight="1" x14ac:dyDescent="0.6">
      <c r="B53" s="38"/>
      <c r="C53" s="38"/>
      <c r="E53" s="38"/>
      <c r="F53" s="38"/>
      <c r="I53" s="38"/>
    </row>
    <row r="54" spans="2:9" s="27" customFormat="1" ht="18" customHeight="1" x14ac:dyDescent="0.6">
      <c r="B54" s="38"/>
      <c r="C54" s="38"/>
      <c r="E54" s="38"/>
      <c r="F54" s="38"/>
      <c r="I54" s="38"/>
    </row>
    <row r="55" spans="2:9" s="27" customFormat="1" ht="18" customHeight="1" x14ac:dyDescent="0.6">
      <c r="B55" s="38"/>
      <c r="C55" s="38"/>
      <c r="E55" s="38"/>
      <c r="F55" s="38"/>
      <c r="I55" s="38"/>
    </row>
    <row r="56" spans="2:9" s="27" customFormat="1" ht="18" customHeight="1" x14ac:dyDescent="0.6">
      <c r="B56" s="38"/>
      <c r="C56" s="38"/>
      <c r="E56" s="38"/>
      <c r="F56" s="38"/>
      <c r="I56" s="38"/>
    </row>
    <row r="57" spans="2:9" s="27" customFormat="1" ht="18" customHeight="1" x14ac:dyDescent="0.6">
      <c r="B57" s="38"/>
      <c r="C57" s="38"/>
      <c r="E57" s="38"/>
      <c r="F57" s="38"/>
      <c r="I57" s="38"/>
    </row>
    <row r="58" spans="2:9" s="27" customFormat="1" ht="18" customHeight="1" x14ac:dyDescent="0.6">
      <c r="B58" s="38"/>
      <c r="C58" s="38"/>
      <c r="E58" s="38"/>
      <c r="F58" s="38"/>
      <c r="I58" s="38"/>
    </row>
    <row r="59" spans="2:9" s="27" customFormat="1" ht="18" customHeight="1" x14ac:dyDescent="0.6">
      <c r="B59" s="38"/>
      <c r="C59" s="38"/>
      <c r="E59" s="38"/>
      <c r="F59" s="38"/>
      <c r="I59" s="38"/>
    </row>
    <row r="60" spans="2:9" s="27" customFormat="1" ht="18" customHeight="1" x14ac:dyDescent="0.6">
      <c r="B60" s="38"/>
      <c r="C60" s="38"/>
      <c r="E60" s="38"/>
      <c r="F60" s="38"/>
      <c r="I60" s="38"/>
    </row>
    <row r="61" spans="2:9" s="27" customFormat="1" ht="18" customHeight="1" x14ac:dyDescent="0.6">
      <c r="B61" s="38"/>
      <c r="C61" s="38"/>
      <c r="E61" s="38"/>
      <c r="F61" s="38"/>
      <c r="I61" s="38"/>
    </row>
    <row r="62" spans="2:9" s="27" customFormat="1" ht="18" customHeight="1" x14ac:dyDescent="0.6">
      <c r="B62" s="38"/>
      <c r="C62" s="38"/>
      <c r="E62" s="38"/>
      <c r="F62" s="38"/>
      <c r="I62" s="38"/>
    </row>
    <row r="63" spans="2:9" s="27" customFormat="1" ht="18" customHeight="1" x14ac:dyDescent="0.6">
      <c r="B63" s="38"/>
      <c r="C63" s="38"/>
      <c r="E63" s="38"/>
      <c r="F63" s="38"/>
      <c r="I63" s="38"/>
    </row>
    <row r="64" spans="2:9" s="27" customFormat="1" ht="18" customHeight="1" x14ac:dyDescent="0.6">
      <c r="B64" s="38"/>
      <c r="C64" s="38"/>
      <c r="E64" s="38"/>
      <c r="F64" s="38"/>
      <c r="I64" s="38"/>
    </row>
    <row r="65" spans="2:9" s="27" customFormat="1" ht="18" customHeight="1" x14ac:dyDescent="0.6">
      <c r="B65" s="38"/>
      <c r="C65" s="38"/>
      <c r="E65" s="38"/>
      <c r="F65" s="38"/>
      <c r="I65" s="38"/>
    </row>
    <row r="66" spans="2:9" s="27" customFormat="1" ht="18" customHeight="1" x14ac:dyDescent="0.6">
      <c r="B66" s="38"/>
      <c r="C66" s="38"/>
      <c r="E66" s="38"/>
      <c r="F66" s="38"/>
      <c r="I66" s="38"/>
    </row>
    <row r="67" spans="2:9" s="27" customFormat="1" ht="18" customHeight="1" x14ac:dyDescent="0.6">
      <c r="B67" s="38"/>
      <c r="C67" s="38"/>
      <c r="E67" s="38"/>
      <c r="F67" s="38"/>
      <c r="I67" s="38"/>
    </row>
    <row r="68" spans="2:9" s="27" customFormat="1" ht="18" customHeight="1" x14ac:dyDescent="0.6">
      <c r="B68" s="38"/>
      <c r="C68" s="38"/>
      <c r="E68" s="38"/>
      <c r="F68" s="38"/>
      <c r="I68" s="38"/>
    </row>
    <row r="69" spans="2:9" s="27" customFormat="1" ht="18" customHeight="1" x14ac:dyDescent="0.6">
      <c r="B69" s="38"/>
      <c r="C69" s="38"/>
      <c r="E69" s="38"/>
      <c r="F69" s="38"/>
      <c r="I69" s="38"/>
    </row>
    <row r="70" spans="2:9" s="27" customFormat="1" ht="18" customHeight="1" x14ac:dyDescent="0.6">
      <c r="B70" s="38"/>
      <c r="C70" s="38"/>
      <c r="E70" s="38"/>
      <c r="F70" s="38"/>
      <c r="I70" s="38"/>
    </row>
    <row r="71" spans="2:9" s="27" customFormat="1" ht="18" customHeight="1" x14ac:dyDescent="0.6">
      <c r="B71" s="38"/>
      <c r="C71" s="38"/>
      <c r="E71" s="38"/>
      <c r="F71" s="38"/>
      <c r="I71" s="38"/>
    </row>
    <row r="72" spans="2:9" s="27" customFormat="1" ht="18" customHeight="1" x14ac:dyDescent="0.6">
      <c r="B72" s="38"/>
      <c r="C72" s="38"/>
      <c r="E72" s="38"/>
      <c r="F72" s="38"/>
      <c r="I72" s="38"/>
    </row>
    <row r="73" spans="2:9" s="27" customFormat="1" ht="18" customHeight="1" x14ac:dyDescent="0.6">
      <c r="B73" s="38"/>
      <c r="C73" s="38"/>
      <c r="E73" s="38"/>
      <c r="F73" s="38"/>
      <c r="I73" s="38"/>
    </row>
    <row r="74" spans="2:9" s="27" customFormat="1" ht="18" customHeight="1" x14ac:dyDescent="0.6">
      <c r="B74" s="38"/>
      <c r="C74" s="38"/>
      <c r="E74" s="38"/>
      <c r="F74" s="38"/>
      <c r="I74" s="38"/>
    </row>
    <row r="75" spans="2:9" s="27" customFormat="1" ht="18" customHeight="1" x14ac:dyDescent="0.6">
      <c r="B75" s="38"/>
      <c r="C75" s="38"/>
      <c r="E75" s="38"/>
      <c r="F75" s="38"/>
      <c r="I75" s="38"/>
    </row>
    <row r="76" spans="2:9" s="27" customFormat="1" ht="18" customHeight="1" x14ac:dyDescent="0.6">
      <c r="B76" s="38"/>
      <c r="C76" s="38"/>
      <c r="E76" s="38"/>
      <c r="F76" s="38"/>
      <c r="I76" s="38"/>
    </row>
    <row r="77" spans="2:9" s="27" customFormat="1" ht="18" customHeight="1" x14ac:dyDescent="0.6">
      <c r="B77" s="38"/>
      <c r="C77" s="38"/>
      <c r="E77" s="38"/>
      <c r="F77" s="38"/>
      <c r="I77" s="38"/>
    </row>
    <row r="78" spans="2:9" s="27" customFormat="1" ht="18" customHeight="1" x14ac:dyDescent="0.6">
      <c r="B78" s="38"/>
      <c r="C78" s="38"/>
      <c r="E78" s="38"/>
      <c r="F78" s="38"/>
      <c r="I78" s="38"/>
    </row>
    <row r="79" spans="2:9" s="27" customFormat="1" ht="18" customHeight="1" x14ac:dyDescent="0.6">
      <c r="B79" s="38"/>
      <c r="C79" s="38"/>
      <c r="E79" s="38"/>
      <c r="F79" s="38"/>
      <c r="I79" s="38"/>
    </row>
    <row r="80" spans="2:9" s="27" customFormat="1" ht="18" customHeight="1" x14ac:dyDescent="0.6">
      <c r="B80" s="38"/>
      <c r="C80" s="38"/>
      <c r="E80" s="38"/>
      <c r="F80" s="38"/>
      <c r="I80" s="38"/>
    </row>
    <row r="81" spans="2:9" s="27" customFormat="1" ht="18" customHeight="1" x14ac:dyDescent="0.6">
      <c r="B81" s="38"/>
      <c r="C81" s="38"/>
      <c r="E81" s="38"/>
      <c r="F81" s="38"/>
      <c r="I81" s="38"/>
    </row>
    <row r="82" spans="2:9" s="27" customFormat="1" ht="18" customHeight="1" x14ac:dyDescent="0.6">
      <c r="B82" s="38"/>
      <c r="C82" s="38"/>
      <c r="E82" s="38"/>
      <c r="F82" s="38"/>
      <c r="I82" s="38"/>
    </row>
    <row r="83" spans="2:9" s="27" customFormat="1" ht="18" customHeight="1" x14ac:dyDescent="0.6">
      <c r="B83" s="38"/>
      <c r="C83" s="38"/>
      <c r="E83" s="38"/>
      <c r="F83" s="38"/>
      <c r="I83" s="38"/>
    </row>
    <row r="84" spans="2:9" s="27" customFormat="1" ht="18" customHeight="1" x14ac:dyDescent="0.6">
      <c r="B84" s="38"/>
      <c r="C84" s="38"/>
      <c r="E84" s="38"/>
      <c r="F84" s="38"/>
      <c r="I84" s="38"/>
    </row>
    <row r="85" spans="2:9" s="27" customFormat="1" ht="18" customHeight="1" x14ac:dyDescent="0.6">
      <c r="B85" s="38"/>
      <c r="C85" s="38"/>
      <c r="E85" s="38"/>
      <c r="F85" s="38"/>
      <c r="I85" s="38"/>
    </row>
    <row r="86" spans="2:9" s="27" customFormat="1" ht="18" customHeight="1" x14ac:dyDescent="0.6">
      <c r="B86" s="38"/>
      <c r="C86" s="38"/>
      <c r="E86" s="38"/>
      <c r="F86" s="38"/>
      <c r="I86" s="38"/>
    </row>
    <row r="87" spans="2:9" s="27" customFormat="1" ht="18" customHeight="1" x14ac:dyDescent="0.6">
      <c r="B87" s="38"/>
      <c r="C87" s="38"/>
      <c r="E87" s="38"/>
      <c r="F87" s="38"/>
      <c r="I87" s="38"/>
    </row>
    <row r="88" spans="2:9" s="27" customFormat="1" ht="18" customHeight="1" x14ac:dyDescent="0.6">
      <c r="B88" s="38"/>
      <c r="C88" s="38"/>
      <c r="E88" s="38"/>
      <c r="F88" s="38"/>
      <c r="I88" s="38"/>
    </row>
    <row r="89" spans="2:9" s="27" customFormat="1" ht="18" customHeight="1" x14ac:dyDescent="0.6">
      <c r="B89" s="38"/>
      <c r="C89" s="38"/>
      <c r="E89" s="38"/>
      <c r="F89" s="38"/>
      <c r="I89" s="38"/>
    </row>
    <row r="90" spans="2:9" s="27" customFormat="1" ht="18" customHeight="1" x14ac:dyDescent="0.6">
      <c r="B90" s="38"/>
      <c r="C90" s="38"/>
      <c r="E90" s="38"/>
      <c r="F90" s="38"/>
      <c r="I90" s="38"/>
    </row>
    <row r="91" spans="2:9" s="27" customFormat="1" ht="18" customHeight="1" x14ac:dyDescent="0.6">
      <c r="B91" s="38"/>
      <c r="C91" s="38"/>
      <c r="E91" s="38"/>
      <c r="F91" s="38"/>
      <c r="I91" s="38"/>
    </row>
    <row r="92" spans="2:9" s="27" customFormat="1" ht="18" customHeight="1" x14ac:dyDescent="0.6">
      <c r="B92" s="38"/>
      <c r="C92" s="38"/>
      <c r="E92" s="38"/>
      <c r="F92" s="38"/>
      <c r="I92" s="38"/>
    </row>
    <row r="93" spans="2:9" s="27" customFormat="1" ht="18" customHeight="1" x14ac:dyDescent="0.6">
      <c r="B93" s="38"/>
      <c r="C93" s="38"/>
      <c r="E93" s="38"/>
      <c r="F93" s="38"/>
      <c r="I93" s="38"/>
    </row>
    <row r="94" spans="2:9" s="27" customFormat="1" ht="18" customHeight="1" x14ac:dyDescent="0.6">
      <c r="B94" s="38"/>
      <c r="C94" s="38"/>
      <c r="E94" s="38"/>
      <c r="F94" s="38"/>
      <c r="I94" s="38"/>
    </row>
    <row r="95" spans="2:9" s="27" customFormat="1" ht="18" customHeight="1" x14ac:dyDescent="0.6">
      <c r="B95" s="38"/>
      <c r="C95" s="38"/>
      <c r="E95" s="38"/>
      <c r="F95" s="38"/>
      <c r="I95" s="38"/>
    </row>
    <row r="96" spans="2:9" s="27" customFormat="1" ht="18" customHeight="1" x14ac:dyDescent="0.6">
      <c r="B96" s="38"/>
      <c r="C96" s="38"/>
      <c r="E96" s="38"/>
      <c r="F96" s="38"/>
      <c r="I96" s="38"/>
    </row>
    <row r="97" spans="2:9" s="27" customFormat="1" ht="18" customHeight="1" x14ac:dyDescent="0.6">
      <c r="B97" s="38"/>
      <c r="C97" s="38"/>
      <c r="E97" s="38"/>
      <c r="F97" s="38"/>
      <c r="I97" s="38"/>
    </row>
    <row r="98" spans="2:9" s="27" customFormat="1" ht="18" customHeight="1" x14ac:dyDescent="0.6">
      <c r="B98" s="38"/>
      <c r="C98" s="38"/>
      <c r="E98" s="38"/>
      <c r="F98" s="38"/>
      <c r="I98" s="38"/>
    </row>
    <row r="99" spans="2:9" s="27" customFormat="1" ht="18" customHeight="1" x14ac:dyDescent="0.6">
      <c r="B99" s="38"/>
      <c r="C99" s="38"/>
      <c r="E99" s="38"/>
      <c r="F99" s="38"/>
      <c r="I99" s="38"/>
    </row>
    <row r="100" spans="2:9" s="27" customFormat="1" ht="18" customHeight="1" x14ac:dyDescent="0.6">
      <c r="B100" s="38"/>
      <c r="C100" s="38"/>
      <c r="E100" s="38"/>
      <c r="F100" s="38"/>
      <c r="I100" s="38"/>
    </row>
    <row r="101" spans="2:9" s="27" customFormat="1" ht="18" customHeight="1" x14ac:dyDescent="0.6">
      <c r="B101" s="38"/>
      <c r="C101" s="38"/>
      <c r="E101" s="38"/>
      <c r="F101" s="38"/>
      <c r="I101" s="38"/>
    </row>
    <row r="102" spans="2:9" s="27" customFormat="1" ht="18" customHeight="1" x14ac:dyDescent="0.6">
      <c r="B102" s="38"/>
      <c r="C102" s="38"/>
      <c r="E102" s="38"/>
      <c r="F102" s="38"/>
      <c r="I102" s="38"/>
    </row>
    <row r="103" spans="2:9" s="27" customFormat="1" ht="18" customHeight="1" x14ac:dyDescent="0.6">
      <c r="B103" s="38"/>
      <c r="C103" s="38"/>
      <c r="E103" s="38"/>
      <c r="F103" s="38"/>
      <c r="I103" s="38"/>
    </row>
    <row r="104" spans="2:9" s="27" customFormat="1" ht="18" customHeight="1" x14ac:dyDescent="0.6">
      <c r="B104" s="38"/>
      <c r="C104" s="38"/>
      <c r="E104" s="38"/>
      <c r="F104" s="38"/>
      <c r="I104" s="38"/>
    </row>
    <row r="105" spans="2:9" s="27" customFormat="1" ht="18" customHeight="1" x14ac:dyDescent="0.6">
      <c r="B105" s="38"/>
      <c r="C105" s="38"/>
      <c r="E105" s="38"/>
      <c r="F105" s="38"/>
      <c r="I105" s="38"/>
    </row>
    <row r="106" spans="2:9" s="27" customFormat="1" ht="18" customHeight="1" x14ac:dyDescent="0.6">
      <c r="B106" s="38"/>
      <c r="C106" s="38"/>
      <c r="E106" s="38"/>
      <c r="F106" s="38"/>
      <c r="I106" s="38"/>
    </row>
    <row r="107" spans="2:9" s="27" customFormat="1" ht="18" customHeight="1" x14ac:dyDescent="0.6">
      <c r="B107" s="38"/>
      <c r="C107" s="38"/>
      <c r="E107" s="38"/>
      <c r="F107" s="38"/>
      <c r="I107" s="38"/>
    </row>
    <row r="108" spans="2:9" s="27" customFormat="1" ht="18" customHeight="1" x14ac:dyDescent="0.6">
      <c r="B108" s="38"/>
      <c r="C108" s="38"/>
      <c r="E108" s="38"/>
      <c r="F108" s="38"/>
      <c r="I108" s="38"/>
    </row>
    <row r="109" spans="2:9" s="27" customFormat="1" ht="18" customHeight="1" x14ac:dyDescent="0.6">
      <c r="B109" s="38"/>
      <c r="C109" s="38"/>
      <c r="E109" s="38"/>
      <c r="F109" s="38"/>
      <c r="I109" s="38"/>
    </row>
    <row r="110" spans="2:9" s="27" customFormat="1" ht="18" customHeight="1" x14ac:dyDescent="0.6">
      <c r="B110" s="38"/>
      <c r="C110" s="38"/>
      <c r="E110" s="38"/>
      <c r="F110" s="38"/>
      <c r="I110" s="38"/>
    </row>
    <row r="111" spans="2:9" s="27" customFormat="1" ht="18" customHeight="1" x14ac:dyDescent="0.6">
      <c r="B111" s="38"/>
      <c r="C111" s="38"/>
      <c r="E111" s="38"/>
      <c r="F111" s="38"/>
      <c r="I111" s="38"/>
    </row>
    <row r="112" spans="2:9" s="27" customFormat="1" ht="18" customHeight="1" x14ac:dyDescent="0.6">
      <c r="B112" s="38"/>
      <c r="C112" s="38"/>
      <c r="E112" s="38"/>
      <c r="F112" s="38"/>
      <c r="I112" s="38"/>
    </row>
    <row r="113" spans="2:9" s="27" customFormat="1" ht="18" customHeight="1" x14ac:dyDescent="0.6">
      <c r="B113" s="38"/>
      <c r="C113" s="38"/>
      <c r="E113" s="38"/>
      <c r="F113" s="38"/>
      <c r="I113" s="38"/>
    </row>
    <row r="114" spans="2:9" s="27" customFormat="1" ht="18" customHeight="1" x14ac:dyDescent="0.6">
      <c r="B114" s="38"/>
      <c r="C114" s="38"/>
      <c r="E114" s="38"/>
      <c r="F114" s="38"/>
      <c r="I114" s="38"/>
    </row>
    <row r="115" spans="2:9" s="27" customFormat="1" ht="18" customHeight="1" x14ac:dyDescent="0.6">
      <c r="B115" s="38"/>
      <c r="C115" s="38"/>
      <c r="E115" s="38"/>
      <c r="F115" s="38"/>
      <c r="I115" s="38"/>
    </row>
    <row r="116" spans="2:9" s="27" customFormat="1" ht="18" customHeight="1" x14ac:dyDescent="0.6">
      <c r="B116" s="38"/>
      <c r="C116" s="38"/>
      <c r="E116" s="38"/>
      <c r="F116" s="38"/>
      <c r="I116" s="38"/>
    </row>
    <row r="117" spans="2:9" s="27" customFormat="1" ht="18" customHeight="1" x14ac:dyDescent="0.6">
      <c r="B117" s="38"/>
      <c r="C117" s="38"/>
      <c r="E117" s="38"/>
      <c r="F117" s="38"/>
      <c r="I117" s="38"/>
    </row>
    <row r="118" spans="2:9" s="27" customFormat="1" ht="18" customHeight="1" x14ac:dyDescent="0.6">
      <c r="B118" s="38"/>
      <c r="C118" s="38"/>
      <c r="E118" s="38"/>
      <c r="F118" s="38"/>
      <c r="I118" s="38"/>
    </row>
    <row r="119" spans="2:9" s="27" customFormat="1" ht="18" customHeight="1" x14ac:dyDescent="0.6">
      <c r="B119" s="38"/>
      <c r="C119" s="38"/>
      <c r="E119" s="38"/>
      <c r="F119" s="38"/>
      <c r="I119" s="38"/>
    </row>
    <row r="120" spans="2:9" s="27" customFormat="1" ht="18" customHeight="1" x14ac:dyDescent="0.6">
      <c r="B120" s="38"/>
      <c r="C120" s="38"/>
      <c r="E120" s="38"/>
      <c r="F120" s="38"/>
      <c r="I120" s="38"/>
    </row>
    <row r="121" spans="2:9" s="27" customFormat="1" ht="18" customHeight="1" x14ac:dyDescent="0.6">
      <c r="B121" s="38"/>
      <c r="C121" s="38"/>
      <c r="E121" s="38"/>
      <c r="F121" s="38"/>
      <c r="I121" s="38"/>
    </row>
    <row r="122" spans="2:9" s="27" customFormat="1" ht="18" customHeight="1" x14ac:dyDescent="0.6">
      <c r="B122" s="38"/>
      <c r="C122" s="38"/>
      <c r="E122" s="38"/>
      <c r="F122" s="38"/>
      <c r="I122" s="38"/>
    </row>
    <row r="123" spans="2:9" s="27" customFormat="1" ht="18" customHeight="1" x14ac:dyDescent="0.6">
      <c r="B123" s="38"/>
      <c r="C123" s="38"/>
      <c r="E123" s="38"/>
      <c r="F123" s="38"/>
      <c r="I123" s="38"/>
    </row>
    <row r="124" spans="2:9" s="27" customFormat="1" ht="18" customHeight="1" x14ac:dyDescent="0.6">
      <c r="B124" s="38"/>
      <c r="C124" s="38"/>
      <c r="E124" s="38"/>
      <c r="F124" s="38"/>
      <c r="I124" s="38"/>
    </row>
    <row r="125" spans="2:9" s="27" customFormat="1" ht="18" customHeight="1" x14ac:dyDescent="0.6">
      <c r="B125" s="38"/>
      <c r="C125" s="38"/>
      <c r="E125" s="38"/>
      <c r="F125" s="38"/>
      <c r="I125" s="38"/>
    </row>
    <row r="126" spans="2:9" s="27" customFormat="1" ht="18" customHeight="1" x14ac:dyDescent="0.6">
      <c r="B126" s="38"/>
      <c r="C126" s="38"/>
      <c r="E126" s="38"/>
      <c r="F126" s="38"/>
      <c r="I126" s="38"/>
    </row>
    <row r="127" spans="2:9" s="27" customFormat="1" ht="18" customHeight="1" x14ac:dyDescent="0.6">
      <c r="B127" s="38"/>
      <c r="C127" s="38"/>
      <c r="E127" s="38"/>
      <c r="F127" s="38"/>
      <c r="I127" s="38"/>
    </row>
    <row r="128" spans="2:9" s="27" customFormat="1" ht="18" customHeight="1" x14ac:dyDescent="0.6">
      <c r="B128" s="38"/>
      <c r="C128" s="38"/>
      <c r="E128" s="38"/>
      <c r="F128" s="38"/>
      <c r="I128" s="38"/>
    </row>
    <row r="129" spans="2:9" s="27" customFormat="1" ht="18" customHeight="1" x14ac:dyDescent="0.6">
      <c r="B129" s="38"/>
      <c r="C129" s="38"/>
      <c r="E129" s="38"/>
      <c r="F129" s="38"/>
      <c r="I129" s="38"/>
    </row>
    <row r="130" spans="2:9" s="27" customFormat="1" ht="18" customHeight="1" x14ac:dyDescent="0.6">
      <c r="B130" s="38"/>
      <c r="C130" s="38"/>
      <c r="E130" s="38"/>
      <c r="F130" s="38"/>
      <c r="I130" s="38"/>
    </row>
    <row r="131" spans="2:9" s="27" customFormat="1" ht="18" customHeight="1" x14ac:dyDescent="0.6">
      <c r="B131" s="38"/>
      <c r="C131" s="38"/>
      <c r="E131" s="38"/>
      <c r="F131" s="38"/>
      <c r="I131" s="38"/>
    </row>
    <row r="132" spans="2:9" s="27" customFormat="1" ht="18" customHeight="1" x14ac:dyDescent="0.6">
      <c r="B132" s="38"/>
      <c r="C132" s="38"/>
      <c r="E132" s="38"/>
      <c r="F132" s="38"/>
      <c r="I132" s="38"/>
    </row>
    <row r="133" spans="2:9" s="27" customFormat="1" ht="18" customHeight="1" x14ac:dyDescent="0.6">
      <c r="B133" s="38"/>
      <c r="C133" s="38"/>
      <c r="E133" s="38"/>
      <c r="F133" s="38"/>
      <c r="I133" s="38"/>
    </row>
    <row r="134" spans="2:9" s="27" customFormat="1" ht="18" customHeight="1" x14ac:dyDescent="0.6">
      <c r="B134" s="38"/>
      <c r="C134" s="38"/>
      <c r="E134" s="38"/>
      <c r="F134" s="38"/>
      <c r="I134" s="38"/>
    </row>
    <row r="135" spans="2:9" s="27" customFormat="1" ht="18" customHeight="1" x14ac:dyDescent="0.6">
      <c r="B135" s="38"/>
      <c r="C135" s="38"/>
      <c r="E135" s="38"/>
      <c r="F135" s="38"/>
      <c r="I135" s="38"/>
    </row>
    <row r="136" spans="2:9" s="27" customFormat="1" ht="18" customHeight="1" x14ac:dyDescent="0.6">
      <c r="B136" s="38"/>
      <c r="C136" s="38"/>
      <c r="E136" s="38"/>
      <c r="F136" s="38"/>
      <c r="I136" s="38"/>
    </row>
    <row r="137" spans="2:9" s="27" customFormat="1" ht="18" customHeight="1" x14ac:dyDescent="0.6">
      <c r="B137" s="38"/>
      <c r="C137" s="38"/>
      <c r="E137" s="38"/>
      <c r="F137" s="38"/>
      <c r="I137" s="38"/>
    </row>
    <row r="138" spans="2:9" s="27" customFormat="1" ht="18" customHeight="1" x14ac:dyDescent="0.6">
      <c r="B138" s="38"/>
      <c r="C138" s="38"/>
      <c r="E138" s="38"/>
      <c r="F138" s="38"/>
      <c r="I138" s="38"/>
    </row>
    <row r="139" spans="2:9" s="27" customFormat="1" ht="18" customHeight="1" x14ac:dyDescent="0.6">
      <c r="B139" s="38"/>
      <c r="C139" s="38"/>
      <c r="E139" s="38"/>
      <c r="F139" s="38"/>
      <c r="I139" s="38"/>
    </row>
    <row r="140" spans="2:9" s="27" customFormat="1" ht="18" customHeight="1" x14ac:dyDescent="0.6">
      <c r="B140" s="38"/>
      <c r="C140" s="38"/>
      <c r="E140" s="38"/>
      <c r="F140" s="38"/>
      <c r="I140" s="38"/>
    </row>
    <row r="141" spans="2:9" s="27" customFormat="1" ht="18" customHeight="1" x14ac:dyDescent="0.6">
      <c r="B141" s="38"/>
      <c r="C141" s="38"/>
      <c r="E141" s="38"/>
      <c r="F141" s="38"/>
      <c r="I141" s="38"/>
    </row>
    <row r="142" spans="2:9" s="27" customFormat="1" ht="18" customHeight="1" x14ac:dyDescent="0.6">
      <c r="B142" s="38"/>
      <c r="C142" s="38"/>
      <c r="E142" s="38"/>
      <c r="F142" s="38"/>
      <c r="I142" s="38"/>
    </row>
    <row r="143" spans="2:9" s="27" customFormat="1" ht="18" customHeight="1" x14ac:dyDescent="0.6">
      <c r="B143" s="38"/>
      <c r="C143" s="38"/>
      <c r="E143" s="38"/>
      <c r="F143" s="38"/>
      <c r="I143" s="38"/>
    </row>
    <row r="144" spans="2:9" s="27" customFormat="1" ht="18" customHeight="1" x14ac:dyDescent="0.6">
      <c r="B144" s="38"/>
      <c r="C144" s="38"/>
      <c r="E144" s="38"/>
      <c r="F144" s="38"/>
      <c r="I144" s="38"/>
    </row>
    <row r="145" spans="2:9" s="27" customFormat="1" ht="18" customHeight="1" x14ac:dyDescent="0.6">
      <c r="B145" s="38"/>
      <c r="C145" s="38"/>
      <c r="E145" s="38"/>
      <c r="F145" s="38"/>
      <c r="I145" s="38"/>
    </row>
    <row r="146" spans="2:9" s="27" customFormat="1" ht="18" customHeight="1" x14ac:dyDescent="0.6">
      <c r="B146" s="38"/>
      <c r="C146" s="38"/>
      <c r="E146" s="38"/>
      <c r="F146" s="38"/>
      <c r="I146" s="38"/>
    </row>
    <row r="147" spans="2:9" s="27" customFormat="1" ht="18" customHeight="1" x14ac:dyDescent="0.6">
      <c r="B147" s="38"/>
      <c r="C147" s="38"/>
      <c r="E147" s="38"/>
      <c r="F147" s="38"/>
      <c r="I147" s="38"/>
    </row>
    <row r="148" spans="2:9" s="27" customFormat="1" ht="18" customHeight="1" x14ac:dyDescent="0.6">
      <c r="B148" s="38"/>
      <c r="C148" s="38"/>
      <c r="E148" s="38"/>
      <c r="F148" s="38"/>
      <c r="I148" s="38"/>
    </row>
    <row r="149" spans="2:9" s="27" customFormat="1" ht="18" customHeight="1" x14ac:dyDescent="0.6">
      <c r="B149" s="38"/>
      <c r="C149" s="38"/>
      <c r="E149" s="38"/>
      <c r="F149" s="38"/>
      <c r="I149" s="38"/>
    </row>
    <row r="150" spans="2:9" s="27" customFormat="1" ht="18" customHeight="1" x14ac:dyDescent="0.6">
      <c r="B150" s="38"/>
      <c r="C150" s="38"/>
      <c r="E150" s="38"/>
      <c r="F150" s="38"/>
      <c r="I150" s="38"/>
    </row>
    <row r="151" spans="2:9" s="27" customFormat="1" ht="18" customHeight="1" x14ac:dyDescent="0.6">
      <c r="B151" s="38"/>
      <c r="C151" s="38"/>
      <c r="E151" s="38"/>
      <c r="F151" s="38"/>
      <c r="I151" s="38"/>
    </row>
    <row r="152" spans="2:9" s="27" customFormat="1" ht="18" customHeight="1" x14ac:dyDescent="0.6">
      <c r="B152" s="38"/>
      <c r="C152" s="38"/>
      <c r="E152" s="38"/>
      <c r="F152" s="38"/>
      <c r="I152" s="38"/>
    </row>
    <row r="153" spans="2:9" s="27" customFormat="1" ht="18" customHeight="1" x14ac:dyDescent="0.6">
      <c r="B153" s="38"/>
      <c r="C153" s="38"/>
      <c r="E153" s="38"/>
      <c r="F153" s="38"/>
      <c r="I153" s="38"/>
    </row>
    <row r="154" spans="2:9" s="27" customFormat="1" ht="18" customHeight="1" x14ac:dyDescent="0.6">
      <c r="B154" s="38"/>
      <c r="C154" s="38"/>
      <c r="E154" s="38"/>
      <c r="F154" s="38"/>
      <c r="I154" s="38"/>
    </row>
    <row r="155" spans="2:9" s="27" customFormat="1" ht="18" customHeight="1" x14ac:dyDescent="0.6">
      <c r="B155" s="38"/>
      <c r="C155" s="38"/>
      <c r="E155" s="38"/>
      <c r="F155" s="38"/>
      <c r="I155" s="38"/>
    </row>
    <row r="156" spans="2:9" s="27" customFormat="1" ht="18" customHeight="1" x14ac:dyDescent="0.6">
      <c r="B156" s="38"/>
      <c r="C156" s="38"/>
      <c r="E156" s="38"/>
      <c r="F156" s="38"/>
      <c r="I156" s="38"/>
    </row>
    <row r="157" spans="2:9" s="27" customFormat="1" ht="18" customHeight="1" x14ac:dyDescent="0.6">
      <c r="B157" s="38"/>
      <c r="C157" s="38"/>
      <c r="E157" s="38"/>
      <c r="F157" s="38"/>
      <c r="I157" s="38"/>
    </row>
    <row r="158" spans="2:9" s="27" customFormat="1" ht="18" customHeight="1" x14ac:dyDescent="0.6">
      <c r="B158" s="38"/>
      <c r="C158" s="38"/>
      <c r="E158" s="38"/>
      <c r="F158" s="38"/>
      <c r="I158" s="38"/>
    </row>
    <row r="159" spans="2:9" s="27" customFormat="1" ht="18" customHeight="1" x14ac:dyDescent="0.6">
      <c r="B159" s="38"/>
      <c r="C159" s="38"/>
      <c r="E159" s="38"/>
      <c r="F159" s="38"/>
      <c r="I159" s="38"/>
    </row>
    <row r="160" spans="2:9" s="27" customFormat="1" ht="18" customHeight="1" x14ac:dyDescent="0.6">
      <c r="B160" s="38"/>
      <c r="C160" s="38"/>
      <c r="E160" s="38"/>
      <c r="F160" s="38"/>
      <c r="I160" s="38"/>
    </row>
    <row r="161" spans="2:9" s="27" customFormat="1" ht="18" customHeight="1" x14ac:dyDescent="0.6">
      <c r="B161" s="38"/>
      <c r="C161" s="38"/>
      <c r="E161" s="38"/>
      <c r="F161" s="38"/>
      <c r="I161" s="38"/>
    </row>
    <row r="162" spans="2:9" s="27" customFormat="1" ht="18" customHeight="1" x14ac:dyDescent="0.6">
      <c r="B162" s="38"/>
      <c r="C162" s="38"/>
      <c r="E162" s="38"/>
      <c r="F162" s="38"/>
      <c r="I162" s="38"/>
    </row>
    <row r="163" spans="2:9" s="27" customFormat="1" ht="18" customHeight="1" x14ac:dyDescent="0.6">
      <c r="B163" s="38"/>
      <c r="C163" s="38"/>
      <c r="E163" s="38"/>
      <c r="F163" s="38"/>
      <c r="I163" s="38"/>
    </row>
    <row r="164" spans="2:9" s="27" customFormat="1" ht="18" customHeight="1" x14ac:dyDescent="0.6">
      <c r="B164" s="38"/>
      <c r="C164" s="38"/>
      <c r="E164" s="38"/>
      <c r="F164" s="38"/>
      <c r="I164" s="38"/>
    </row>
    <row r="165" spans="2:9" s="27" customFormat="1" ht="18" customHeight="1" x14ac:dyDescent="0.6">
      <c r="B165" s="38"/>
      <c r="C165" s="38"/>
      <c r="E165" s="38"/>
      <c r="F165" s="38"/>
      <c r="I165" s="38"/>
    </row>
    <row r="166" spans="2:9" s="27" customFormat="1" ht="18" customHeight="1" x14ac:dyDescent="0.6">
      <c r="B166" s="38"/>
      <c r="C166" s="38"/>
      <c r="E166" s="38"/>
      <c r="F166" s="38"/>
      <c r="I166" s="38"/>
    </row>
    <row r="167" spans="2:9" s="27" customFormat="1" ht="18" customHeight="1" x14ac:dyDescent="0.6">
      <c r="B167" s="38"/>
      <c r="C167" s="38"/>
      <c r="E167" s="38"/>
      <c r="F167" s="38"/>
      <c r="I167" s="38"/>
    </row>
    <row r="168" spans="2:9" s="27" customFormat="1" ht="18" customHeight="1" x14ac:dyDescent="0.6">
      <c r="B168" s="38"/>
      <c r="C168" s="38"/>
      <c r="E168" s="38"/>
      <c r="F168" s="38"/>
      <c r="I168" s="38"/>
    </row>
    <row r="169" spans="2:9" s="27" customFormat="1" ht="18" customHeight="1" x14ac:dyDescent="0.6">
      <c r="B169" s="38"/>
      <c r="C169" s="38"/>
      <c r="E169" s="38"/>
      <c r="F169" s="38"/>
      <c r="I169" s="38"/>
    </row>
    <row r="170" spans="2:9" s="27" customFormat="1" ht="18" customHeight="1" x14ac:dyDescent="0.6">
      <c r="B170" s="38"/>
      <c r="C170" s="38"/>
      <c r="E170" s="38"/>
      <c r="F170" s="38"/>
      <c r="I170" s="38"/>
    </row>
    <row r="171" spans="2:9" s="27" customFormat="1" ht="18" customHeight="1" x14ac:dyDescent="0.6">
      <c r="B171" s="38"/>
      <c r="C171" s="38"/>
      <c r="E171" s="38"/>
      <c r="F171" s="38"/>
      <c r="I171" s="38"/>
    </row>
    <row r="172" spans="2:9" s="27" customFormat="1" ht="18" customHeight="1" x14ac:dyDescent="0.6">
      <c r="B172" s="38"/>
      <c r="C172" s="38"/>
      <c r="E172" s="38"/>
      <c r="F172" s="38"/>
      <c r="I172" s="38"/>
    </row>
    <row r="173" spans="2:9" s="27" customFormat="1" ht="18" customHeight="1" x14ac:dyDescent="0.6">
      <c r="B173" s="38"/>
      <c r="C173" s="38"/>
      <c r="E173" s="38"/>
      <c r="F173" s="38"/>
      <c r="I173" s="38"/>
    </row>
    <row r="174" spans="2:9" s="27" customFormat="1" ht="18" customHeight="1" x14ac:dyDescent="0.6">
      <c r="B174" s="38"/>
      <c r="C174" s="38"/>
      <c r="E174" s="38"/>
      <c r="F174" s="38"/>
      <c r="I174" s="38"/>
    </row>
    <row r="175" spans="2:9" s="27" customFormat="1" ht="18" customHeight="1" x14ac:dyDescent="0.6">
      <c r="B175" s="38"/>
      <c r="C175" s="38"/>
      <c r="E175" s="38"/>
      <c r="F175" s="38"/>
      <c r="I175" s="38"/>
    </row>
    <row r="176" spans="2:9" s="27" customFormat="1" ht="18" customHeight="1" x14ac:dyDescent="0.6">
      <c r="B176" s="38"/>
      <c r="C176" s="38"/>
      <c r="E176" s="38"/>
      <c r="F176" s="38"/>
      <c r="I176" s="38"/>
    </row>
    <row r="177" spans="2:9" s="27" customFormat="1" ht="18" customHeight="1" x14ac:dyDescent="0.6">
      <c r="B177" s="38"/>
      <c r="C177" s="38"/>
      <c r="E177" s="38"/>
      <c r="F177" s="38"/>
      <c r="I177" s="38"/>
    </row>
    <row r="178" spans="2:9" s="27" customFormat="1" ht="18" customHeight="1" x14ac:dyDescent="0.6">
      <c r="B178" s="38"/>
      <c r="C178" s="38"/>
      <c r="E178" s="38"/>
      <c r="F178" s="38"/>
      <c r="I178" s="38"/>
    </row>
    <row r="179" spans="2:9" s="27" customFormat="1" ht="18" customHeight="1" x14ac:dyDescent="0.6">
      <c r="B179" s="38"/>
      <c r="C179" s="38"/>
      <c r="E179" s="38"/>
      <c r="F179" s="38"/>
      <c r="I179" s="38"/>
    </row>
    <row r="180" spans="2:9" s="27" customFormat="1" ht="18" customHeight="1" x14ac:dyDescent="0.6">
      <c r="B180" s="38"/>
      <c r="C180" s="38"/>
      <c r="E180" s="38"/>
      <c r="F180" s="38"/>
      <c r="I180" s="38"/>
    </row>
    <row r="181" spans="2:9" s="27" customFormat="1" ht="18" customHeight="1" x14ac:dyDescent="0.6">
      <c r="B181" s="38"/>
      <c r="C181" s="38"/>
      <c r="E181" s="38"/>
      <c r="F181" s="38"/>
      <c r="I181" s="38"/>
    </row>
    <row r="182" spans="2:9" s="27" customFormat="1" ht="18" customHeight="1" x14ac:dyDescent="0.6">
      <c r="B182" s="38"/>
      <c r="C182" s="38"/>
      <c r="E182" s="38"/>
      <c r="F182" s="38"/>
      <c r="I182" s="38"/>
    </row>
    <row r="183" spans="2:9" s="27" customFormat="1" ht="18" customHeight="1" x14ac:dyDescent="0.6">
      <c r="B183" s="38"/>
      <c r="C183" s="38"/>
      <c r="E183" s="38"/>
      <c r="F183" s="38"/>
      <c r="I183" s="38"/>
    </row>
    <row r="184" spans="2:9" s="27" customFormat="1" ht="18" customHeight="1" x14ac:dyDescent="0.6">
      <c r="B184" s="38"/>
      <c r="C184" s="38"/>
      <c r="E184" s="38"/>
      <c r="F184" s="38"/>
      <c r="I184" s="38"/>
    </row>
    <row r="185" spans="2:9" s="27" customFormat="1" ht="18" customHeight="1" x14ac:dyDescent="0.6">
      <c r="B185" s="38"/>
      <c r="C185" s="38"/>
      <c r="E185" s="38"/>
      <c r="F185" s="38"/>
      <c r="I185" s="38"/>
    </row>
    <row r="186" spans="2:9" s="27" customFormat="1" ht="18" customHeight="1" x14ac:dyDescent="0.6">
      <c r="B186" s="38"/>
      <c r="C186" s="38"/>
      <c r="E186" s="38"/>
      <c r="F186" s="38"/>
      <c r="I186" s="38"/>
    </row>
    <row r="187" spans="2:9" s="27" customFormat="1" ht="18" customHeight="1" x14ac:dyDescent="0.6">
      <c r="B187" s="38"/>
      <c r="C187" s="38"/>
      <c r="E187" s="38"/>
      <c r="F187" s="38"/>
      <c r="I187" s="38"/>
    </row>
    <row r="188" spans="2:9" s="27" customFormat="1" ht="18" customHeight="1" x14ac:dyDescent="0.6">
      <c r="B188" s="38"/>
      <c r="C188" s="38"/>
      <c r="E188" s="38"/>
      <c r="F188" s="38"/>
      <c r="I188" s="38"/>
    </row>
    <row r="189" spans="2:9" s="27" customFormat="1" ht="18" customHeight="1" x14ac:dyDescent="0.6">
      <c r="B189" s="38"/>
      <c r="C189" s="38"/>
      <c r="E189" s="38"/>
      <c r="F189" s="38"/>
      <c r="I189" s="38"/>
    </row>
    <row r="190" spans="2:9" s="27" customFormat="1" ht="18" customHeight="1" x14ac:dyDescent="0.6">
      <c r="B190" s="38"/>
      <c r="C190" s="38"/>
      <c r="E190" s="38"/>
      <c r="F190" s="38"/>
      <c r="I190" s="38"/>
    </row>
    <row r="191" spans="2:9" s="27" customFormat="1" ht="18" customHeight="1" x14ac:dyDescent="0.6">
      <c r="B191" s="38"/>
      <c r="C191" s="38"/>
      <c r="E191" s="38"/>
      <c r="F191" s="38"/>
      <c r="I191" s="38"/>
    </row>
    <row r="192" spans="2:9" s="27" customFormat="1" ht="18" customHeight="1" x14ac:dyDescent="0.6">
      <c r="B192" s="38"/>
      <c r="C192" s="38"/>
      <c r="E192" s="38"/>
      <c r="F192" s="38"/>
      <c r="I192" s="38"/>
    </row>
    <row r="193" spans="2:9" s="27" customFormat="1" ht="18" customHeight="1" x14ac:dyDescent="0.6">
      <c r="B193" s="38"/>
      <c r="C193" s="38"/>
      <c r="E193" s="38"/>
      <c r="F193" s="38"/>
      <c r="I193" s="38"/>
    </row>
    <row r="194" spans="2:9" s="27" customFormat="1" ht="18" customHeight="1" x14ac:dyDescent="0.6">
      <c r="B194" s="38"/>
      <c r="C194" s="38"/>
      <c r="E194" s="38"/>
      <c r="F194" s="38"/>
      <c r="I194" s="38"/>
    </row>
    <row r="195" spans="2:9" s="27" customFormat="1" ht="18" customHeight="1" x14ac:dyDescent="0.6">
      <c r="B195" s="38"/>
      <c r="C195" s="38"/>
      <c r="E195" s="38"/>
      <c r="F195" s="38"/>
      <c r="I195" s="38"/>
    </row>
    <row r="196" spans="2:9" s="27" customFormat="1" ht="18" customHeight="1" x14ac:dyDescent="0.6">
      <c r="B196" s="38"/>
      <c r="C196" s="38"/>
      <c r="E196" s="38"/>
      <c r="F196" s="38"/>
      <c r="I196" s="38"/>
    </row>
    <row r="197" spans="2:9" s="27" customFormat="1" ht="18" customHeight="1" x14ac:dyDescent="0.6">
      <c r="B197" s="38"/>
      <c r="C197" s="38"/>
      <c r="E197" s="38"/>
      <c r="F197" s="38"/>
      <c r="I197" s="38"/>
    </row>
    <row r="198" spans="2:9" s="27" customFormat="1" ht="18" customHeight="1" x14ac:dyDescent="0.6">
      <c r="B198" s="38"/>
      <c r="C198" s="38"/>
      <c r="E198" s="38"/>
      <c r="F198" s="38"/>
      <c r="I198" s="38"/>
    </row>
    <row r="199" spans="2:9" s="27" customFormat="1" ht="18" customHeight="1" x14ac:dyDescent="0.6">
      <c r="B199" s="38"/>
      <c r="C199" s="38"/>
      <c r="E199" s="38"/>
      <c r="F199" s="38"/>
      <c r="I199" s="38"/>
    </row>
    <row r="200" spans="2:9" s="27" customFormat="1" ht="18" customHeight="1" x14ac:dyDescent="0.6">
      <c r="B200" s="38"/>
      <c r="C200" s="38"/>
      <c r="E200" s="38"/>
      <c r="F200" s="38"/>
      <c r="I200" s="38"/>
    </row>
    <row r="201" spans="2:9" s="27" customFormat="1" ht="18" customHeight="1" x14ac:dyDescent="0.6">
      <c r="B201" s="38"/>
      <c r="C201" s="38"/>
      <c r="E201" s="38"/>
      <c r="F201" s="38"/>
      <c r="I201" s="38"/>
    </row>
    <row r="202" spans="2:9" s="27" customFormat="1" ht="18" customHeight="1" x14ac:dyDescent="0.6">
      <c r="B202" s="38"/>
      <c r="C202" s="38"/>
      <c r="E202" s="38"/>
      <c r="F202" s="38"/>
      <c r="I202" s="38"/>
    </row>
    <row r="203" spans="2:9" s="27" customFormat="1" ht="18" customHeight="1" x14ac:dyDescent="0.6">
      <c r="B203" s="38"/>
      <c r="C203" s="38"/>
      <c r="E203" s="38"/>
      <c r="F203" s="38"/>
      <c r="I203" s="38"/>
    </row>
    <row r="204" spans="2:9" s="27" customFormat="1" ht="18" customHeight="1" x14ac:dyDescent="0.6">
      <c r="B204" s="38"/>
      <c r="C204" s="38"/>
      <c r="E204" s="38"/>
      <c r="F204" s="38"/>
      <c r="I204" s="38"/>
    </row>
    <row r="205" spans="2:9" s="27" customFormat="1" ht="18" customHeight="1" x14ac:dyDescent="0.6">
      <c r="B205" s="38"/>
      <c r="C205" s="38"/>
      <c r="E205" s="38"/>
      <c r="F205" s="38"/>
      <c r="I205" s="38"/>
    </row>
    <row r="206" spans="2:9" s="27" customFormat="1" ht="18" customHeight="1" x14ac:dyDescent="0.6">
      <c r="B206" s="38"/>
      <c r="C206" s="38"/>
      <c r="E206" s="38"/>
      <c r="F206" s="38"/>
      <c r="I206" s="38"/>
    </row>
    <row r="207" spans="2:9" s="27" customFormat="1" ht="18" customHeight="1" x14ac:dyDescent="0.6">
      <c r="B207" s="38"/>
      <c r="C207" s="38"/>
      <c r="E207" s="38"/>
      <c r="F207" s="38"/>
      <c r="I207" s="38"/>
    </row>
    <row r="208" spans="2:9" s="27" customFormat="1" ht="18" customHeight="1" x14ac:dyDescent="0.6">
      <c r="B208" s="38"/>
      <c r="C208" s="38"/>
      <c r="E208" s="38"/>
      <c r="F208" s="38"/>
      <c r="I208" s="38"/>
    </row>
    <row r="209" spans="2:9" s="27" customFormat="1" ht="18" customHeight="1" x14ac:dyDescent="0.6">
      <c r="B209" s="38"/>
      <c r="C209" s="38"/>
      <c r="E209" s="38"/>
      <c r="F209" s="38"/>
      <c r="I209" s="38"/>
    </row>
    <row r="210" spans="2:9" s="27" customFormat="1" ht="18" customHeight="1" x14ac:dyDescent="0.6">
      <c r="B210" s="38"/>
      <c r="C210" s="38"/>
      <c r="E210" s="38"/>
      <c r="F210" s="38"/>
      <c r="I210" s="38"/>
    </row>
    <row r="211" spans="2:9" s="27" customFormat="1" ht="18" customHeight="1" x14ac:dyDescent="0.6">
      <c r="B211" s="38"/>
      <c r="C211" s="38"/>
      <c r="E211" s="38"/>
      <c r="F211" s="38"/>
      <c r="I211" s="38"/>
    </row>
    <row r="212" spans="2:9" s="27" customFormat="1" ht="18" customHeight="1" x14ac:dyDescent="0.6">
      <c r="B212" s="38"/>
      <c r="C212" s="38"/>
      <c r="E212" s="38"/>
      <c r="F212" s="38"/>
      <c r="I212" s="38"/>
    </row>
    <row r="213" spans="2:9" s="27" customFormat="1" ht="18" customHeight="1" x14ac:dyDescent="0.6">
      <c r="B213" s="38"/>
      <c r="C213" s="38"/>
      <c r="E213" s="38"/>
      <c r="F213" s="38"/>
      <c r="I213" s="38"/>
    </row>
    <row r="214" spans="2:9" s="27" customFormat="1" ht="18" customHeight="1" x14ac:dyDescent="0.6">
      <c r="B214" s="38"/>
      <c r="C214" s="38"/>
      <c r="E214" s="38"/>
      <c r="F214" s="38"/>
      <c r="I214" s="38"/>
    </row>
    <row r="215" spans="2:9" s="27" customFormat="1" ht="18" customHeight="1" x14ac:dyDescent="0.6">
      <c r="B215" s="38"/>
      <c r="C215" s="38"/>
      <c r="E215" s="38"/>
      <c r="F215" s="38"/>
      <c r="I215" s="38"/>
    </row>
    <row r="216" spans="2:9" s="27" customFormat="1" ht="18" customHeight="1" x14ac:dyDescent="0.6">
      <c r="B216" s="38"/>
      <c r="C216" s="38"/>
      <c r="E216" s="38"/>
      <c r="F216" s="38"/>
      <c r="I216" s="38"/>
    </row>
    <row r="217" spans="2:9" s="27" customFormat="1" ht="18" customHeight="1" x14ac:dyDescent="0.6">
      <c r="B217" s="38"/>
      <c r="C217" s="38"/>
      <c r="E217" s="38"/>
      <c r="F217" s="38"/>
      <c r="I217" s="38"/>
    </row>
    <row r="218" spans="2:9" s="27" customFormat="1" ht="18" customHeight="1" x14ac:dyDescent="0.6">
      <c r="B218" s="38"/>
      <c r="C218" s="38"/>
      <c r="E218" s="38"/>
      <c r="F218" s="38"/>
      <c r="I218" s="38"/>
    </row>
    <row r="219" spans="2:9" s="27" customFormat="1" ht="18" customHeight="1" x14ac:dyDescent="0.6">
      <c r="B219" s="38"/>
      <c r="C219" s="38"/>
      <c r="E219" s="38"/>
      <c r="F219" s="38"/>
      <c r="I219" s="38"/>
    </row>
    <row r="220" spans="2:9" s="27" customFormat="1" ht="18" customHeight="1" x14ac:dyDescent="0.6">
      <c r="B220" s="38"/>
      <c r="C220" s="38"/>
      <c r="E220" s="38"/>
      <c r="F220" s="38"/>
      <c r="I220" s="38"/>
    </row>
    <row r="221" spans="2:9" s="27" customFormat="1" ht="18" customHeight="1" x14ac:dyDescent="0.6">
      <c r="B221" s="38"/>
      <c r="C221" s="38"/>
      <c r="E221" s="38"/>
      <c r="F221" s="38"/>
      <c r="I221" s="38"/>
    </row>
    <row r="222" spans="2:9" s="27" customFormat="1" ht="18" customHeight="1" x14ac:dyDescent="0.6">
      <c r="B222" s="38"/>
      <c r="C222" s="38"/>
      <c r="E222" s="38"/>
      <c r="F222" s="38"/>
      <c r="I222" s="38"/>
    </row>
    <row r="223" spans="2:9" s="27" customFormat="1" ht="18" customHeight="1" x14ac:dyDescent="0.6">
      <c r="B223" s="38"/>
      <c r="C223" s="38"/>
      <c r="E223" s="38"/>
      <c r="F223" s="38"/>
      <c r="I223" s="38"/>
    </row>
    <row r="224" spans="2:9" s="27" customFormat="1" ht="18" customHeight="1" x14ac:dyDescent="0.6">
      <c r="B224" s="38"/>
      <c r="C224" s="38"/>
      <c r="E224" s="38"/>
      <c r="F224" s="38"/>
      <c r="I224" s="38"/>
    </row>
    <row r="225" spans="2:9" s="27" customFormat="1" ht="18" customHeight="1" x14ac:dyDescent="0.6">
      <c r="B225" s="38"/>
      <c r="C225" s="38"/>
      <c r="E225" s="38"/>
      <c r="F225" s="38"/>
      <c r="I225" s="38"/>
    </row>
    <row r="226" spans="2:9" s="27" customFormat="1" ht="18" customHeight="1" x14ac:dyDescent="0.6">
      <c r="B226" s="38"/>
      <c r="C226" s="38"/>
      <c r="E226" s="38"/>
      <c r="F226" s="38"/>
      <c r="I226" s="38"/>
    </row>
    <row r="227" spans="2:9" s="27" customFormat="1" ht="18" customHeight="1" x14ac:dyDescent="0.6">
      <c r="B227" s="38"/>
      <c r="C227" s="38"/>
      <c r="E227" s="38"/>
      <c r="F227" s="38"/>
      <c r="I227" s="38"/>
    </row>
    <row r="228" spans="2:9" s="27" customFormat="1" ht="18" customHeight="1" x14ac:dyDescent="0.6">
      <c r="B228" s="38"/>
      <c r="C228" s="38"/>
      <c r="E228" s="38"/>
      <c r="F228" s="38"/>
      <c r="I228" s="38"/>
    </row>
    <row r="229" spans="2:9" s="27" customFormat="1" ht="18" customHeight="1" x14ac:dyDescent="0.6">
      <c r="B229" s="38"/>
      <c r="C229" s="38"/>
      <c r="E229" s="38"/>
      <c r="F229" s="38"/>
      <c r="I229" s="38"/>
    </row>
    <row r="230" spans="2:9" s="27" customFormat="1" ht="18" customHeight="1" x14ac:dyDescent="0.6">
      <c r="B230" s="38"/>
      <c r="C230" s="38"/>
      <c r="E230" s="38"/>
      <c r="F230" s="38"/>
      <c r="I230" s="38"/>
    </row>
    <row r="231" spans="2:9" s="27" customFormat="1" ht="18" customHeight="1" x14ac:dyDescent="0.6">
      <c r="B231" s="38"/>
      <c r="C231" s="38"/>
      <c r="E231" s="38"/>
      <c r="F231" s="38"/>
      <c r="I231" s="38"/>
    </row>
    <row r="232" spans="2:9" s="27" customFormat="1" ht="18" customHeight="1" x14ac:dyDescent="0.6">
      <c r="B232" s="38"/>
      <c r="C232" s="38"/>
      <c r="E232" s="38"/>
      <c r="F232" s="38"/>
      <c r="I232" s="38"/>
    </row>
    <row r="233" spans="2:9" s="27" customFormat="1" ht="18" customHeight="1" x14ac:dyDescent="0.6">
      <c r="B233" s="38"/>
      <c r="C233" s="38"/>
      <c r="E233" s="38"/>
      <c r="F233" s="38"/>
      <c r="I233" s="38"/>
    </row>
    <row r="234" spans="2:9" s="27" customFormat="1" ht="18" customHeight="1" x14ac:dyDescent="0.6">
      <c r="B234" s="38"/>
      <c r="C234" s="38"/>
      <c r="E234" s="38"/>
      <c r="F234" s="38"/>
      <c r="I234" s="38"/>
    </row>
    <row r="235" spans="2:9" s="27" customFormat="1" ht="18" customHeight="1" x14ac:dyDescent="0.6">
      <c r="B235" s="38"/>
      <c r="C235" s="38"/>
      <c r="E235" s="38"/>
      <c r="F235" s="38"/>
      <c r="I235" s="38"/>
    </row>
    <row r="236" spans="2:9" s="27" customFormat="1" ht="18" customHeight="1" x14ac:dyDescent="0.6">
      <c r="B236" s="38"/>
      <c r="C236" s="38"/>
      <c r="E236" s="38"/>
      <c r="F236" s="38"/>
      <c r="I236" s="38"/>
    </row>
    <row r="237" spans="2:9" s="27" customFormat="1" ht="18" customHeight="1" x14ac:dyDescent="0.6">
      <c r="B237" s="38"/>
      <c r="C237" s="38"/>
      <c r="E237" s="38"/>
      <c r="F237" s="38"/>
      <c r="I237" s="38"/>
    </row>
    <row r="238" spans="2:9" s="27" customFormat="1" ht="18" customHeight="1" x14ac:dyDescent="0.6">
      <c r="B238" s="38"/>
      <c r="C238" s="38"/>
      <c r="E238" s="38"/>
      <c r="F238" s="38"/>
      <c r="I238" s="38"/>
    </row>
    <row r="239" spans="2:9" s="27" customFormat="1" ht="18" customHeight="1" x14ac:dyDescent="0.6">
      <c r="B239" s="38"/>
      <c r="C239" s="38"/>
      <c r="E239" s="38"/>
      <c r="F239" s="38"/>
      <c r="I239" s="38"/>
    </row>
    <row r="240" spans="2:9" s="27" customFormat="1" ht="18" customHeight="1" x14ac:dyDescent="0.6">
      <c r="B240" s="38"/>
      <c r="C240" s="38"/>
      <c r="E240" s="38"/>
      <c r="F240" s="38"/>
      <c r="I240" s="38"/>
    </row>
    <row r="241" spans="2:9" s="27" customFormat="1" ht="18" customHeight="1" x14ac:dyDescent="0.6">
      <c r="B241" s="38"/>
      <c r="C241" s="38"/>
      <c r="E241" s="38"/>
      <c r="F241" s="38"/>
      <c r="I241" s="38"/>
    </row>
    <row r="242" spans="2:9" s="27" customFormat="1" ht="18" customHeight="1" x14ac:dyDescent="0.6">
      <c r="B242" s="38"/>
      <c r="C242" s="38"/>
      <c r="E242" s="38"/>
      <c r="F242" s="38"/>
      <c r="I242" s="38"/>
    </row>
    <row r="243" spans="2:9" s="27" customFormat="1" ht="18" customHeight="1" x14ac:dyDescent="0.6">
      <c r="B243" s="38"/>
      <c r="C243" s="38"/>
      <c r="E243" s="38"/>
      <c r="F243" s="38"/>
      <c r="I243" s="38"/>
    </row>
    <row r="244" spans="2:9" s="27" customFormat="1" ht="18" customHeight="1" x14ac:dyDescent="0.6">
      <c r="B244" s="38"/>
      <c r="C244" s="38"/>
      <c r="E244" s="38"/>
      <c r="F244" s="38"/>
      <c r="I244" s="38"/>
    </row>
    <row r="245" spans="2:9" s="27" customFormat="1" ht="18" customHeight="1" x14ac:dyDescent="0.6">
      <c r="B245" s="38"/>
      <c r="C245" s="38"/>
      <c r="E245" s="38"/>
      <c r="F245" s="38"/>
      <c r="I245" s="38"/>
    </row>
    <row r="246" spans="2:9" s="27" customFormat="1" ht="18" customHeight="1" x14ac:dyDescent="0.6">
      <c r="B246" s="38"/>
      <c r="C246" s="38"/>
      <c r="E246" s="38"/>
      <c r="F246" s="38"/>
      <c r="I246" s="38"/>
    </row>
    <row r="247" spans="2:9" s="27" customFormat="1" ht="18" customHeight="1" x14ac:dyDescent="0.6">
      <c r="B247" s="38"/>
      <c r="C247" s="38"/>
      <c r="E247" s="38"/>
      <c r="F247" s="38"/>
      <c r="I247" s="38"/>
    </row>
    <row r="248" spans="2:9" s="27" customFormat="1" ht="18" customHeight="1" x14ac:dyDescent="0.6">
      <c r="B248" s="38"/>
      <c r="C248" s="38"/>
      <c r="E248" s="38"/>
      <c r="F248" s="38"/>
      <c r="I248" s="38"/>
    </row>
    <row r="249" spans="2:9" s="27" customFormat="1" ht="18" customHeight="1" x14ac:dyDescent="0.6">
      <c r="B249" s="38"/>
      <c r="C249" s="38"/>
      <c r="E249" s="38"/>
      <c r="F249" s="38"/>
      <c r="I249" s="38"/>
    </row>
    <row r="250" spans="2:9" s="27" customFormat="1" ht="18" customHeight="1" x14ac:dyDescent="0.6">
      <c r="B250" s="38"/>
      <c r="C250" s="38"/>
      <c r="E250" s="38"/>
      <c r="F250" s="38"/>
      <c r="I250" s="38"/>
    </row>
    <row r="251" spans="2:9" s="27" customFormat="1" ht="18" customHeight="1" x14ac:dyDescent="0.6">
      <c r="B251" s="38"/>
      <c r="C251" s="38"/>
      <c r="E251" s="38"/>
      <c r="F251" s="38"/>
      <c r="I251" s="38"/>
    </row>
    <row r="252" spans="2:9" s="27" customFormat="1" ht="18" customHeight="1" x14ac:dyDescent="0.6">
      <c r="B252" s="38"/>
      <c r="C252" s="38"/>
      <c r="E252" s="38"/>
      <c r="F252" s="38"/>
      <c r="I252" s="38"/>
    </row>
    <row r="253" spans="2:9" s="27" customFormat="1" ht="18" customHeight="1" x14ac:dyDescent="0.6">
      <c r="B253" s="38"/>
      <c r="C253" s="38"/>
      <c r="E253" s="38"/>
      <c r="F253" s="38"/>
      <c r="I253" s="38"/>
    </row>
    <row r="254" spans="2:9" s="27" customFormat="1" ht="18" customHeight="1" x14ac:dyDescent="0.6">
      <c r="B254" s="38"/>
      <c r="C254" s="38"/>
      <c r="E254" s="38"/>
      <c r="F254" s="38"/>
      <c r="I254" s="38"/>
    </row>
    <row r="255" spans="2:9" s="27" customFormat="1" ht="18" customHeight="1" x14ac:dyDescent="0.6">
      <c r="B255" s="38"/>
      <c r="C255" s="38"/>
      <c r="E255" s="38"/>
      <c r="F255" s="38"/>
      <c r="I255" s="38"/>
    </row>
    <row r="256" spans="2:9" s="27" customFormat="1" ht="18" customHeight="1" x14ac:dyDescent="0.6">
      <c r="B256" s="38"/>
      <c r="C256" s="38"/>
      <c r="E256" s="38"/>
      <c r="F256" s="38"/>
      <c r="I256" s="38"/>
    </row>
    <row r="257" spans="2:9" s="27" customFormat="1" ht="18" customHeight="1" x14ac:dyDescent="0.6">
      <c r="B257" s="38"/>
      <c r="C257" s="38"/>
      <c r="E257" s="38"/>
      <c r="F257" s="38"/>
      <c r="I257" s="38"/>
    </row>
    <row r="258" spans="2:9" s="27" customFormat="1" ht="18" customHeight="1" x14ac:dyDescent="0.6">
      <c r="B258" s="38"/>
      <c r="C258" s="38"/>
      <c r="E258" s="38"/>
      <c r="F258" s="38"/>
      <c r="I258" s="38"/>
    </row>
    <row r="259" spans="2:9" s="27" customFormat="1" ht="18" customHeight="1" x14ac:dyDescent="0.6">
      <c r="B259" s="38"/>
      <c r="C259" s="38"/>
      <c r="E259" s="38"/>
      <c r="F259" s="38"/>
      <c r="I259" s="38"/>
    </row>
    <row r="260" spans="2:9" s="27" customFormat="1" ht="18" customHeight="1" x14ac:dyDescent="0.6">
      <c r="B260" s="38"/>
      <c r="C260" s="38"/>
      <c r="E260" s="38"/>
      <c r="F260" s="38"/>
      <c r="I260" s="38"/>
    </row>
    <row r="261" spans="2:9" s="27" customFormat="1" ht="18" customHeight="1" x14ac:dyDescent="0.6">
      <c r="B261" s="38"/>
      <c r="C261" s="38"/>
      <c r="E261" s="38"/>
      <c r="F261" s="38"/>
      <c r="I261" s="38"/>
    </row>
    <row r="262" spans="2:9" s="27" customFormat="1" ht="18" customHeight="1" x14ac:dyDescent="0.6">
      <c r="B262" s="38"/>
      <c r="C262" s="38"/>
      <c r="E262" s="38"/>
      <c r="F262" s="38"/>
      <c r="I262" s="38"/>
    </row>
    <row r="263" spans="2:9" s="27" customFormat="1" ht="18" customHeight="1" x14ac:dyDescent="0.6">
      <c r="B263" s="38"/>
      <c r="C263" s="38"/>
      <c r="E263" s="38"/>
      <c r="F263" s="38"/>
      <c r="I263" s="38"/>
    </row>
    <row r="264" spans="2:9" s="27" customFormat="1" ht="18" customHeight="1" x14ac:dyDescent="0.6">
      <c r="B264" s="38"/>
      <c r="C264" s="38"/>
      <c r="E264" s="38"/>
      <c r="F264" s="38"/>
      <c r="I264" s="38"/>
    </row>
    <row r="265" spans="2:9" s="27" customFormat="1" ht="18" customHeight="1" x14ac:dyDescent="0.6">
      <c r="B265" s="38"/>
      <c r="C265" s="38"/>
      <c r="E265" s="38"/>
      <c r="F265" s="38"/>
      <c r="I265" s="38"/>
    </row>
    <row r="266" spans="2:9" s="27" customFormat="1" ht="18" customHeight="1" x14ac:dyDescent="0.6">
      <c r="B266" s="38"/>
      <c r="C266" s="38"/>
      <c r="E266" s="38"/>
      <c r="F266" s="38"/>
      <c r="I266" s="38"/>
    </row>
    <row r="267" spans="2:9" s="27" customFormat="1" ht="18" customHeight="1" x14ac:dyDescent="0.6">
      <c r="B267" s="38"/>
      <c r="C267" s="38"/>
      <c r="E267" s="38"/>
      <c r="F267" s="38"/>
      <c r="I267" s="38"/>
    </row>
    <row r="268" spans="2:9" s="27" customFormat="1" ht="18" customHeight="1" x14ac:dyDescent="0.6">
      <c r="B268" s="38"/>
      <c r="C268" s="38"/>
      <c r="E268" s="38"/>
      <c r="F268" s="38"/>
      <c r="I268" s="38"/>
    </row>
    <row r="269" spans="2:9" s="27" customFormat="1" ht="18" customHeight="1" x14ac:dyDescent="0.6">
      <c r="B269" s="38"/>
      <c r="C269" s="38"/>
      <c r="E269" s="38"/>
      <c r="F269" s="38"/>
      <c r="I269" s="38"/>
    </row>
    <row r="270" spans="2:9" s="27" customFormat="1" ht="18" customHeight="1" x14ac:dyDescent="0.6">
      <c r="B270" s="38"/>
      <c r="C270" s="38"/>
      <c r="E270" s="38"/>
      <c r="F270" s="38"/>
      <c r="I270" s="38"/>
    </row>
    <row r="271" spans="2:9" s="27" customFormat="1" ht="18" customHeight="1" x14ac:dyDescent="0.6">
      <c r="B271" s="38"/>
      <c r="C271" s="38"/>
      <c r="E271" s="38"/>
      <c r="F271" s="38"/>
      <c r="I271" s="38"/>
    </row>
    <row r="272" spans="2:9" s="27" customFormat="1" ht="18" customHeight="1" x14ac:dyDescent="0.6">
      <c r="B272" s="38"/>
      <c r="C272" s="38"/>
      <c r="E272" s="38"/>
      <c r="F272" s="38"/>
      <c r="I272" s="38"/>
    </row>
    <row r="273" spans="2:9" s="27" customFormat="1" ht="18" customHeight="1" x14ac:dyDescent="0.6">
      <c r="B273" s="38"/>
      <c r="C273" s="38"/>
      <c r="E273" s="38"/>
      <c r="F273" s="38"/>
      <c r="I273" s="38"/>
    </row>
    <row r="274" spans="2:9" s="27" customFormat="1" ht="18" customHeight="1" x14ac:dyDescent="0.6">
      <c r="B274" s="38"/>
      <c r="C274" s="38"/>
      <c r="E274" s="38"/>
      <c r="F274" s="38"/>
      <c r="I274" s="38"/>
    </row>
    <row r="275" spans="2:9" s="27" customFormat="1" ht="18" customHeight="1" x14ac:dyDescent="0.6">
      <c r="B275" s="38"/>
      <c r="C275" s="38"/>
      <c r="E275" s="38"/>
      <c r="F275" s="38"/>
      <c r="I275" s="38"/>
    </row>
    <row r="276" spans="2:9" s="27" customFormat="1" ht="18" customHeight="1" x14ac:dyDescent="0.6">
      <c r="B276" s="38"/>
      <c r="C276" s="38"/>
      <c r="E276" s="38"/>
      <c r="F276" s="38"/>
      <c r="I276" s="38"/>
    </row>
    <row r="277" spans="2:9" s="27" customFormat="1" ht="18" customHeight="1" x14ac:dyDescent="0.6">
      <c r="B277" s="38"/>
      <c r="C277" s="38"/>
      <c r="E277" s="38"/>
      <c r="F277" s="38"/>
      <c r="I277" s="38"/>
    </row>
    <row r="278" spans="2:9" s="27" customFormat="1" ht="18" customHeight="1" x14ac:dyDescent="0.6">
      <c r="B278" s="38"/>
      <c r="C278" s="38"/>
      <c r="E278" s="38"/>
      <c r="F278" s="38"/>
      <c r="I278" s="38"/>
    </row>
    <row r="279" spans="2:9" s="27" customFormat="1" ht="18" customHeight="1" x14ac:dyDescent="0.6">
      <c r="B279" s="38"/>
      <c r="C279" s="38"/>
      <c r="E279" s="38"/>
      <c r="F279" s="38"/>
      <c r="I279" s="38"/>
    </row>
    <row r="280" spans="2:9" s="27" customFormat="1" ht="18" customHeight="1" x14ac:dyDescent="0.6">
      <c r="B280" s="38"/>
      <c r="C280" s="38"/>
      <c r="E280" s="38"/>
      <c r="F280" s="38"/>
      <c r="I280" s="38"/>
    </row>
    <row r="281" spans="2:9" s="27" customFormat="1" ht="18" customHeight="1" x14ac:dyDescent="0.6">
      <c r="B281" s="38"/>
      <c r="C281" s="38"/>
      <c r="E281" s="38"/>
      <c r="F281" s="38"/>
      <c r="I281" s="38"/>
    </row>
    <row r="282" spans="2:9" s="27" customFormat="1" ht="18" customHeight="1" x14ac:dyDescent="0.6">
      <c r="B282" s="38"/>
      <c r="C282" s="38"/>
      <c r="E282" s="38"/>
      <c r="F282" s="38"/>
      <c r="I282" s="38"/>
    </row>
    <row r="283" spans="2:9" s="27" customFormat="1" ht="18" customHeight="1" x14ac:dyDescent="0.6">
      <c r="B283" s="38"/>
      <c r="C283" s="38"/>
      <c r="E283" s="38"/>
      <c r="F283" s="38"/>
      <c r="I283" s="38"/>
    </row>
    <row r="284" spans="2:9" s="27" customFormat="1" ht="18" customHeight="1" x14ac:dyDescent="0.6">
      <c r="B284" s="38"/>
      <c r="C284" s="38"/>
      <c r="E284" s="38"/>
      <c r="F284" s="38"/>
      <c r="I284" s="38"/>
    </row>
    <row r="285" spans="2:9" s="27" customFormat="1" ht="18" customHeight="1" x14ac:dyDescent="0.6">
      <c r="B285" s="38"/>
      <c r="C285" s="38"/>
      <c r="E285" s="38"/>
      <c r="F285" s="38"/>
      <c r="I285" s="38"/>
    </row>
    <row r="286" spans="2:9" s="27" customFormat="1" ht="18" customHeight="1" x14ac:dyDescent="0.6">
      <c r="B286" s="38"/>
      <c r="C286" s="38"/>
      <c r="E286" s="38"/>
      <c r="F286" s="38"/>
      <c r="I286" s="38"/>
    </row>
    <row r="287" spans="2:9" s="27" customFormat="1" ht="18" customHeight="1" x14ac:dyDescent="0.6">
      <c r="B287" s="38"/>
      <c r="C287" s="38"/>
      <c r="E287" s="38"/>
      <c r="F287" s="38"/>
      <c r="I287" s="38"/>
    </row>
    <row r="288" spans="2:9" s="27" customFormat="1" ht="18" customHeight="1" x14ac:dyDescent="0.6">
      <c r="B288" s="38"/>
      <c r="C288" s="38"/>
      <c r="E288" s="38"/>
      <c r="F288" s="38"/>
      <c r="I288" s="38"/>
    </row>
    <row r="289" spans="2:9" s="27" customFormat="1" ht="18" customHeight="1" x14ac:dyDescent="0.6">
      <c r="B289" s="38"/>
      <c r="C289" s="38"/>
      <c r="E289" s="38"/>
      <c r="F289" s="38"/>
      <c r="I289" s="38"/>
    </row>
    <row r="290" spans="2:9" s="27" customFormat="1" ht="18" customHeight="1" x14ac:dyDescent="0.6">
      <c r="B290" s="38"/>
      <c r="C290" s="38"/>
      <c r="E290" s="38"/>
      <c r="F290" s="38"/>
      <c r="I290" s="38"/>
    </row>
    <row r="291" spans="2:9" s="27" customFormat="1" ht="18" customHeight="1" x14ac:dyDescent="0.6">
      <c r="B291" s="38"/>
      <c r="C291" s="38"/>
      <c r="E291" s="38"/>
      <c r="F291" s="38"/>
      <c r="I291" s="38"/>
    </row>
    <row r="292" spans="2:9" s="27" customFormat="1" ht="18" customHeight="1" x14ac:dyDescent="0.6">
      <c r="B292" s="38"/>
      <c r="C292" s="38"/>
      <c r="E292" s="38"/>
      <c r="F292" s="38"/>
      <c r="I292" s="38"/>
    </row>
    <row r="293" spans="2:9" s="27" customFormat="1" ht="18" customHeight="1" x14ac:dyDescent="0.6">
      <c r="B293" s="38"/>
      <c r="C293" s="38"/>
      <c r="E293" s="38"/>
      <c r="F293" s="38"/>
      <c r="I293" s="38"/>
    </row>
    <row r="294" spans="2:9" s="27" customFormat="1" ht="18" customHeight="1" x14ac:dyDescent="0.6">
      <c r="B294" s="38"/>
      <c r="C294" s="38"/>
      <c r="E294" s="38"/>
      <c r="F294" s="38"/>
      <c r="I294" s="38"/>
    </row>
    <row r="295" spans="2:9" s="27" customFormat="1" ht="18" customHeight="1" x14ac:dyDescent="0.6">
      <c r="B295" s="38"/>
      <c r="C295" s="38"/>
      <c r="E295" s="38"/>
      <c r="F295" s="38"/>
      <c r="I295" s="38"/>
    </row>
    <row r="296" spans="2:9" s="27" customFormat="1" ht="18" customHeight="1" x14ac:dyDescent="0.6">
      <c r="B296" s="38"/>
      <c r="C296" s="38"/>
      <c r="E296" s="38"/>
      <c r="F296" s="38"/>
      <c r="I296" s="38"/>
    </row>
    <row r="297" spans="2:9" s="27" customFormat="1" ht="18" customHeight="1" x14ac:dyDescent="0.6">
      <c r="B297" s="38"/>
      <c r="C297" s="38"/>
      <c r="E297" s="38"/>
      <c r="F297" s="38"/>
      <c r="I297" s="38"/>
    </row>
    <row r="298" spans="2:9" s="27" customFormat="1" ht="18" customHeight="1" x14ac:dyDescent="0.6">
      <c r="B298" s="38"/>
      <c r="C298" s="38"/>
      <c r="E298" s="38"/>
      <c r="F298" s="38"/>
      <c r="I298" s="38"/>
    </row>
    <row r="299" spans="2:9" s="27" customFormat="1" ht="18" customHeight="1" x14ac:dyDescent="0.6">
      <c r="B299" s="38"/>
      <c r="C299" s="38"/>
      <c r="E299" s="38"/>
      <c r="F299" s="38"/>
      <c r="I299" s="38"/>
    </row>
    <row r="300" spans="2:9" s="27" customFormat="1" ht="18" customHeight="1" x14ac:dyDescent="0.6">
      <c r="B300" s="38"/>
      <c r="C300" s="38"/>
      <c r="E300" s="38"/>
      <c r="F300" s="38"/>
      <c r="I300" s="38"/>
    </row>
    <row r="301" spans="2:9" s="27" customFormat="1" ht="18" customHeight="1" x14ac:dyDescent="0.6">
      <c r="B301" s="38"/>
      <c r="C301" s="38"/>
      <c r="E301" s="38"/>
      <c r="F301" s="38"/>
      <c r="I301" s="38"/>
    </row>
    <row r="302" spans="2:9" s="27" customFormat="1" ht="18" customHeight="1" x14ac:dyDescent="0.6">
      <c r="B302" s="38"/>
      <c r="C302" s="38"/>
      <c r="E302" s="38"/>
      <c r="F302" s="38"/>
      <c r="I302" s="38"/>
    </row>
    <row r="303" spans="2:9" s="27" customFormat="1" ht="18" customHeight="1" x14ac:dyDescent="0.6">
      <c r="B303" s="38"/>
      <c r="C303" s="38"/>
      <c r="E303" s="38"/>
      <c r="F303" s="38"/>
      <c r="I303" s="38"/>
    </row>
    <row r="304" spans="2:9" s="27" customFormat="1" ht="18" customHeight="1" x14ac:dyDescent="0.6">
      <c r="B304" s="38"/>
      <c r="C304" s="38"/>
      <c r="E304" s="38"/>
      <c r="F304" s="38"/>
      <c r="I304" s="38"/>
    </row>
    <row r="305" spans="2:9" s="27" customFormat="1" ht="18" customHeight="1" x14ac:dyDescent="0.6">
      <c r="B305" s="38"/>
      <c r="C305" s="38"/>
      <c r="E305" s="38"/>
      <c r="F305" s="38"/>
      <c r="I305" s="38"/>
    </row>
    <row r="306" spans="2:9" s="27" customFormat="1" ht="18" customHeight="1" x14ac:dyDescent="0.6">
      <c r="B306" s="38"/>
      <c r="C306" s="38"/>
      <c r="E306" s="38"/>
      <c r="F306" s="38"/>
      <c r="I306" s="38"/>
    </row>
    <row r="307" spans="2:9" s="27" customFormat="1" ht="18" customHeight="1" x14ac:dyDescent="0.6">
      <c r="B307" s="38"/>
      <c r="C307" s="38"/>
      <c r="E307" s="38"/>
      <c r="F307" s="38"/>
      <c r="I307" s="38"/>
    </row>
    <row r="308" spans="2:9" s="27" customFormat="1" ht="18" customHeight="1" x14ac:dyDescent="0.6">
      <c r="B308" s="38"/>
      <c r="C308" s="38"/>
      <c r="E308" s="38"/>
      <c r="F308" s="38"/>
      <c r="I308" s="38"/>
    </row>
    <row r="309" spans="2:9" s="27" customFormat="1" ht="18" customHeight="1" x14ac:dyDescent="0.6">
      <c r="B309" s="38"/>
      <c r="C309" s="38"/>
      <c r="E309" s="38"/>
      <c r="F309" s="38"/>
      <c r="I309" s="38"/>
    </row>
    <row r="310" spans="2:9" s="27" customFormat="1" ht="18" customHeight="1" x14ac:dyDescent="0.6">
      <c r="B310" s="38"/>
      <c r="C310" s="38"/>
      <c r="E310" s="38"/>
      <c r="F310" s="38"/>
      <c r="I310" s="38"/>
    </row>
    <row r="311" spans="2:9" s="27" customFormat="1" ht="18" customHeight="1" x14ac:dyDescent="0.6">
      <c r="B311" s="38"/>
      <c r="C311" s="38"/>
      <c r="E311" s="38"/>
      <c r="F311" s="38"/>
      <c r="I311" s="38"/>
    </row>
    <row r="312" spans="2:9" s="27" customFormat="1" ht="18" customHeight="1" x14ac:dyDescent="0.6">
      <c r="B312" s="38"/>
      <c r="C312" s="38"/>
      <c r="E312" s="38"/>
      <c r="F312" s="38"/>
      <c r="I312" s="38"/>
    </row>
    <row r="313" spans="2:9" s="27" customFormat="1" ht="18" customHeight="1" x14ac:dyDescent="0.6">
      <c r="B313" s="38"/>
      <c r="C313" s="38"/>
      <c r="E313" s="38"/>
      <c r="F313" s="38"/>
      <c r="I313" s="38"/>
    </row>
    <row r="314" spans="2:9" s="27" customFormat="1" ht="18" customHeight="1" x14ac:dyDescent="0.6">
      <c r="B314" s="38"/>
      <c r="C314" s="38"/>
      <c r="E314" s="38"/>
      <c r="F314" s="38"/>
      <c r="I314" s="38"/>
    </row>
    <row r="315" spans="2:9" s="27" customFormat="1" ht="18" customHeight="1" x14ac:dyDescent="0.6">
      <c r="B315" s="38"/>
      <c r="C315" s="38"/>
      <c r="E315" s="38"/>
      <c r="F315" s="38"/>
      <c r="I315" s="38"/>
    </row>
    <row r="316" spans="2:9" s="27" customFormat="1" ht="18" customHeight="1" x14ac:dyDescent="0.6">
      <c r="B316" s="38"/>
      <c r="C316" s="38"/>
      <c r="E316" s="38"/>
      <c r="F316" s="38"/>
      <c r="I316" s="38"/>
    </row>
    <row r="317" spans="2:9" s="27" customFormat="1" ht="18" customHeight="1" x14ac:dyDescent="0.6">
      <c r="B317" s="38"/>
      <c r="C317" s="38"/>
      <c r="E317" s="38"/>
      <c r="F317" s="38"/>
      <c r="I317" s="38"/>
    </row>
    <row r="318" spans="2:9" s="27" customFormat="1" ht="18" customHeight="1" x14ac:dyDescent="0.6">
      <c r="B318" s="38"/>
      <c r="C318" s="38"/>
      <c r="E318" s="38"/>
      <c r="F318" s="38"/>
      <c r="I318" s="38"/>
    </row>
    <row r="319" spans="2:9" s="27" customFormat="1" ht="18" customHeight="1" x14ac:dyDescent="0.6">
      <c r="B319" s="38"/>
      <c r="C319" s="38"/>
      <c r="E319" s="38"/>
      <c r="F319" s="38"/>
      <c r="I319" s="38"/>
    </row>
    <row r="320" spans="2:9" s="27" customFormat="1" ht="18" customHeight="1" x14ac:dyDescent="0.6">
      <c r="B320" s="38"/>
      <c r="C320" s="38"/>
      <c r="E320" s="38"/>
      <c r="F320" s="38"/>
      <c r="I320" s="38"/>
    </row>
    <row r="321" spans="2:9" s="27" customFormat="1" ht="18" customHeight="1" x14ac:dyDescent="0.6">
      <c r="B321" s="38"/>
      <c r="C321" s="38"/>
      <c r="E321" s="38"/>
      <c r="F321" s="38"/>
      <c r="I321" s="38"/>
    </row>
    <row r="322" spans="2:9" s="27" customFormat="1" ht="18" customHeight="1" x14ac:dyDescent="0.6">
      <c r="B322" s="38"/>
      <c r="C322" s="38"/>
      <c r="E322" s="38"/>
      <c r="F322" s="38"/>
      <c r="I322" s="38"/>
    </row>
    <row r="323" spans="2:9" s="27" customFormat="1" ht="18" customHeight="1" x14ac:dyDescent="0.6">
      <c r="B323" s="38"/>
      <c r="C323" s="38"/>
      <c r="E323" s="38"/>
      <c r="F323" s="38"/>
      <c r="I323" s="38"/>
    </row>
    <row r="324" spans="2:9" s="27" customFormat="1" ht="18" customHeight="1" x14ac:dyDescent="0.6">
      <c r="B324" s="38"/>
      <c r="C324" s="38"/>
      <c r="E324" s="38"/>
      <c r="F324" s="38"/>
      <c r="I324" s="38"/>
    </row>
    <row r="325" spans="2:9" s="27" customFormat="1" ht="18" customHeight="1" x14ac:dyDescent="0.6">
      <c r="B325" s="38"/>
      <c r="C325" s="38"/>
      <c r="E325" s="38"/>
      <c r="F325" s="38"/>
      <c r="I325" s="38"/>
    </row>
    <row r="326" spans="2:9" s="27" customFormat="1" ht="18" customHeight="1" x14ac:dyDescent="0.6">
      <c r="B326" s="38"/>
      <c r="C326" s="38"/>
      <c r="E326" s="38"/>
      <c r="F326" s="38"/>
      <c r="I326" s="38"/>
    </row>
    <row r="327" spans="2:9" s="27" customFormat="1" ht="18" customHeight="1" x14ac:dyDescent="0.6">
      <c r="B327" s="38"/>
      <c r="C327" s="38"/>
      <c r="E327" s="38"/>
      <c r="F327" s="38"/>
      <c r="I327" s="38"/>
    </row>
    <row r="328" spans="2:9" s="27" customFormat="1" ht="18" customHeight="1" x14ac:dyDescent="0.6">
      <c r="B328" s="38"/>
      <c r="C328" s="38"/>
      <c r="E328" s="38"/>
      <c r="F328" s="38"/>
      <c r="I328" s="38"/>
    </row>
    <row r="329" spans="2:9" s="27" customFormat="1" ht="18" customHeight="1" x14ac:dyDescent="0.6">
      <c r="B329" s="38"/>
      <c r="C329" s="38"/>
      <c r="E329" s="38"/>
      <c r="F329" s="38"/>
      <c r="I329" s="38"/>
    </row>
    <row r="330" spans="2:9" s="27" customFormat="1" ht="18" customHeight="1" x14ac:dyDescent="0.6">
      <c r="B330" s="38"/>
      <c r="C330" s="38"/>
      <c r="E330" s="38"/>
      <c r="F330" s="38"/>
      <c r="I330" s="38"/>
    </row>
    <row r="331" spans="2:9" s="27" customFormat="1" ht="18" customHeight="1" x14ac:dyDescent="0.6">
      <c r="B331" s="38"/>
      <c r="C331" s="38"/>
      <c r="E331" s="38"/>
      <c r="F331" s="38"/>
      <c r="I331" s="38"/>
    </row>
    <row r="332" spans="2:9" s="27" customFormat="1" ht="18" customHeight="1" x14ac:dyDescent="0.6">
      <c r="B332" s="38"/>
      <c r="C332" s="38"/>
      <c r="E332" s="38"/>
      <c r="F332" s="38"/>
      <c r="I332" s="38"/>
    </row>
    <row r="333" spans="2:9" s="27" customFormat="1" ht="18" customHeight="1" x14ac:dyDescent="0.6">
      <c r="B333" s="38"/>
      <c r="C333" s="38"/>
      <c r="E333" s="38"/>
      <c r="F333" s="38"/>
      <c r="I333" s="38"/>
    </row>
    <row r="334" spans="2:9" s="27" customFormat="1" ht="18" customHeight="1" x14ac:dyDescent="0.6">
      <c r="B334" s="38"/>
      <c r="C334" s="38"/>
      <c r="E334" s="38"/>
      <c r="F334" s="38"/>
      <c r="I334" s="38"/>
    </row>
    <row r="335" spans="2:9" s="27" customFormat="1" ht="18" customHeight="1" x14ac:dyDescent="0.6">
      <c r="B335" s="38"/>
      <c r="C335" s="38"/>
      <c r="E335" s="38"/>
      <c r="F335" s="38"/>
      <c r="I335" s="38"/>
    </row>
    <row r="336" spans="2:9" s="27" customFormat="1" ht="18" customHeight="1" x14ac:dyDescent="0.6">
      <c r="B336" s="38"/>
      <c r="C336" s="38"/>
      <c r="E336" s="38"/>
      <c r="F336" s="38"/>
      <c r="I336" s="38"/>
    </row>
    <row r="337" spans="2:9" s="27" customFormat="1" ht="18" customHeight="1" x14ac:dyDescent="0.6">
      <c r="B337" s="38"/>
      <c r="C337" s="38"/>
      <c r="E337" s="38"/>
      <c r="F337" s="38"/>
      <c r="I337" s="38"/>
    </row>
    <row r="338" spans="2:9" s="27" customFormat="1" ht="18" customHeight="1" x14ac:dyDescent="0.6">
      <c r="B338" s="38"/>
      <c r="C338" s="38"/>
      <c r="E338" s="38"/>
      <c r="F338" s="38"/>
      <c r="I338" s="38"/>
    </row>
    <row r="339" spans="2:9" s="27" customFormat="1" ht="18" customHeight="1" x14ac:dyDescent="0.6">
      <c r="B339" s="38"/>
      <c r="C339" s="38"/>
      <c r="E339" s="38"/>
      <c r="F339" s="38"/>
      <c r="I339" s="38"/>
    </row>
    <row r="340" spans="2:9" s="27" customFormat="1" ht="18" customHeight="1" x14ac:dyDescent="0.6">
      <c r="B340" s="38"/>
      <c r="C340" s="38"/>
      <c r="E340" s="38"/>
      <c r="F340" s="38"/>
      <c r="I340" s="38"/>
    </row>
    <row r="341" spans="2:9" s="27" customFormat="1" ht="18" customHeight="1" x14ac:dyDescent="0.6">
      <c r="B341" s="38"/>
      <c r="C341" s="38"/>
      <c r="E341" s="38"/>
      <c r="F341" s="38"/>
      <c r="I341" s="38"/>
    </row>
    <row r="342" spans="2:9" s="27" customFormat="1" ht="18" customHeight="1" x14ac:dyDescent="0.6">
      <c r="B342" s="38"/>
      <c r="C342" s="38"/>
      <c r="E342" s="38"/>
      <c r="F342" s="38"/>
      <c r="I342" s="38"/>
    </row>
    <row r="343" spans="2:9" s="27" customFormat="1" ht="18" customHeight="1" x14ac:dyDescent="0.6">
      <c r="B343" s="38"/>
      <c r="C343" s="38"/>
      <c r="E343" s="38"/>
      <c r="F343" s="38"/>
      <c r="I343" s="38"/>
    </row>
    <row r="344" spans="2:9" s="27" customFormat="1" ht="18" customHeight="1" x14ac:dyDescent="0.6">
      <c r="B344" s="38"/>
      <c r="C344" s="38"/>
      <c r="E344" s="38"/>
      <c r="F344" s="38"/>
      <c r="I344" s="38"/>
    </row>
    <row r="345" spans="2:9" s="27" customFormat="1" ht="18" customHeight="1" x14ac:dyDescent="0.6">
      <c r="B345" s="38"/>
      <c r="C345" s="38"/>
      <c r="E345" s="38"/>
      <c r="F345" s="38"/>
      <c r="I345" s="38"/>
    </row>
    <row r="346" spans="2:9" s="27" customFormat="1" ht="18" customHeight="1" x14ac:dyDescent="0.6">
      <c r="B346" s="38"/>
      <c r="C346" s="38"/>
      <c r="E346" s="38"/>
      <c r="F346" s="38"/>
      <c r="I346" s="38"/>
    </row>
    <row r="347" spans="2:9" s="27" customFormat="1" ht="18" customHeight="1" x14ac:dyDescent="0.6">
      <c r="B347" s="38"/>
      <c r="C347" s="38"/>
      <c r="E347" s="38"/>
      <c r="F347" s="38"/>
      <c r="I347" s="38"/>
    </row>
    <row r="348" spans="2:9" s="27" customFormat="1" ht="18" customHeight="1" x14ac:dyDescent="0.6">
      <c r="B348" s="38"/>
      <c r="C348" s="38"/>
      <c r="E348" s="38"/>
      <c r="F348" s="38"/>
      <c r="I348" s="38"/>
    </row>
    <row r="349" spans="2:9" s="27" customFormat="1" ht="18" customHeight="1" x14ac:dyDescent="0.6">
      <c r="B349" s="38"/>
      <c r="C349" s="38"/>
      <c r="E349" s="38"/>
      <c r="F349" s="38"/>
      <c r="I349" s="38"/>
    </row>
    <row r="350" spans="2:9" s="27" customFormat="1" ht="18" customHeight="1" x14ac:dyDescent="0.6">
      <c r="B350" s="38"/>
      <c r="C350" s="38"/>
      <c r="E350" s="38"/>
      <c r="F350" s="38"/>
      <c r="I350" s="38"/>
    </row>
    <row r="351" spans="2:9" s="27" customFormat="1" ht="18" customHeight="1" x14ac:dyDescent="0.6">
      <c r="B351" s="38"/>
      <c r="C351" s="38"/>
      <c r="E351" s="38"/>
      <c r="F351" s="38"/>
      <c r="I351" s="38"/>
    </row>
    <row r="352" spans="2:9" s="27" customFormat="1" ht="18" customHeight="1" x14ac:dyDescent="0.6">
      <c r="B352" s="38"/>
      <c r="C352" s="38"/>
      <c r="E352" s="38"/>
      <c r="F352" s="38"/>
      <c r="I352" s="38"/>
    </row>
    <row r="353" spans="2:9" s="27" customFormat="1" ht="18" customHeight="1" x14ac:dyDescent="0.6">
      <c r="B353" s="38"/>
      <c r="C353" s="38"/>
      <c r="E353" s="38"/>
      <c r="F353" s="38"/>
      <c r="I353" s="38"/>
    </row>
    <row r="354" spans="2:9" s="27" customFormat="1" ht="18" customHeight="1" x14ac:dyDescent="0.6">
      <c r="B354" s="38"/>
      <c r="C354" s="38"/>
      <c r="E354" s="38"/>
      <c r="F354" s="38"/>
      <c r="I354" s="38"/>
    </row>
    <row r="355" spans="2:9" s="27" customFormat="1" ht="18" customHeight="1" x14ac:dyDescent="0.6">
      <c r="B355" s="38"/>
      <c r="C355" s="38"/>
      <c r="E355" s="38"/>
      <c r="F355" s="38"/>
      <c r="I355" s="38"/>
    </row>
    <row r="356" spans="2:9" s="27" customFormat="1" ht="18" customHeight="1" x14ac:dyDescent="0.6">
      <c r="B356" s="38"/>
      <c r="C356" s="38"/>
      <c r="E356" s="38"/>
      <c r="F356" s="38"/>
      <c r="I356" s="38"/>
    </row>
    <row r="357" spans="2:9" s="27" customFormat="1" ht="18" customHeight="1" x14ac:dyDescent="0.6">
      <c r="B357" s="38"/>
      <c r="C357" s="38"/>
      <c r="E357" s="38"/>
      <c r="F357" s="38"/>
      <c r="I357" s="38"/>
    </row>
    <row r="358" spans="2:9" s="27" customFormat="1" ht="18" customHeight="1" x14ac:dyDescent="0.6">
      <c r="B358" s="38"/>
      <c r="C358" s="38"/>
      <c r="E358" s="38"/>
      <c r="F358" s="38"/>
      <c r="I358" s="38"/>
    </row>
    <row r="359" spans="2:9" s="27" customFormat="1" ht="18" customHeight="1" x14ac:dyDescent="0.6">
      <c r="B359" s="38"/>
      <c r="C359" s="38"/>
      <c r="E359" s="38"/>
      <c r="F359" s="38"/>
      <c r="I359" s="38"/>
    </row>
    <row r="360" spans="2:9" s="27" customFormat="1" ht="18" customHeight="1" x14ac:dyDescent="0.6">
      <c r="B360" s="38"/>
      <c r="C360" s="38"/>
      <c r="E360" s="38"/>
      <c r="F360" s="38"/>
      <c r="I360" s="38"/>
    </row>
    <row r="361" spans="2:9" s="27" customFormat="1" ht="18" customHeight="1" x14ac:dyDescent="0.6">
      <c r="B361" s="38"/>
      <c r="C361" s="38"/>
      <c r="E361" s="38"/>
      <c r="F361" s="38"/>
      <c r="I361" s="38"/>
    </row>
    <row r="362" spans="2:9" s="27" customFormat="1" ht="18" customHeight="1" x14ac:dyDescent="0.6">
      <c r="B362" s="38"/>
      <c r="C362" s="38"/>
      <c r="E362" s="38"/>
      <c r="F362" s="38"/>
      <c r="I362" s="38"/>
    </row>
    <row r="363" spans="2:9" s="27" customFormat="1" ht="18" customHeight="1" x14ac:dyDescent="0.6">
      <c r="B363" s="38"/>
      <c r="C363" s="38"/>
      <c r="E363" s="38"/>
      <c r="F363" s="38"/>
      <c r="I363" s="38"/>
    </row>
    <row r="364" spans="2:9" s="27" customFormat="1" ht="18" customHeight="1" x14ac:dyDescent="0.6">
      <c r="B364" s="38"/>
      <c r="C364" s="38"/>
      <c r="E364" s="38"/>
      <c r="F364" s="38"/>
      <c r="I364" s="38"/>
    </row>
    <row r="365" spans="2:9" s="27" customFormat="1" ht="18" customHeight="1" x14ac:dyDescent="0.6">
      <c r="B365" s="38"/>
      <c r="C365" s="38"/>
      <c r="E365" s="38"/>
      <c r="F365" s="38"/>
      <c r="I365" s="38"/>
    </row>
    <row r="366" spans="2:9" s="27" customFormat="1" ht="18" customHeight="1" x14ac:dyDescent="0.6">
      <c r="B366" s="38"/>
      <c r="C366" s="38"/>
      <c r="E366" s="38"/>
      <c r="F366" s="38"/>
      <c r="I366" s="38"/>
    </row>
    <row r="367" spans="2:9" s="27" customFormat="1" ht="18" customHeight="1" x14ac:dyDescent="0.6">
      <c r="B367" s="38"/>
      <c r="C367" s="38"/>
      <c r="E367" s="38"/>
      <c r="F367" s="38"/>
      <c r="I367" s="38"/>
    </row>
    <row r="368" spans="2:9" s="27" customFormat="1" ht="18" customHeight="1" x14ac:dyDescent="0.6">
      <c r="B368" s="38"/>
      <c r="C368" s="38"/>
      <c r="E368" s="38"/>
      <c r="F368" s="38"/>
      <c r="I368" s="38"/>
    </row>
    <row r="369" spans="2:9" s="27" customFormat="1" ht="18" customHeight="1" x14ac:dyDescent="0.6">
      <c r="B369" s="38"/>
      <c r="C369" s="38"/>
      <c r="E369" s="38"/>
      <c r="F369" s="38"/>
      <c r="I369" s="38"/>
    </row>
    <row r="370" spans="2:9" s="27" customFormat="1" ht="18" customHeight="1" x14ac:dyDescent="0.6">
      <c r="B370" s="38"/>
      <c r="C370" s="38"/>
      <c r="E370" s="38"/>
      <c r="F370" s="38"/>
      <c r="I370" s="38"/>
    </row>
    <row r="371" spans="2:9" s="27" customFormat="1" ht="18" customHeight="1" x14ac:dyDescent="0.6">
      <c r="B371" s="38"/>
      <c r="C371" s="38"/>
      <c r="E371" s="38"/>
      <c r="F371" s="38"/>
      <c r="I371" s="38"/>
    </row>
    <row r="372" spans="2:9" s="27" customFormat="1" ht="18" customHeight="1" x14ac:dyDescent="0.6">
      <c r="B372" s="38"/>
      <c r="C372" s="38"/>
      <c r="E372" s="38"/>
      <c r="F372" s="38"/>
      <c r="I372" s="38"/>
    </row>
    <row r="373" spans="2:9" s="27" customFormat="1" ht="18" customHeight="1" x14ac:dyDescent="0.6">
      <c r="B373" s="38"/>
      <c r="C373" s="38"/>
      <c r="E373" s="38"/>
      <c r="F373" s="38"/>
      <c r="I373" s="38"/>
    </row>
    <row r="374" spans="2:9" s="27" customFormat="1" ht="18" customHeight="1" x14ac:dyDescent="0.6">
      <c r="B374" s="38"/>
      <c r="C374" s="38"/>
      <c r="E374" s="38"/>
      <c r="F374" s="38"/>
      <c r="I374" s="38"/>
    </row>
    <row r="375" spans="2:9" s="27" customFormat="1" ht="18" customHeight="1" x14ac:dyDescent="0.6">
      <c r="B375" s="38"/>
      <c r="C375" s="38"/>
      <c r="E375" s="38"/>
      <c r="F375" s="38"/>
      <c r="I375" s="38"/>
    </row>
    <row r="376" spans="2:9" s="27" customFormat="1" ht="18" customHeight="1" x14ac:dyDescent="0.6">
      <c r="B376" s="38"/>
      <c r="C376" s="38"/>
      <c r="E376" s="38"/>
      <c r="F376" s="38"/>
      <c r="I376" s="38"/>
    </row>
    <row r="377" spans="2:9" s="27" customFormat="1" ht="18" customHeight="1" x14ac:dyDescent="0.6">
      <c r="B377" s="38"/>
      <c r="C377" s="38"/>
      <c r="E377" s="38"/>
      <c r="F377" s="38"/>
      <c r="I377" s="38"/>
    </row>
    <row r="378" spans="2:9" s="27" customFormat="1" ht="18" customHeight="1" x14ac:dyDescent="0.6">
      <c r="B378" s="38"/>
      <c r="C378" s="38"/>
      <c r="E378" s="38"/>
      <c r="F378" s="38"/>
      <c r="I378" s="38"/>
    </row>
    <row r="379" spans="2:9" s="27" customFormat="1" ht="18" customHeight="1" x14ac:dyDescent="0.6">
      <c r="B379" s="38"/>
      <c r="C379" s="38"/>
      <c r="E379" s="38"/>
      <c r="F379" s="38"/>
      <c r="I379" s="38"/>
    </row>
    <row r="380" spans="2:9" s="27" customFormat="1" ht="18" customHeight="1" x14ac:dyDescent="0.6">
      <c r="B380" s="38"/>
      <c r="C380" s="38"/>
      <c r="E380" s="38"/>
      <c r="F380" s="38"/>
      <c r="I380" s="38"/>
    </row>
    <row r="381" spans="2:9" s="27" customFormat="1" ht="18" customHeight="1" x14ac:dyDescent="0.6">
      <c r="B381" s="38"/>
      <c r="C381" s="38"/>
      <c r="E381" s="38"/>
      <c r="F381" s="38"/>
      <c r="I381" s="38"/>
    </row>
    <row r="382" spans="2:9" s="27" customFormat="1" ht="18" customHeight="1" x14ac:dyDescent="0.6">
      <c r="B382" s="38"/>
      <c r="C382" s="38"/>
      <c r="E382" s="38"/>
      <c r="F382" s="38"/>
      <c r="I382" s="38"/>
    </row>
    <row r="383" spans="2:9" s="27" customFormat="1" ht="18" customHeight="1" x14ac:dyDescent="0.6">
      <c r="B383" s="38"/>
      <c r="C383" s="38"/>
      <c r="E383" s="38"/>
      <c r="F383" s="38"/>
      <c r="I383" s="38"/>
    </row>
    <row r="384" spans="2:9" s="27" customFormat="1" ht="18" customHeight="1" x14ac:dyDescent="0.6">
      <c r="B384" s="38"/>
      <c r="C384" s="38"/>
      <c r="E384" s="38"/>
      <c r="F384" s="38"/>
      <c r="I384" s="38"/>
    </row>
    <row r="385" spans="2:9" s="27" customFormat="1" ht="18" customHeight="1" x14ac:dyDescent="0.6">
      <c r="B385" s="38"/>
      <c r="C385" s="38"/>
      <c r="E385" s="38"/>
      <c r="F385" s="38"/>
      <c r="I385" s="38"/>
    </row>
    <row r="386" spans="2:9" s="27" customFormat="1" ht="18" customHeight="1" x14ac:dyDescent="0.6">
      <c r="B386" s="38"/>
      <c r="C386" s="38"/>
      <c r="E386" s="38"/>
      <c r="F386" s="38"/>
      <c r="I386" s="38"/>
    </row>
    <row r="387" spans="2:9" s="27" customFormat="1" ht="18" customHeight="1" x14ac:dyDescent="0.6">
      <c r="B387" s="38"/>
      <c r="C387" s="38"/>
      <c r="E387" s="38"/>
      <c r="F387" s="38"/>
      <c r="I387" s="38"/>
    </row>
    <row r="388" spans="2:9" s="27" customFormat="1" ht="18" customHeight="1" x14ac:dyDescent="0.6">
      <c r="B388" s="38"/>
      <c r="C388" s="38"/>
      <c r="E388" s="38"/>
      <c r="F388" s="38"/>
      <c r="I388" s="38"/>
    </row>
    <row r="389" spans="2:9" s="27" customFormat="1" ht="18" customHeight="1" x14ac:dyDescent="0.6">
      <c r="B389" s="38"/>
      <c r="C389" s="38"/>
      <c r="E389" s="38"/>
      <c r="F389" s="38"/>
      <c r="I389" s="38"/>
    </row>
    <row r="390" spans="2:9" s="27" customFormat="1" ht="18" customHeight="1" x14ac:dyDescent="0.6">
      <c r="B390" s="38"/>
      <c r="C390" s="38"/>
      <c r="E390" s="38"/>
      <c r="F390" s="38"/>
      <c r="I390" s="38"/>
    </row>
    <row r="391" spans="2:9" s="27" customFormat="1" ht="18" customHeight="1" x14ac:dyDescent="0.6">
      <c r="B391" s="38"/>
      <c r="C391" s="38"/>
      <c r="E391" s="38"/>
      <c r="F391" s="38"/>
      <c r="I391" s="38"/>
    </row>
    <row r="392" spans="2:9" s="27" customFormat="1" ht="18" customHeight="1" x14ac:dyDescent="0.6">
      <c r="B392" s="38"/>
      <c r="C392" s="38"/>
      <c r="E392" s="38"/>
      <c r="F392" s="38"/>
      <c r="I392" s="38"/>
    </row>
    <row r="393" spans="2:9" s="27" customFormat="1" ht="18" customHeight="1" x14ac:dyDescent="0.6">
      <c r="B393" s="38"/>
      <c r="C393" s="38"/>
      <c r="E393" s="38"/>
      <c r="F393" s="38"/>
      <c r="I393" s="38"/>
    </row>
    <row r="394" spans="2:9" s="27" customFormat="1" ht="18" customHeight="1" x14ac:dyDescent="0.6">
      <c r="B394" s="38"/>
      <c r="C394" s="38"/>
      <c r="E394" s="38"/>
      <c r="F394" s="38"/>
      <c r="I394" s="38"/>
    </row>
    <row r="395" spans="2:9" s="27" customFormat="1" ht="18" customHeight="1" x14ac:dyDescent="0.6">
      <c r="B395" s="38"/>
      <c r="C395" s="38"/>
      <c r="E395" s="38"/>
      <c r="F395" s="38"/>
      <c r="I395" s="38"/>
    </row>
    <row r="396" spans="2:9" s="27" customFormat="1" ht="18" customHeight="1" x14ac:dyDescent="0.6">
      <c r="B396" s="38"/>
      <c r="C396" s="38"/>
      <c r="E396" s="38"/>
      <c r="F396" s="38"/>
      <c r="I396" s="38"/>
    </row>
    <row r="397" spans="2:9" s="27" customFormat="1" ht="18" customHeight="1" x14ac:dyDescent="0.6">
      <c r="B397" s="38"/>
      <c r="C397" s="38"/>
      <c r="E397" s="38"/>
      <c r="F397" s="38"/>
      <c r="I397" s="38"/>
    </row>
    <row r="398" spans="2:9" s="27" customFormat="1" ht="18" customHeight="1" x14ac:dyDescent="0.6">
      <c r="B398" s="38"/>
      <c r="C398" s="38"/>
      <c r="E398" s="38"/>
      <c r="F398" s="38"/>
      <c r="I398" s="38"/>
    </row>
    <row r="399" spans="2:9" s="27" customFormat="1" ht="18" customHeight="1" x14ac:dyDescent="0.6">
      <c r="B399" s="38"/>
      <c r="C399" s="38"/>
      <c r="E399" s="38"/>
      <c r="F399" s="38"/>
      <c r="I399" s="38"/>
    </row>
    <row r="400" spans="2:9" s="27" customFormat="1" ht="18" customHeight="1" x14ac:dyDescent="0.6">
      <c r="B400" s="38"/>
      <c r="C400" s="38"/>
      <c r="E400" s="38"/>
      <c r="F400" s="38"/>
      <c r="I400" s="38"/>
    </row>
    <row r="401" spans="2:9" s="27" customFormat="1" ht="18" customHeight="1" x14ac:dyDescent="0.6">
      <c r="B401" s="38"/>
      <c r="C401" s="38"/>
      <c r="E401" s="38"/>
      <c r="F401" s="38"/>
      <c r="I401" s="38"/>
    </row>
    <row r="402" spans="2:9" s="27" customFormat="1" ht="18" customHeight="1" x14ac:dyDescent="0.6">
      <c r="B402" s="38"/>
      <c r="C402" s="38"/>
      <c r="E402" s="38"/>
      <c r="F402" s="38"/>
      <c r="I402" s="38"/>
    </row>
    <row r="403" spans="2:9" s="27" customFormat="1" ht="18" customHeight="1" x14ac:dyDescent="0.6">
      <c r="B403" s="38"/>
      <c r="C403" s="38"/>
      <c r="E403" s="38"/>
      <c r="F403" s="38"/>
      <c r="I403" s="38"/>
    </row>
    <row r="404" spans="2:9" s="27" customFormat="1" ht="18" customHeight="1" x14ac:dyDescent="0.6">
      <c r="B404" s="38"/>
      <c r="C404" s="38"/>
      <c r="E404" s="38"/>
      <c r="F404" s="38"/>
      <c r="I404" s="38"/>
    </row>
    <row r="405" spans="2:9" s="27" customFormat="1" ht="18" customHeight="1" x14ac:dyDescent="0.6">
      <c r="B405" s="38"/>
      <c r="C405" s="38"/>
      <c r="E405" s="38"/>
      <c r="F405" s="38"/>
      <c r="I405" s="38"/>
    </row>
    <row r="406" spans="2:9" s="27" customFormat="1" ht="18" customHeight="1" x14ac:dyDescent="0.6">
      <c r="B406" s="38"/>
      <c r="C406" s="38"/>
      <c r="E406" s="38"/>
      <c r="F406" s="38"/>
      <c r="I406" s="38"/>
    </row>
    <row r="407" spans="2:9" s="27" customFormat="1" ht="18" customHeight="1" x14ac:dyDescent="0.6">
      <c r="B407" s="38"/>
      <c r="C407" s="38"/>
      <c r="E407" s="38"/>
      <c r="F407" s="38"/>
      <c r="I407" s="38"/>
    </row>
    <row r="408" spans="2:9" s="27" customFormat="1" ht="18" customHeight="1" x14ac:dyDescent="0.6">
      <c r="B408" s="38"/>
      <c r="C408" s="38"/>
      <c r="E408" s="38"/>
      <c r="F408" s="38"/>
      <c r="I408" s="38"/>
    </row>
    <row r="409" spans="2:9" s="27" customFormat="1" ht="18" customHeight="1" x14ac:dyDescent="0.6">
      <c r="B409" s="38"/>
      <c r="C409" s="38"/>
      <c r="E409" s="38"/>
      <c r="F409" s="38"/>
      <c r="I409" s="38"/>
    </row>
    <row r="410" spans="2:9" s="27" customFormat="1" ht="18" customHeight="1" x14ac:dyDescent="0.6">
      <c r="B410" s="38"/>
      <c r="C410" s="38"/>
      <c r="E410" s="38"/>
      <c r="F410" s="38"/>
      <c r="I410" s="38"/>
    </row>
    <row r="411" spans="2:9" s="27" customFormat="1" ht="18" customHeight="1" x14ac:dyDescent="0.6">
      <c r="B411" s="38"/>
      <c r="C411" s="38"/>
      <c r="E411" s="38"/>
      <c r="F411" s="38"/>
      <c r="I411" s="38"/>
    </row>
    <row r="412" spans="2:9" s="27" customFormat="1" ht="18" customHeight="1" x14ac:dyDescent="0.6">
      <c r="B412" s="38"/>
      <c r="C412" s="38"/>
      <c r="E412" s="38"/>
      <c r="F412" s="38"/>
      <c r="I412" s="38"/>
    </row>
    <row r="413" spans="2:9" s="27" customFormat="1" ht="18" customHeight="1" x14ac:dyDescent="0.6">
      <c r="B413" s="38"/>
      <c r="C413" s="38"/>
      <c r="E413" s="38"/>
      <c r="F413" s="38"/>
      <c r="I413" s="38"/>
    </row>
    <row r="414" spans="2:9" s="27" customFormat="1" ht="18" customHeight="1" x14ac:dyDescent="0.6">
      <c r="B414" s="38"/>
      <c r="C414" s="38"/>
      <c r="E414" s="38"/>
      <c r="F414" s="38"/>
      <c r="I414" s="38"/>
    </row>
    <row r="415" spans="2:9" s="27" customFormat="1" ht="18" customHeight="1" x14ac:dyDescent="0.6">
      <c r="B415" s="38"/>
      <c r="C415" s="38"/>
      <c r="E415" s="38"/>
      <c r="F415" s="38"/>
      <c r="I415" s="38"/>
    </row>
    <row r="416" spans="2:9" s="27" customFormat="1" ht="18" customHeight="1" x14ac:dyDescent="0.6">
      <c r="B416" s="38"/>
      <c r="C416" s="38"/>
      <c r="E416" s="38"/>
      <c r="F416" s="38"/>
      <c r="I416" s="38"/>
    </row>
    <row r="417" spans="2:9" s="27" customFormat="1" ht="18" customHeight="1" x14ac:dyDescent="0.6">
      <c r="B417" s="38"/>
      <c r="C417" s="38"/>
      <c r="E417" s="38"/>
      <c r="F417" s="38"/>
      <c r="I417" s="38"/>
    </row>
    <row r="418" spans="2:9" s="27" customFormat="1" ht="18" customHeight="1" x14ac:dyDescent="0.6">
      <c r="B418" s="38"/>
      <c r="C418" s="38"/>
      <c r="E418" s="38"/>
      <c r="F418" s="38"/>
      <c r="I418" s="38"/>
    </row>
    <row r="419" spans="2:9" s="27" customFormat="1" ht="18" customHeight="1" x14ac:dyDescent="0.6">
      <c r="B419" s="38"/>
      <c r="C419" s="38"/>
      <c r="E419" s="38"/>
      <c r="F419" s="38"/>
      <c r="I419" s="38"/>
    </row>
    <row r="420" spans="2:9" s="27" customFormat="1" ht="18" customHeight="1" x14ac:dyDescent="0.6">
      <c r="B420" s="38"/>
      <c r="C420" s="38"/>
      <c r="E420" s="38"/>
      <c r="F420" s="38"/>
      <c r="I420" s="38"/>
    </row>
    <row r="421" spans="2:9" s="27" customFormat="1" ht="18" customHeight="1" x14ac:dyDescent="0.6">
      <c r="B421" s="38"/>
      <c r="C421" s="38"/>
      <c r="E421" s="38"/>
      <c r="F421" s="38"/>
      <c r="I421" s="38"/>
    </row>
    <row r="422" spans="2:9" s="27" customFormat="1" ht="18" customHeight="1" x14ac:dyDescent="0.6">
      <c r="B422" s="38"/>
      <c r="C422" s="38"/>
      <c r="E422" s="38"/>
      <c r="F422" s="38"/>
      <c r="I422" s="38"/>
    </row>
    <row r="423" spans="2:9" s="27" customFormat="1" ht="18" customHeight="1" x14ac:dyDescent="0.6">
      <c r="B423" s="38"/>
      <c r="C423" s="38"/>
      <c r="E423" s="38"/>
      <c r="F423" s="38"/>
      <c r="I423" s="38"/>
    </row>
    <row r="424" spans="2:9" s="27" customFormat="1" ht="18" customHeight="1" x14ac:dyDescent="0.6">
      <c r="B424" s="38"/>
      <c r="C424" s="38"/>
      <c r="E424" s="38"/>
      <c r="F424" s="38"/>
      <c r="I424" s="38"/>
    </row>
    <row r="425" spans="2:9" s="27" customFormat="1" ht="18" customHeight="1" x14ac:dyDescent="0.6">
      <c r="B425" s="38"/>
      <c r="C425" s="38"/>
      <c r="E425" s="38"/>
      <c r="F425" s="38"/>
      <c r="I425" s="38"/>
    </row>
    <row r="426" spans="2:9" s="27" customFormat="1" ht="18" customHeight="1" x14ac:dyDescent="0.6">
      <c r="B426" s="38"/>
      <c r="C426" s="38"/>
      <c r="E426" s="38"/>
      <c r="F426" s="38"/>
      <c r="I426" s="38"/>
    </row>
    <row r="427" spans="2:9" s="27" customFormat="1" ht="18" customHeight="1" x14ac:dyDescent="0.6">
      <c r="B427" s="38"/>
      <c r="C427" s="38"/>
      <c r="E427" s="38"/>
      <c r="F427" s="38"/>
      <c r="I427" s="38"/>
    </row>
    <row r="428" spans="2:9" s="27" customFormat="1" ht="18" customHeight="1" x14ac:dyDescent="0.6">
      <c r="B428" s="38"/>
      <c r="C428" s="38"/>
      <c r="E428" s="38"/>
      <c r="F428" s="38"/>
      <c r="I428" s="38"/>
    </row>
    <row r="429" spans="2:9" s="27" customFormat="1" ht="18" customHeight="1" x14ac:dyDescent="0.6">
      <c r="B429" s="38"/>
      <c r="C429" s="38"/>
      <c r="E429" s="38"/>
      <c r="F429" s="38"/>
      <c r="I429" s="38"/>
    </row>
    <row r="430" spans="2:9" s="27" customFormat="1" ht="18" customHeight="1" x14ac:dyDescent="0.6">
      <c r="B430" s="38"/>
      <c r="C430" s="38"/>
      <c r="E430" s="38"/>
      <c r="F430" s="38"/>
      <c r="I430" s="38"/>
    </row>
    <row r="431" spans="2:9" s="27" customFormat="1" ht="18" customHeight="1" x14ac:dyDescent="0.6">
      <c r="B431" s="38"/>
      <c r="C431" s="38"/>
      <c r="E431" s="38"/>
      <c r="F431" s="38"/>
      <c r="I431" s="38"/>
    </row>
    <row r="432" spans="2:9" s="27" customFormat="1" ht="18" customHeight="1" x14ac:dyDescent="0.6">
      <c r="B432" s="38"/>
      <c r="C432" s="38"/>
      <c r="E432" s="38"/>
      <c r="F432" s="38"/>
      <c r="I432" s="38"/>
    </row>
    <row r="433" spans="2:9" s="27" customFormat="1" ht="18" customHeight="1" x14ac:dyDescent="0.6">
      <c r="B433" s="38"/>
      <c r="C433" s="38"/>
      <c r="E433" s="38"/>
      <c r="F433" s="38"/>
      <c r="I433" s="38"/>
    </row>
    <row r="434" spans="2:9" s="27" customFormat="1" ht="18" customHeight="1" x14ac:dyDescent="0.6">
      <c r="B434" s="38"/>
      <c r="C434" s="38"/>
      <c r="E434" s="38"/>
      <c r="F434" s="38"/>
      <c r="I434" s="38"/>
    </row>
    <row r="435" spans="2:9" s="27" customFormat="1" ht="18" customHeight="1" x14ac:dyDescent="0.6">
      <c r="B435" s="38"/>
      <c r="C435" s="38"/>
      <c r="E435" s="38"/>
      <c r="F435" s="38"/>
      <c r="I435" s="38"/>
    </row>
    <row r="436" spans="2:9" s="27" customFormat="1" ht="18" customHeight="1" x14ac:dyDescent="0.6">
      <c r="B436" s="38"/>
      <c r="C436" s="38"/>
      <c r="E436" s="38"/>
      <c r="F436" s="38"/>
      <c r="I436" s="38"/>
    </row>
    <row r="437" spans="2:9" s="27" customFormat="1" ht="18" customHeight="1" x14ac:dyDescent="0.6">
      <c r="B437" s="38"/>
      <c r="C437" s="38"/>
      <c r="E437" s="38"/>
      <c r="F437" s="38"/>
      <c r="I437" s="38"/>
    </row>
    <row r="438" spans="2:9" s="27" customFormat="1" ht="18" customHeight="1" x14ac:dyDescent="0.6">
      <c r="B438" s="38"/>
      <c r="C438" s="38"/>
      <c r="E438" s="38"/>
      <c r="F438" s="38"/>
      <c r="I438" s="38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E102"/>
  <sheetViews>
    <sheetView showGridLines="0" view="pageBreakPreview" zoomScaleNormal="100" zoomScaleSheetLayoutView="100"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AJ53" sqref="AJ53"/>
    </sheetView>
  </sheetViews>
  <sheetFormatPr defaultColWidth="9.125" defaultRowHeight="21" x14ac:dyDescent="0.6"/>
  <cols>
    <col min="1" max="1" width="3.625" style="45" customWidth="1"/>
    <col min="2" max="2" width="25.625" style="45" customWidth="1"/>
    <col min="3" max="10" width="3.625" style="45" customWidth="1"/>
    <col min="11" max="22" width="3.375" style="45" customWidth="1"/>
    <col min="23" max="23" width="10.625" style="45" customWidth="1"/>
    <col min="24" max="24" width="9.125" style="45"/>
    <col min="25" max="32" width="5.75" style="45" customWidth="1"/>
    <col min="33" max="33" width="9.125" style="45"/>
    <col min="34" max="34" width="19" style="45" customWidth="1"/>
    <col min="35" max="16384" width="9.125" style="45"/>
  </cols>
  <sheetData>
    <row r="1" spans="1:57" s="97" customFormat="1" ht="35.1" customHeight="1" thickBot="1" x14ac:dyDescent="0.75">
      <c r="A1" s="496" t="s">
        <v>213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</row>
    <row r="2" spans="1:57" ht="30" customHeight="1" thickBot="1" x14ac:dyDescent="0.65">
      <c r="A2" s="275" t="s">
        <v>0</v>
      </c>
      <c r="B2" s="274"/>
      <c r="C2" s="497" t="s">
        <v>13</v>
      </c>
      <c r="D2" s="498"/>
      <c r="E2" s="498"/>
      <c r="F2" s="498"/>
      <c r="G2" s="498"/>
      <c r="H2" s="498"/>
      <c r="I2" s="498"/>
      <c r="J2" s="499"/>
      <c r="K2" s="497" t="s">
        <v>14</v>
      </c>
      <c r="L2" s="498"/>
      <c r="M2" s="498"/>
      <c r="N2" s="499"/>
      <c r="O2" s="500" t="s">
        <v>214</v>
      </c>
      <c r="P2" s="501"/>
      <c r="Q2" s="501"/>
      <c r="R2" s="502"/>
      <c r="S2" s="497" t="s">
        <v>14</v>
      </c>
      <c r="T2" s="498"/>
      <c r="U2" s="498"/>
      <c r="V2" s="499"/>
      <c r="W2" s="503" t="s">
        <v>45</v>
      </c>
      <c r="X2" s="97"/>
      <c r="Y2" s="486" t="s">
        <v>54</v>
      </c>
      <c r="Z2" s="486"/>
      <c r="AA2" s="486"/>
      <c r="AB2" s="486"/>
      <c r="AC2" s="486"/>
      <c r="AD2" s="486"/>
      <c r="AE2" s="486"/>
      <c r="AF2" s="486"/>
      <c r="AH2" s="276" t="s">
        <v>62</v>
      </c>
      <c r="AI2" s="97"/>
    </row>
    <row r="3" spans="1:57" ht="30" customHeight="1" x14ac:dyDescent="0.6">
      <c r="A3" s="286" t="s">
        <v>2</v>
      </c>
      <c r="B3" s="278" t="s">
        <v>53</v>
      </c>
      <c r="C3" s="510">
        <v>1</v>
      </c>
      <c r="D3" s="487">
        <v>2</v>
      </c>
      <c r="E3" s="487">
        <v>3</v>
      </c>
      <c r="F3" s="487">
        <v>4</v>
      </c>
      <c r="G3" s="487">
        <v>5</v>
      </c>
      <c r="H3" s="487">
        <v>6</v>
      </c>
      <c r="I3" s="487">
        <v>7</v>
      </c>
      <c r="J3" s="492">
        <v>8</v>
      </c>
      <c r="K3" s="279" t="s">
        <v>55</v>
      </c>
      <c r="L3" s="280" t="s">
        <v>56</v>
      </c>
      <c r="M3" s="280" t="s">
        <v>57</v>
      </c>
      <c r="N3" s="281" t="s">
        <v>58</v>
      </c>
      <c r="O3" s="282">
        <v>1</v>
      </c>
      <c r="P3" s="283">
        <v>2</v>
      </c>
      <c r="Q3" s="284">
        <v>3</v>
      </c>
      <c r="R3" s="285" t="s">
        <v>1</v>
      </c>
      <c r="S3" s="494" t="s">
        <v>55</v>
      </c>
      <c r="T3" s="506" t="s">
        <v>56</v>
      </c>
      <c r="U3" s="506" t="s">
        <v>57</v>
      </c>
      <c r="V3" s="508" t="s">
        <v>58</v>
      </c>
      <c r="W3" s="504"/>
      <c r="X3" s="97"/>
      <c r="Y3" s="287" t="s">
        <v>55</v>
      </c>
      <c r="Z3" s="288" t="s">
        <v>56</v>
      </c>
      <c r="AA3" s="288" t="s">
        <v>57</v>
      </c>
      <c r="AB3" s="289" t="s">
        <v>58</v>
      </c>
      <c r="AC3" s="290" t="s">
        <v>55</v>
      </c>
      <c r="AD3" s="291" t="s">
        <v>56</v>
      </c>
      <c r="AE3" s="291" t="s">
        <v>57</v>
      </c>
      <c r="AF3" s="292" t="s">
        <v>58</v>
      </c>
      <c r="AH3" s="489" t="s">
        <v>61</v>
      </c>
      <c r="AI3" s="97"/>
    </row>
    <row r="4" spans="1:57" ht="22.5" customHeight="1" thickBot="1" x14ac:dyDescent="0.65">
      <c r="A4" s="293"/>
      <c r="B4" s="294"/>
      <c r="C4" s="511"/>
      <c r="D4" s="488"/>
      <c r="E4" s="488"/>
      <c r="F4" s="488"/>
      <c r="G4" s="488"/>
      <c r="H4" s="488"/>
      <c r="I4" s="488"/>
      <c r="J4" s="493"/>
      <c r="K4" s="295">
        <v>3</v>
      </c>
      <c r="L4" s="296">
        <v>2</v>
      </c>
      <c r="M4" s="296">
        <v>1</v>
      </c>
      <c r="N4" s="297">
        <v>0</v>
      </c>
      <c r="O4" s="298">
        <v>3</v>
      </c>
      <c r="P4" s="296">
        <v>3</v>
      </c>
      <c r="Q4" s="297">
        <v>3</v>
      </c>
      <c r="R4" s="300">
        <v>9</v>
      </c>
      <c r="S4" s="495"/>
      <c r="T4" s="507"/>
      <c r="U4" s="507"/>
      <c r="V4" s="509"/>
      <c r="W4" s="505"/>
      <c r="X4" s="97"/>
      <c r="Y4" s="301">
        <v>3</v>
      </c>
      <c r="Z4" s="302">
        <v>2</v>
      </c>
      <c r="AA4" s="302">
        <v>1</v>
      </c>
      <c r="AB4" s="303">
        <v>0</v>
      </c>
      <c r="AC4" s="304">
        <v>3</v>
      </c>
      <c r="AD4" s="305">
        <v>2</v>
      </c>
      <c r="AE4" s="305">
        <v>1</v>
      </c>
      <c r="AF4" s="306">
        <v>0</v>
      </c>
      <c r="AH4" s="490"/>
      <c r="AI4" s="97"/>
    </row>
    <row r="5" spans="1:57" ht="17.100000000000001" customHeight="1" x14ac:dyDescent="0.6">
      <c r="A5" s="16">
        <v>1</v>
      </c>
      <c r="B5" s="17" t="str">
        <f>'เวลาเรียน1-2'!D6</f>
        <v>เด็กชาย สุริยัน  กล่ำธัญญา</v>
      </c>
      <c r="C5" s="307">
        <v>3</v>
      </c>
      <c r="D5" s="308">
        <v>3</v>
      </c>
      <c r="E5" s="308">
        <v>3</v>
      </c>
      <c r="F5" s="308">
        <v>3</v>
      </c>
      <c r="G5" s="308">
        <v>2</v>
      </c>
      <c r="H5" s="308">
        <v>2</v>
      </c>
      <c r="I5" s="308">
        <v>2</v>
      </c>
      <c r="J5" s="309">
        <v>2</v>
      </c>
      <c r="K5" s="310" t="str">
        <f t="shared" ref="K5:K45" si="0">IF(AB5&gt;0," ",IF(Y5&lt;AA5," ",IF(Z5&gt;Y5," ",IF(Y5&gt;=Z5,"/"," "))))</f>
        <v>/</v>
      </c>
      <c r="L5" s="311" t="str">
        <f>IF(AB5&gt;0," ",IF(Z5=Y5," ",IF(Z5&gt;=AA5,"/",IF(AA5&gt;Y5," ",IF(AA5&gt;Z5," ",IF(Y5=2," "))))))</f>
        <v xml:space="preserve"> </v>
      </c>
      <c r="M5" s="312" t="str">
        <f>IF(AB5&gt;0," ",IF(AA5&lt;Z5," ",IF(AA5&lt;Y5," ",IF(AA5&gt;Z5,"/",IF(AA5=Z5," ")))))</f>
        <v xml:space="preserve"> </v>
      </c>
      <c r="N5" s="313" t="str">
        <f t="shared" ref="N5:N45" si="1">IF(AB5&gt;0,"/"," ")</f>
        <v xml:space="preserve"> </v>
      </c>
      <c r="O5" s="74">
        <v>1</v>
      </c>
      <c r="P5" s="75">
        <v>1</v>
      </c>
      <c r="Q5" s="314">
        <v>3</v>
      </c>
      <c r="R5" s="315">
        <f>SUM(O5:Q5)</f>
        <v>5</v>
      </c>
      <c r="S5" s="282" t="str">
        <f>IF(R5&gt;=8,"/"," ")</f>
        <v xml:space="preserve"> </v>
      </c>
      <c r="T5" s="283" t="str">
        <f>IF(R5=7,"/",IF(R5=6,"/"," "))</f>
        <v xml:space="preserve"> </v>
      </c>
      <c r="U5" s="283" t="str">
        <f>IF(R5=5,"/",IF(R5=4,"/",IF(R5=3,"/"," ")))</f>
        <v>/</v>
      </c>
      <c r="V5" s="316" t="str">
        <f t="shared" ref="V5:V41" si="2">IF(R5&lt;3,"/"," ")</f>
        <v xml:space="preserve"> </v>
      </c>
      <c r="W5" s="317"/>
      <c r="X5" s="97"/>
      <c r="Y5" s="318">
        <f t="shared" ref="Y5:Y45" si="3">COUNTIF(C5:J5,$Y$4)</f>
        <v>4</v>
      </c>
      <c r="Z5" s="319">
        <f t="shared" ref="Z5:Z45" si="4">COUNTIF(C5:J5,$Z$4)</f>
        <v>4</v>
      </c>
      <c r="AA5" s="319">
        <f t="shared" ref="AA5:AA45" si="5">COUNTIF(C5:J5,$AA$4)</f>
        <v>0</v>
      </c>
      <c r="AB5" s="320">
        <f t="shared" ref="AB5:AB45" si="6">COUNTIF(C5:J5,$AB$4)</f>
        <v>0</v>
      </c>
      <c r="AC5" s="321" t="str">
        <f>IF(AB5&gt;0," ",IF(Y5&lt;AA5," ",IF(Z5&gt;Y5," ",IF(Y5&gt;=Z5,"3"," "))))</f>
        <v>3</v>
      </c>
      <c r="AD5" s="322" t="str">
        <f>IF(AB5&gt;0," ",IF(Z5=Y5," ",IF(Z5&gt;=AA5,"2",IF(AA5&gt;Y5," ",IF(AA5&gt;Z5," ",IF(Y5=2," "))))))</f>
        <v xml:space="preserve"> </v>
      </c>
      <c r="AE5" s="322" t="str">
        <f>IF(AB5&gt;0," ",IF(AA5&lt;Z5," ",IF(AA5&lt;Y5," ",IF(AA5&gt;Z5,"1",IF(AA5=Z5," ")))))</f>
        <v xml:space="preserve"> </v>
      </c>
      <c r="AF5" s="323" t="str">
        <f>IF(AB5&gt;0,"0"," ")</f>
        <v xml:space="preserve"> </v>
      </c>
      <c r="AG5" s="82"/>
      <c r="AH5" s="324" t="str">
        <f>IF(R5&lt;3,"0",IF(R5&lt;6,"1",IF(R5&lt;8,2,3)))</f>
        <v>1</v>
      </c>
      <c r="AI5" s="97"/>
    </row>
    <row r="6" spans="1:57" ht="17.100000000000001" customHeight="1" x14ac:dyDescent="0.6">
      <c r="A6" s="18">
        <v>2</v>
      </c>
      <c r="B6" s="17" t="str">
        <f>'เวลาเรียน1-2'!D7</f>
        <v>เด็กหญิง จอมขวัญ  ส้มอั๋น</v>
      </c>
      <c r="C6" s="74">
        <v>3</v>
      </c>
      <c r="D6" s="75">
        <v>3</v>
      </c>
      <c r="E6" s="75">
        <v>3</v>
      </c>
      <c r="F6" s="75">
        <v>3</v>
      </c>
      <c r="G6" s="75">
        <v>1</v>
      </c>
      <c r="H6" s="75">
        <v>1</v>
      </c>
      <c r="I6" s="75">
        <v>1</v>
      </c>
      <c r="J6" s="314">
        <v>0</v>
      </c>
      <c r="K6" s="325" t="str">
        <f t="shared" si="0"/>
        <v xml:space="preserve"> </v>
      </c>
      <c r="L6" s="326" t="str">
        <f t="shared" ref="L6:L45" si="7">IF(AB6&gt;0," ",IF(Z6=Y6," ",IF(Z6&gt;=AA6,"/",IF(AA6&gt;Y6," ",IF(AA6&gt;Z6," ",IF(Y6=2," "))))))</f>
        <v xml:space="preserve"> </v>
      </c>
      <c r="M6" s="327" t="str">
        <f t="shared" ref="M6:M45" si="8">IF(AB6&gt;0," ",IF(AA6&lt;Z6," ",IF(AA6&lt;Y6," ",IF(AA6&gt;Z6,"/",IF(AA6=Z6," ")))))</f>
        <v xml:space="preserve"> </v>
      </c>
      <c r="N6" s="328" t="str">
        <f t="shared" si="1"/>
        <v>/</v>
      </c>
      <c r="O6" s="74">
        <v>2</v>
      </c>
      <c r="P6" s="75">
        <v>2</v>
      </c>
      <c r="Q6" s="314">
        <v>2</v>
      </c>
      <c r="R6" s="315">
        <f t="shared" ref="R6:R45" si="9">SUM(O6:Q6)</f>
        <v>6</v>
      </c>
      <c r="S6" s="329" t="str">
        <f t="shared" ref="S6:S45" si="10">IF(R6&gt;=8,"/"," ")</f>
        <v xml:space="preserve"> </v>
      </c>
      <c r="T6" s="330" t="str">
        <f t="shared" ref="T6:T45" si="11">IF(R6=7,"/",IF(R6=6,"/"," "))</f>
        <v>/</v>
      </c>
      <c r="U6" s="330" t="str">
        <f t="shared" ref="U6:U45" si="12">IF(R6=5,"/",IF(R6=4,"/",IF(R6=3,"/"," ")))</f>
        <v xml:space="preserve"> </v>
      </c>
      <c r="V6" s="331" t="str">
        <f t="shared" si="2"/>
        <v xml:space="preserve"> </v>
      </c>
      <c r="W6" s="332"/>
      <c r="X6" s="97"/>
      <c r="Y6" s="333">
        <f t="shared" si="3"/>
        <v>4</v>
      </c>
      <c r="Z6" s="334">
        <f t="shared" si="4"/>
        <v>0</v>
      </c>
      <c r="AA6" s="334">
        <f t="shared" si="5"/>
        <v>3</v>
      </c>
      <c r="AB6" s="335">
        <f t="shared" si="6"/>
        <v>1</v>
      </c>
      <c r="AC6" s="336" t="str">
        <f t="shared" ref="AC6:AC45" si="13">IF(AB6&gt;0," ",IF(Y6&lt;AA6," ",IF(Z6&gt;Y6," ",IF(Y6&gt;=Z6,"3"," "))))</f>
        <v xml:space="preserve"> </v>
      </c>
      <c r="AD6" s="337" t="str">
        <f t="shared" ref="AD6:AD45" si="14">IF(AB6&gt;0," ",IF(Z6=Y6," ",IF(Z6&gt;=AA6,"2",IF(AA6&gt;Y6," ",IF(AA6&gt;Z6," ",IF(Y6=2," "))))))</f>
        <v xml:space="preserve"> </v>
      </c>
      <c r="AE6" s="337" t="str">
        <f t="shared" ref="AE6:AE45" si="15">IF(AB6&gt;0," ",IF(AA6&lt;Z6," ",IF(AA6&lt;Y6," ",IF(AA6&gt;Z6,"1",IF(AA6=Z6," ")))))</f>
        <v xml:space="preserve"> </v>
      </c>
      <c r="AF6" s="338" t="str">
        <f t="shared" ref="AF6:AF45" si="16">IF(AB6&gt;0,"0"," ")</f>
        <v>0</v>
      </c>
      <c r="AG6" s="82"/>
      <c r="AH6" s="339">
        <f t="shared" ref="AH6:AH45" si="17">IF(R6&lt;3,"0",IF(R6&lt;6,"1",IF(R6&lt;8,2,3)))</f>
        <v>2</v>
      </c>
      <c r="AI6" s="97"/>
    </row>
    <row r="7" spans="1:57" ht="17.100000000000001" customHeight="1" x14ac:dyDescent="0.6">
      <c r="A7" s="16">
        <v>3</v>
      </c>
      <c r="B7" s="17" t="str">
        <f>'เวลาเรียน1-2'!D8</f>
        <v>เด็กชาย ณัฐวุฒิ  บัวผัน</v>
      </c>
      <c r="C7" s="74">
        <v>2</v>
      </c>
      <c r="D7" s="75">
        <v>2</v>
      </c>
      <c r="E7" s="75">
        <v>2</v>
      </c>
      <c r="F7" s="75">
        <v>3</v>
      </c>
      <c r="G7" s="75">
        <v>3</v>
      </c>
      <c r="H7" s="75">
        <v>3</v>
      </c>
      <c r="I7" s="75">
        <v>1</v>
      </c>
      <c r="J7" s="314">
        <v>0</v>
      </c>
      <c r="K7" s="325" t="str">
        <f t="shared" si="0"/>
        <v xml:space="preserve"> </v>
      </c>
      <c r="L7" s="326" t="str">
        <f t="shared" si="7"/>
        <v xml:space="preserve"> </v>
      </c>
      <c r="M7" s="327" t="str">
        <f t="shared" si="8"/>
        <v xml:space="preserve"> </v>
      </c>
      <c r="N7" s="328" t="str">
        <f t="shared" si="1"/>
        <v>/</v>
      </c>
      <c r="O7" s="74">
        <v>1</v>
      </c>
      <c r="P7" s="75">
        <v>2</v>
      </c>
      <c r="Q7" s="314">
        <v>3</v>
      </c>
      <c r="R7" s="315">
        <f t="shared" si="9"/>
        <v>6</v>
      </c>
      <c r="S7" s="329" t="str">
        <f t="shared" si="10"/>
        <v xml:space="preserve"> </v>
      </c>
      <c r="T7" s="330" t="str">
        <f t="shared" si="11"/>
        <v>/</v>
      </c>
      <c r="U7" s="330" t="str">
        <f t="shared" si="12"/>
        <v xml:space="preserve"> </v>
      </c>
      <c r="V7" s="331" t="str">
        <f t="shared" si="2"/>
        <v xml:space="preserve"> </v>
      </c>
      <c r="W7" s="332"/>
      <c r="X7" s="97"/>
      <c r="Y7" s="333">
        <f t="shared" si="3"/>
        <v>3</v>
      </c>
      <c r="Z7" s="334">
        <f t="shared" si="4"/>
        <v>3</v>
      </c>
      <c r="AA7" s="334">
        <f t="shared" si="5"/>
        <v>1</v>
      </c>
      <c r="AB7" s="335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82"/>
      <c r="AH7" s="339">
        <f t="shared" si="17"/>
        <v>2</v>
      </c>
      <c r="AI7" s="97"/>
    </row>
    <row r="8" spans="1:57" ht="17.100000000000001" customHeight="1" x14ac:dyDescent="0.6">
      <c r="A8" s="18">
        <v>4</v>
      </c>
      <c r="B8" s="17" t="str">
        <f>'เวลาเรียน1-2'!D9</f>
        <v>เด็กชาย กิตติธัช  อัครศิลป์</v>
      </c>
      <c r="C8" s="340">
        <v>2</v>
      </c>
      <c r="D8" s="341">
        <v>2</v>
      </c>
      <c r="E8" s="341">
        <v>2</v>
      </c>
      <c r="F8" s="341">
        <v>1</v>
      </c>
      <c r="G8" s="341">
        <v>1</v>
      </c>
      <c r="H8" s="341">
        <v>1</v>
      </c>
      <c r="I8" s="341">
        <v>1</v>
      </c>
      <c r="J8" s="342">
        <v>1</v>
      </c>
      <c r="K8" s="325" t="str">
        <f t="shared" si="0"/>
        <v xml:space="preserve"> </v>
      </c>
      <c r="L8" s="326" t="str">
        <f t="shared" si="7"/>
        <v xml:space="preserve"> </v>
      </c>
      <c r="M8" s="327" t="str">
        <f t="shared" si="8"/>
        <v>/</v>
      </c>
      <c r="N8" s="328" t="str">
        <f t="shared" si="1"/>
        <v xml:space="preserve"> </v>
      </c>
      <c r="O8" s="340">
        <v>3</v>
      </c>
      <c r="P8" s="341">
        <v>3</v>
      </c>
      <c r="Q8" s="342">
        <v>2</v>
      </c>
      <c r="R8" s="343">
        <f t="shared" si="9"/>
        <v>8</v>
      </c>
      <c r="S8" s="329" t="str">
        <f t="shared" si="10"/>
        <v>/</v>
      </c>
      <c r="T8" s="344" t="str">
        <f t="shared" si="11"/>
        <v xml:space="preserve"> </v>
      </c>
      <c r="U8" s="330" t="str">
        <f t="shared" si="12"/>
        <v xml:space="preserve"> </v>
      </c>
      <c r="V8" s="331" t="str">
        <f t="shared" si="2"/>
        <v xml:space="preserve"> </v>
      </c>
      <c r="W8" s="345"/>
      <c r="X8" s="97"/>
      <c r="Y8" s="333">
        <f t="shared" si="3"/>
        <v>0</v>
      </c>
      <c r="Z8" s="334">
        <f t="shared" si="4"/>
        <v>3</v>
      </c>
      <c r="AA8" s="334">
        <f t="shared" si="5"/>
        <v>5</v>
      </c>
      <c r="AB8" s="335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82"/>
      <c r="AH8" s="339">
        <f t="shared" si="17"/>
        <v>3</v>
      </c>
      <c r="AI8" s="97"/>
    </row>
    <row r="9" spans="1:57" ht="17.100000000000001" customHeight="1" x14ac:dyDescent="0.6">
      <c r="A9" s="16">
        <v>5</v>
      </c>
      <c r="B9" s="17" t="str">
        <f>'เวลาเรียน1-2'!D10</f>
        <v>เด็กชาย วาที  บานแย้ม</v>
      </c>
      <c r="C9" s="74">
        <v>2</v>
      </c>
      <c r="D9" s="75">
        <v>2</v>
      </c>
      <c r="E9" s="75">
        <v>2</v>
      </c>
      <c r="F9" s="75">
        <v>2</v>
      </c>
      <c r="G9" s="75">
        <v>1</v>
      </c>
      <c r="H9" s="75">
        <v>1</v>
      </c>
      <c r="I9" s="75">
        <v>1</v>
      </c>
      <c r="J9" s="314">
        <v>1</v>
      </c>
      <c r="K9" s="325" t="str">
        <f t="shared" si="0"/>
        <v xml:space="preserve"> </v>
      </c>
      <c r="L9" s="326" t="str">
        <f t="shared" si="7"/>
        <v>/</v>
      </c>
      <c r="M9" s="327" t="str">
        <f t="shared" si="8"/>
        <v xml:space="preserve"> </v>
      </c>
      <c r="N9" s="328" t="str">
        <f t="shared" si="1"/>
        <v xml:space="preserve"> </v>
      </c>
      <c r="O9" s="74">
        <v>3</v>
      </c>
      <c r="P9" s="75">
        <v>2</v>
      </c>
      <c r="Q9" s="314">
        <v>2</v>
      </c>
      <c r="R9" s="315">
        <f t="shared" si="9"/>
        <v>7</v>
      </c>
      <c r="S9" s="329" t="str">
        <f t="shared" si="10"/>
        <v xml:space="preserve"> </v>
      </c>
      <c r="T9" s="330" t="str">
        <f t="shared" si="11"/>
        <v>/</v>
      </c>
      <c r="U9" s="330" t="str">
        <f t="shared" si="12"/>
        <v xml:space="preserve"> </v>
      </c>
      <c r="V9" s="331" t="str">
        <f t="shared" si="2"/>
        <v xml:space="preserve"> </v>
      </c>
      <c r="W9" s="332"/>
      <c r="X9" s="97"/>
      <c r="Y9" s="333">
        <f t="shared" si="3"/>
        <v>0</v>
      </c>
      <c r="Z9" s="334">
        <f t="shared" si="4"/>
        <v>4</v>
      </c>
      <c r="AA9" s="334">
        <f t="shared" si="5"/>
        <v>4</v>
      </c>
      <c r="AB9" s="335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82"/>
      <c r="AH9" s="339">
        <f t="shared" si="17"/>
        <v>2</v>
      </c>
      <c r="AI9" s="97"/>
    </row>
    <row r="10" spans="1:57" ht="17.100000000000001" customHeight="1" x14ac:dyDescent="0.6">
      <c r="A10" s="18">
        <v>6</v>
      </c>
      <c r="B10" s="17" t="str">
        <f>'เวลาเรียน1-2'!D11</f>
        <v>เด็กชาย ชนะชัย  ต่างใจ</v>
      </c>
      <c r="C10" s="307">
        <v>2</v>
      </c>
      <c r="D10" s="308">
        <v>2</v>
      </c>
      <c r="E10" s="308">
        <v>2</v>
      </c>
      <c r="F10" s="309">
        <v>2</v>
      </c>
      <c r="G10" s="346">
        <v>2</v>
      </c>
      <c r="H10" s="346">
        <v>1</v>
      </c>
      <c r="I10" s="346">
        <v>1</v>
      </c>
      <c r="J10" s="347">
        <v>1</v>
      </c>
      <c r="K10" s="325" t="str">
        <f t="shared" si="0"/>
        <v xml:space="preserve"> </v>
      </c>
      <c r="L10" s="326" t="str">
        <f t="shared" si="7"/>
        <v>/</v>
      </c>
      <c r="M10" s="327" t="str">
        <f t="shared" si="8"/>
        <v xml:space="preserve"> </v>
      </c>
      <c r="N10" s="328" t="str">
        <f t="shared" si="1"/>
        <v xml:space="preserve"> </v>
      </c>
      <c r="O10" s="74">
        <v>1</v>
      </c>
      <c r="P10" s="75">
        <v>1</v>
      </c>
      <c r="Q10" s="314">
        <v>0</v>
      </c>
      <c r="R10" s="315">
        <f t="shared" si="9"/>
        <v>2</v>
      </c>
      <c r="S10" s="329" t="str">
        <f t="shared" si="10"/>
        <v xml:space="preserve"> </v>
      </c>
      <c r="T10" s="330" t="str">
        <f t="shared" si="11"/>
        <v xml:space="preserve"> </v>
      </c>
      <c r="U10" s="330" t="str">
        <f t="shared" si="12"/>
        <v xml:space="preserve"> </v>
      </c>
      <c r="V10" s="331" t="str">
        <f t="shared" si="2"/>
        <v>/</v>
      </c>
      <c r="W10" s="332"/>
      <c r="X10" s="97"/>
      <c r="Y10" s="333">
        <f t="shared" si="3"/>
        <v>0</v>
      </c>
      <c r="Z10" s="334">
        <f t="shared" si="4"/>
        <v>5</v>
      </c>
      <c r="AA10" s="334">
        <f t="shared" si="5"/>
        <v>3</v>
      </c>
      <c r="AB10" s="335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82"/>
      <c r="AH10" s="339" t="str">
        <f t="shared" si="17"/>
        <v>0</v>
      </c>
      <c r="AI10" s="97"/>
    </row>
    <row r="11" spans="1:57" ht="17.100000000000001" customHeight="1" x14ac:dyDescent="0.6">
      <c r="A11" s="16">
        <v>7</v>
      </c>
      <c r="B11" s="17" t="str">
        <f>'เวลาเรียน1-2'!D12</f>
        <v>เด็กชาย ต่อบุญ  อัครทัตตะ</v>
      </c>
      <c r="C11" s="307">
        <v>2</v>
      </c>
      <c r="D11" s="308">
        <v>2</v>
      </c>
      <c r="E11" s="308">
        <v>2</v>
      </c>
      <c r="F11" s="309">
        <v>2</v>
      </c>
      <c r="G11" s="346">
        <v>2</v>
      </c>
      <c r="H11" s="346">
        <v>2</v>
      </c>
      <c r="I11" s="346">
        <v>1</v>
      </c>
      <c r="J11" s="347">
        <v>1</v>
      </c>
      <c r="K11" s="325" t="str">
        <f t="shared" si="0"/>
        <v xml:space="preserve"> </v>
      </c>
      <c r="L11" s="326" t="str">
        <f t="shared" si="7"/>
        <v>/</v>
      </c>
      <c r="M11" s="327" t="str">
        <f t="shared" si="8"/>
        <v xml:space="preserve"> </v>
      </c>
      <c r="N11" s="328" t="str">
        <f t="shared" si="1"/>
        <v xml:space="preserve"> </v>
      </c>
      <c r="O11" s="74">
        <v>1</v>
      </c>
      <c r="P11" s="75">
        <v>1</v>
      </c>
      <c r="Q11" s="314">
        <v>2</v>
      </c>
      <c r="R11" s="315">
        <f t="shared" si="9"/>
        <v>4</v>
      </c>
      <c r="S11" s="329" t="str">
        <f t="shared" si="10"/>
        <v xml:space="preserve"> </v>
      </c>
      <c r="T11" s="330" t="str">
        <f t="shared" si="11"/>
        <v xml:space="preserve"> </v>
      </c>
      <c r="U11" s="330" t="str">
        <f t="shared" si="12"/>
        <v>/</v>
      </c>
      <c r="V11" s="331" t="str">
        <f t="shared" si="2"/>
        <v xml:space="preserve"> </v>
      </c>
      <c r="W11" s="332"/>
      <c r="X11" s="97"/>
      <c r="Y11" s="333">
        <f t="shared" si="3"/>
        <v>0</v>
      </c>
      <c r="Z11" s="334">
        <f t="shared" si="4"/>
        <v>6</v>
      </c>
      <c r="AA11" s="334">
        <f t="shared" si="5"/>
        <v>2</v>
      </c>
      <c r="AB11" s="335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82"/>
      <c r="AH11" s="339" t="str">
        <f t="shared" si="17"/>
        <v>1</v>
      </c>
      <c r="AI11" s="97"/>
    </row>
    <row r="12" spans="1:57" ht="17.100000000000001" customHeight="1" x14ac:dyDescent="0.6">
      <c r="A12" s="18">
        <v>8</v>
      </c>
      <c r="B12" s="17" t="str">
        <f>'เวลาเรียน1-2'!D13</f>
        <v>เด็กหญิง ฟ้าทิพย์ฤทัย  ชัยยงค์</v>
      </c>
      <c r="C12" s="307">
        <v>2</v>
      </c>
      <c r="D12" s="308">
        <v>2</v>
      </c>
      <c r="E12" s="308">
        <v>2</v>
      </c>
      <c r="F12" s="309">
        <v>2</v>
      </c>
      <c r="G12" s="346">
        <v>2</v>
      </c>
      <c r="H12" s="346">
        <v>2</v>
      </c>
      <c r="I12" s="346">
        <v>2</v>
      </c>
      <c r="J12" s="347">
        <v>1</v>
      </c>
      <c r="K12" s="325" t="str">
        <f t="shared" si="0"/>
        <v xml:space="preserve"> </v>
      </c>
      <c r="L12" s="326" t="str">
        <f t="shared" si="7"/>
        <v>/</v>
      </c>
      <c r="M12" s="327" t="str">
        <f t="shared" si="8"/>
        <v xml:space="preserve"> </v>
      </c>
      <c r="N12" s="328" t="str">
        <f t="shared" si="1"/>
        <v xml:space="preserve"> </v>
      </c>
      <c r="O12" s="74">
        <v>0</v>
      </c>
      <c r="P12" s="75">
        <v>1</v>
      </c>
      <c r="Q12" s="314">
        <v>0</v>
      </c>
      <c r="R12" s="315">
        <f t="shared" si="9"/>
        <v>1</v>
      </c>
      <c r="S12" s="329" t="str">
        <f t="shared" si="10"/>
        <v xml:space="preserve"> </v>
      </c>
      <c r="T12" s="330" t="str">
        <f t="shared" si="11"/>
        <v xml:space="preserve"> </v>
      </c>
      <c r="U12" s="330" t="str">
        <f t="shared" si="12"/>
        <v xml:space="preserve"> </v>
      </c>
      <c r="V12" s="331" t="str">
        <f t="shared" si="2"/>
        <v>/</v>
      </c>
      <c r="W12" s="332"/>
      <c r="X12" s="97"/>
      <c r="Y12" s="333">
        <f t="shared" si="3"/>
        <v>0</v>
      </c>
      <c r="Z12" s="334">
        <f t="shared" si="4"/>
        <v>7</v>
      </c>
      <c r="AA12" s="334">
        <f t="shared" si="5"/>
        <v>1</v>
      </c>
      <c r="AB12" s="335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82"/>
      <c r="AH12" s="339" t="str">
        <f t="shared" si="17"/>
        <v>0</v>
      </c>
      <c r="AI12" s="97"/>
    </row>
    <row r="13" spans="1:57" ht="17.100000000000001" customHeight="1" x14ac:dyDescent="0.6">
      <c r="A13" s="16">
        <v>9</v>
      </c>
      <c r="B13" s="17" t="str">
        <f>'เวลาเรียน1-2'!D14</f>
        <v>เด็กหญิง พัชรี  อินทร์โพธิ์</v>
      </c>
      <c r="C13" s="307">
        <v>2</v>
      </c>
      <c r="D13" s="308">
        <v>2</v>
      </c>
      <c r="E13" s="308">
        <v>2</v>
      </c>
      <c r="F13" s="309">
        <v>2</v>
      </c>
      <c r="G13" s="346">
        <v>2</v>
      </c>
      <c r="H13" s="346">
        <v>2</v>
      </c>
      <c r="I13" s="346">
        <v>2</v>
      </c>
      <c r="J13" s="347">
        <v>2</v>
      </c>
      <c r="K13" s="325" t="str">
        <f t="shared" si="0"/>
        <v xml:space="preserve"> </v>
      </c>
      <c r="L13" s="326" t="str">
        <f t="shared" si="7"/>
        <v>/</v>
      </c>
      <c r="M13" s="327" t="str">
        <f t="shared" si="8"/>
        <v xml:space="preserve"> </v>
      </c>
      <c r="N13" s="328" t="str">
        <f t="shared" si="1"/>
        <v xml:space="preserve"> </v>
      </c>
      <c r="O13" s="74"/>
      <c r="P13" s="75"/>
      <c r="Q13" s="314"/>
      <c r="R13" s="315">
        <f t="shared" si="9"/>
        <v>0</v>
      </c>
      <c r="S13" s="329" t="str">
        <f t="shared" si="10"/>
        <v xml:space="preserve"> </v>
      </c>
      <c r="T13" s="344" t="str">
        <f t="shared" si="11"/>
        <v xml:space="preserve"> </v>
      </c>
      <c r="U13" s="330" t="str">
        <f t="shared" si="12"/>
        <v xml:space="preserve"> </v>
      </c>
      <c r="V13" s="331" t="str">
        <f t="shared" si="2"/>
        <v>/</v>
      </c>
      <c r="W13" s="332"/>
      <c r="X13" s="97"/>
      <c r="Y13" s="333">
        <f t="shared" si="3"/>
        <v>0</v>
      </c>
      <c r="Z13" s="334">
        <f t="shared" si="4"/>
        <v>8</v>
      </c>
      <c r="AA13" s="334">
        <f t="shared" si="5"/>
        <v>0</v>
      </c>
      <c r="AB13" s="335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82"/>
      <c r="AH13" s="339" t="str">
        <f t="shared" si="17"/>
        <v>0</v>
      </c>
      <c r="AI13" s="97"/>
    </row>
    <row r="14" spans="1:57" ht="17.100000000000001" customHeight="1" x14ac:dyDescent="0.6">
      <c r="A14" s="18">
        <v>10</v>
      </c>
      <c r="B14" s="17" t="str">
        <f>'เวลาเรียน1-2'!D15</f>
        <v>เด็กชาย อินทัช  พุทธบุตร</v>
      </c>
      <c r="C14" s="307">
        <v>1</v>
      </c>
      <c r="D14" s="308">
        <v>1</v>
      </c>
      <c r="E14" s="308">
        <v>2</v>
      </c>
      <c r="F14" s="308">
        <v>1</v>
      </c>
      <c r="G14" s="308">
        <v>1</v>
      </c>
      <c r="H14" s="308">
        <v>2</v>
      </c>
      <c r="I14" s="308">
        <v>1</v>
      </c>
      <c r="J14" s="309">
        <v>1</v>
      </c>
      <c r="K14" s="325" t="str">
        <f t="shared" si="0"/>
        <v xml:space="preserve"> </v>
      </c>
      <c r="L14" s="326" t="str">
        <f t="shared" si="7"/>
        <v xml:space="preserve"> </v>
      </c>
      <c r="M14" s="327" t="str">
        <f t="shared" si="8"/>
        <v>/</v>
      </c>
      <c r="N14" s="328" t="str">
        <f t="shared" si="1"/>
        <v xml:space="preserve"> </v>
      </c>
      <c r="O14" s="74"/>
      <c r="P14" s="75"/>
      <c r="Q14" s="314"/>
      <c r="R14" s="315">
        <f t="shared" si="9"/>
        <v>0</v>
      </c>
      <c r="S14" s="329" t="str">
        <f t="shared" si="10"/>
        <v xml:space="preserve"> </v>
      </c>
      <c r="T14" s="330" t="str">
        <f t="shared" si="11"/>
        <v xml:space="preserve"> </v>
      </c>
      <c r="U14" s="330" t="str">
        <f t="shared" si="12"/>
        <v xml:space="preserve"> </v>
      </c>
      <c r="V14" s="331" t="str">
        <f t="shared" si="2"/>
        <v>/</v>
      </c>
      <c r="W14" s="332"/>
      <c r="X14" s="97"/>
      <c r="Y14" s="333">
        <f t="shared" si="3"/>
        <v>0</v>
      </c>
      <c r="Z14" s="334">
        <f t="shared" si="4"/>
        <v>2</v>
      </c>
      <c r="AA14" s="334">
        <f t="shared" si="5"/>
        <v>6</v>
      </c>
      <c r="AB14" s="335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82"/>
      <c r="AH14" s="339" t="str">
        <f t="shared" si="17"/>
        <v>0</v>
      </c>
      <c r="AI14" s="97"/>
    </row>
    <row r="15" spans="1:57" ht="17.100000000000001" customHeight="1" x14ac:dyDescent="0.6">
      <c r="A15" s="16">
        <v>11</v>
      </c>
      <c r="B15" s="17" t="str">
        <f>'เวลาเรียน1-2'!D16</f>
        <v>เด็กชาย ทรงพล  กลิ่นชะเอม</v>
      </c>
      <c r="C15" s="74">
        <v>2</v>
      </c>
      <c r="D15" s="75">
        <v>3</v>
      </c>
      <c r="E15" s="75">
        <v>1</v>
      </c>
      <c r="F15" s="75">
        <v>1</v>
      </c>
      <c r="G15" s="75">
        <v>1</v>
      </c>
      <c r="H15" s="75">
        <v>1</v>
      </c>
      <c r="I15" s="75">
        <v>1</v>
      </c>
      <c r="J15" s="314">
        <v>1</v>
      </c>
      <c r="K15" s="325" t="str">
        <f t="shared" si="0"/>
        <v xml:space="preserve"> </v>
      </c>
      <c r="L15" s="326" t="str">
        <f t="shared" si="7"/>
        <v xml:space="preserve"> </v>
      </c>
      <c r="M15" s="327" t="str">
        <f t="shared" si="8"/>
        <v>/</v>
      </c>
      <c r="N15" s="328" t="str">
        <f t="shared" si="1"/>
        <v xml:space="preserve"> </v>
      </c>
      <c r="O15" s="74"/>
      <c r="P15" s="75"/>
      <c r="Q15" s="314"/>
      <c r="R15" s="315">
        <f t="shared" si="9"/>
        <v>0</v>
      </c>
      <c r="S15" s="329" t="str">
        <f t="shared" si="10"/>
        <v xml:space="preserve"> </v>
      </c>
      <c r="T15" s="330" t="str">
        <f t="shared" si="11"/>
        <v xml:space="preserve"> </v>
      </c>
      <c r="U15" s="330" t="str">
        <f t="shared" si="12"/>
        <v xml:space="preserve"> </v>
      </c>
      <c r="V15" s="331" t="str">
        <f t="shared" si="2"/>
        <v>/</v>
      </c>
      <c r="W15" s="332"/>
      <c r="X15" s="97"/>
      <c r="Y15" s="333">
        <f t="shared" si="3"/>
        <v>1</v>
      </c>
      <c r="Z15" s="334">
        <f t="shared" si="4"/>
        <v>1</v>
      </c>
      <c r="AA15" s="334">
        <f t="shared" si="5"/>
        <v>6</v>
      </c>
      <c r="AB15" s="335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82"/>
      <c r="AH15" s="339" t="str">
        <f t="shared" si="17"/>
        <v>0</v>
      </c>
      <c r="AI15" s="97"/>
      <c r="AJ15" s="348"/>
      <c r="AK15" s="348"/>
      <c r="AL15" s="348"/>
      <c r="AM15" s="348"/>
      <c r="AN15" s="349"/>
      <c r="AO15" s="349"/>
      <c r="AP15" s="349"/>
      <c r="AQ15" s="349"/>
      <c r="AR15" s="491"/>
      <c r="AS15" s="50"/>
      <c r="AT15" s="414"/>
      <c r="AU15" s="414"/>
      <c r="AV15" s="414"/>
      <c r="AW15" s="414"/>
      <c r="AX15" s="414"/>
      <c r="AY15" s="414"/>
      <c r="AZ15" s="414"/>
      <c r="BA15" s="414"/>
      <c r="BB15" s="50"/>
      <c r="BC15" s="350"/>
      <c r="BD15" s="50"/>
      <c r="BE15" s="50"/>
    </row>
    <row r="16" spans="1:57" ht="17.100000000000001" customHeight="1" x14ac:dyDescent="0.6">
      <c r="A16" s="18">
        <v>12</v>
      </c>
      <c r="B16" s="17" t="str">
        <f>'เวลาเรียน1-2'!D17</f>
        <v>เด็กชาย อนัตย์  ศรีสิงห์</v>
      </c>
      <c r="C16" s="74">
        <v>2</v>
      </c>
      <c r="D16" s="75">
        <v>2</v>
      </c>
      <c r="E16" s="75">
        <v>1</v>
      </c>
      <c r="F16" s="75">
        <v>1</v>
      </c>
      <c r="G16" s="75">
        <v>1</v>
      </c>
      <c r="H16" s="75">
        <v>1</v>
      </c>
      <c r="I16" s="75">
        <v>1</v>
      </c>
      <c r="J16" s="314">
        <v>1</v>
      </c>
      <c r="K16" s="325" t="str">
        <f t="shared" si="0"/>
        <v xml:space="preserve"> </v>
      </c>
      <c r="L16" s="326" t="str">
        <f t="shared" si="7"/>
        <v xml:space="preserve"> </v>
      </c>
      <c r="M16" s="327" t="str">
        <f t="shared" si="8"/>
        <v>/</v>
      </c>
      <c r="N16" s="328" t="str">
        <f t="shared" si="1"/>
        <v xml:space="preserve"> </v>
      </c>
      <c r="O16" s="74"/>
      <c r="P16" s="75"/>
      <c r="Q16" s="314"/>
      <c r="R16" s="315">
        <f t="shared" si="9"/>
        <v>0</v>
      </c>
      <c r="S16" s="329" t="str">
        <f t="shared" si="10"/>
        <v xml:space="preserve"> </v>
      </c>
      <c r="T16" s="330" t="str">
        <f t="shared" si="11"/>
        <v xml:space="preserve"> </v>
      </c>
      <c r="U16" s="330" t="str">
        <f t="shared" si="12"/>
        <v xml:space="preserve"> </v>
      </c>
      <c r="V16" s="331" t="str">
        <f t="shared" si="2"/>
        <v>/</v>
      </c>
      <c r="W16" s="332"/>
      <c r="X16" s="97"/>
      <c r="Y16" s="333">
        <f t="shared" si="3"/>
        <v>0</v>
      </c>
      <c r="Z16" s="334">
        <f t="shared" si="4"/>
        <v>2</v>
      </c>
      <c r="AA16" s="334">
        <f t="shared" si="5"/>
        <v>6</v>
      </c>
      <c r="AB16" s="335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82"/>
      <c r="AH16" s="339" t="str">
        <f t="shared" si="17"/>
        <v>0</v>
      </c>
      <c r="AI16" s="97"/>
      <c r="AJ16" s="351"/>
      <c r="AK16" s="351"/>
      <c r="AL16" s="351"/>
      <c r="AM16" s="352"/>
      <c r="AN16" s="353"/>
      <c r="AO16" s="353"/>
      <c r="AP16" s="353"/>
      <c r="AQ16" s="353"/>
      <c r="AR16" s="491"/>
      <c r="AS16" s="50"/>
      <c r="AT16" s="352"/>
      <c r="AU16" s="352"/>
      <c r="AV16" s="352"/>
      <c r="AW16" s="352"/>
      <c r="AX16" s="354"/>
      <c r="AY16" s="352"/>
      <c r="AZ16" s="352"/>
      <c r="BA16" s="352"/>
      <c r="BB16" s="50"/>
      <c r="BC16" s="485"/>
      <c r="BD16" s="50"/>
      <c r="BE16" s="50"/>
    </row>
    <row r="17" spans="1:57" ht="17.100000000000001" customHeight="1" x14ac:dyDescent="0.6">
      <c r="A17" s="16">
        <v>13</v>
      </c>
      <c r="B17" s="17" t="str">
        <f>'เวลาเรียน1-2'!D18</f>
        <v>เด็กชาย ธนบดินทร์  สุขประเสริฐ</v>
      </c>
      <c r="C17" s="74">
        <v>2</v>
      </c>
      <c r="D17" s="75">
        <v>2</v>
      </c>
      <c r="E17" s="75">
        <v>2</v>
      </c>
      <c r="F17" s="75">
        <v>1</v>
      </c>
      <c r="G17" s="75">
        <v>1</v>
      </c>
      <c r="H17" s="75">
        <v>1</v>
      </c>
      <c r="I17" s="75">
        <v>3</v>
      </c>
      <c r="J17" s="314">
        <v>3</v>
      </c>
      <c r="K17" s="325" t="str">
        <f t="shared" si="0"/>
        <v xml:space="preserve"> </v>
      </c>
      <c r="L17" s="326" t="str">
        <f t="shared" si="7"/>
        <v>/</v>
      </c>
      <c r="M17" s="327" t="str">
        <f t="shared" si="8"/>
        <v xml:space="preserve"> </v>
      </c>
      <c r="N17" s="328" t="str">
        <f t="shared" si="1"/>
        <v xml:space="preserve"> </v>
      </c>
      <c r="O17" s="74"/>
      <c r="P17" s="75"/>
      <c r="Q17" s="314"/>
      <c r="R17" s="315">
        <f t="shared" si="9"/>
        <v>0</v>
      </c>
      <c r="S17" s="329" t="str">
        <f t="shared" si="10"/>
        <v xml:space="preserve"> </v>
      </c>
      <c r="T17" s="330" t="str">
        <f t="shared" si="11"/>
        <v xml:space="preserve"> </v>
      </c>
      <c r="U17" s="330" t="str">
        <f t="shared" si="12"/>
        <v xml:space="preserve"> </v>
      </c>
      <c r="V17" s="331" t="str">
        <f t="shared" si="2"/>
        <v>/</v>
      </c>
      <c r="W17" s="332"/>
      <c r="X17" s="97"/>
      <c r="Y17" s="333">
        <f t="shared" si="3"/>
        <v>2</v>
      </c>
      <c r="Z17" s="334">
        <f t="shared" si="4"/>
        <v>3</v>
      </c>
      <c r="AA17" s="334">
        <f t="shared" si="5"/>
        <v>3</v>
      </c>
      <c r="AB17" s="335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82"/>
      <c r="AH17" s="339" t="str">
        <f t="shared" si="17"/>
        <v>0</v>
      </c>
      <c r="AI17" s="97"/>
      <c r="AJ17" s="351"/>
      <c r="AK17" s="351"/>
      <c r="AL17" s="351"/>
      <c r="AM17" s="351"/>
      <c r="AN17" s="353"/>
      <c r="AO17" s="353"/>
      <c r="AP17" s="353"/>
      <c r="AQ17" s="353"/>
      <c r="AR17" s="491"/>
      <c r="AS17" s="50"/>
      <c r="AT17" s="351"/>
      <c r="AU17" s="351"/>
      <c r="AV17" s="351"/>
      <c r="AW17" s="351"/>
      <c r="AX17" s="355"/>
      <c r="AY17" s="351"/>
      <c r="AZ17" s="351"/>
      <c r="BA17" s="351"/>
      <c r="BB17" s="50"/>
      <c r="BC17" s="485"/>
      <c r="BD17" s="50"/>
      <c r="BE17" s="50"/>
    </row>
    <row r="18" spans="1:57" ht="17.100000000000001" customHeight="1" x14ac:dyDescent="0.6">
      <c r="A18" s="18">
        <v>14</v>
      </c>
      <c r="B18" s="17" t="str">
        <f>'เวลาเรียน1-2'!D19</f>
        <v>เด็กชาย บุรินทร์  ขุนนา</v>
      </c>
      <c r="C18" s="74">
        <v>2</v>
      </c>
      <c r="D18" s="75">
        <v>2</v>
      </c>
      <c r="E18" s="75">
        <v>2</v>
      </c>
      <c r="F18" s="75">
        <v>1</v>
      </c>
      <c r="G18" s="75">
        <v>1</v>
      </c>
      <c r="H18" s="75">
        <v>3</v>
      </c>
      <c r="I18" s="75">
        <v>3</v>
      </c>
      <c r="J18" s="314">
        <v>3</v>
      </c>
      <c r="K18" s="325" t="str">
        <f t="shared" si="0"/>
        <v>/</v>
      </c>
      <c r="L18" s="326" t="str">
        <f t="shared" si="7"/>
        <v xml:space="preserve"> </v>
      </c>
      <c r="M18" s="327" t="str">
        <f t="shared" si="8"/>
        <v xml:space="preserve"> </v>
      </c>
      <c r="N18" s="328" t="str">
        <f t="shared" si="1"/>
        <v xml:space="preserve"> </v>
      </c>
      <c r="O18" s="74"/>
      <c r="P18" s="75"/>
      <c r="Q18" s="314"/>
      <c r="R18" s="315">
        <f t="shared" si="9"/>
        <v>0</v>
      </c>
      <c r="S18" s="329" t="str">
        <f t="shared" si="10"/>
        <v xml:space="preserve"> </v>
      </c>
      <c r="T18" s="344" t="str">
        <f t="shared" si="11"/>
        <v xml:space="preserve"> </v>
      </c>
      <c r="U18" s="330" t="str">
        <f t="shared" si="12"/>
        <v xml:space="preserve"> </v>
      </c>
      <c r="V18" s="331" t="str">
        <f t="shared" si="2"/>
        <v>/</v>
      </c>
      <c r="W18" s="332"/>
      <c r="X18" s="97"/>
      <c r="Y18" s="333">
        <f t="shared" si="3"/>
        <v>3</v>
      </c>
      <c r="Z18" s="334">
        <f t="shared" si="4"/>
        <v>3</v>
      </c>
      <c r="AA18" s="334">
        <f t="shared" si="5"/>
        <v>2</v>
      </c>
      <c r="AB18" s="335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82"/>
      <c r="AH18" s="339" t="str">
        <f t="shared" si="17"/>
        <v>0</v>
      </c>
      <c r="AI18" s="97"/>
      <c r="AJ18" s="356"/>
      <c r="AK18" s="356"/>
      <c r="AL18" s="356"/>
      <c r="AM18" s="351"/>
      <c r="AN18" s="351"/>
      <c r="AO18" s="351"/>
      <c r="AP18" s="351"/>
      <c r="AQ18" s="351"/>
      <c r="AR18" s="50"/>
      <c r="AS18" s="50"/>
      <c r="AT18" s="356"/>
      <c r="AU18" s="356"/>
      <c r="AV18" s="356"/>
      <c r="AW18" s="356"/>
      <c r="AX18" s="357"/>
      <c r="AY18" s="356"/>
      <c r="AZ18" s="356"/>
      <c r="BA18" s="356"/>
      <c r="BB18" s="50"/>
      <c r="BC18" s="356"/>
      <c r="BD18" s="50"/>
      <c r="BE18" s="50"/>
    </row>
    <row r="19" spans="1:57" ht="17.100000000000001" customHeight="1" x14ac:dyDescent="0.6">
      <c r="A19" s="16">
        <v>15</v>
      </c>
      <c r="B19" s="17" t="str">
        <f>'เวลาเรียน1-2'!D20</f>
        <v>เด็กหญิง ปัญญารัตน์  นามกระโทก</v>
      </c>
      <c r="C19" s="74">
        <v>1</v>
      </c>
      <c r="D19" s="75">
        <v>1</v>
      </c>
      <c r="E19" s="75">
        <v>1</v>
      </c>
      <c r="F19" s="75">
        <v>1</v>
      </c>
      <c r="G19" s="75">
        <v>1</v>
      </c>
      <c r="H19" s="75">
        <v>3</v>
      </c>
      <c r="I19" s="75">
        <v>3</v>
      </c>
      <c r="J19" s="314">
        <v>3</v>
      </c>
      <c r="K19" s="325" t="str">
        <f t="shared" si="0"/>
        <v xml:space="preserve"> </v>
      </c>
      <c r="L19" s="326" t="str">
        <f t="shared" si="7"/>
        <v xml:space="preserve"> </v>
      </c>
      <c r="M19" s="327" t="str">
        <f t="shared" si="8"/>
        <v>/</v>
      </c>
      <c r="N19" s="328" t="str">
        <f t="shared" si="1"/>
        <v xml:space="preserve"> </v>
      </c>
      <c r="O19" s="74"/>
      <c r="P19" s="75"/>
      <c r="Q19" s="314"/>
      <c r="R19" s="315">
        <f t="shared" si="9"/>
        <v>0</v>
      </c>
      <c r="S19" s="329" t="str">
        <f t="shared" si="10"/>
        <v xml:space="preserve"> </v>
      </c>
      <c r="T19" s="330" t="str">
        <f t="shared" si="11"/>
        <v xml:space="preserve"> </v>
      </c>
      <c r="U19" s="330" t="str">
        <f t="shared" si="12"/>
        <v xml:space="preserve"> </v>
      </c>
      <c r="V19" s="331" t="str">
        <f t="shared" si="2"/>
        <v>/</v>
      </c>
      <c r="W19" s="332"/>
      <c r="X19" s="97"/>
      <c r="Y19" s="333">
        <f t="shared" si="3"/>
        <v>3</v>
      </c>
      <c r="Z19" s="334">
        <f t="shared" si="4"/>
        <v>0</v>
      </c>
      <c r="AA19" s="334">
        <f t="shared" si="5"/>
        <v>5</v>
      </c>
      <c r="AB19" s="335">
        <f t="shared" si="6"/>
        <v>0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>1</v>
      </c>
      <c r="AF19" s="338" t="str">
        <f t="shared" si="16"/>
        <v xml:space="preserve"> </v>
      </c>
      <c r="AG19" s="82"/>
      <c r="AH19" s="339" t="str">
        <f t="shared" si="17"/>
        <v>0</v>
      </c>
      <c r="AI19" s="97"/>
      <c r="AJ19" s="356"/>
      <c r="AK19" s="356"/>
      <c r="AL19" s="356"/>
      <c r="AM19" s="351"/>
      <c r="AN19" s="351"/>
      <c r="AO19" s="351"/>
      <c r="AP19" s="351"/>
      <c r="AQ19" s="351"/>
      <c r="AR19" s="50"/>
      <c r="AS19" s="50"/>
      <c r="AT19" s="356"/>
      <c r="AU19" s="356"/>
      <c r="AV19" s="356"/>
      <c r="AW19" s="356"/>
      <c r="AX19" s="357"/>
      <c r="AY19" s="356"/>
      <c r="AZ19" s="356"/>
      <c r="BA19" s="356"/>
      <c r="BB19" s="50"/>
      <c r="BC19" s="356"/>
      <c r="BD19" s="50"/>
      <c r="BE19" s="50"/>
    </row>
    <row r="20" spans="1:57" ht="17.100000000000001" customHeight="1" x14ac:dyDescent="0.6">
      <c r="A20" s="18">
        <v>16</v>
      </c>
      <c r="B20" s="17" t="str">
        <f>'เวลาเรียน1-2'!D21</f>
        <v>เด็กหญิง ปอ  เพ็งกระจ่าง</v>
      </c>
      <c r="C20" s="74">
        <v>2</v>
      </c>
      <c r="D20" s="75">
        <v>2</v>
      </c>
      <c r="E20" s="75">
        <v>2</v>
      </c>
      <c r="F20" s="75">
        <v>1</v>
      </c>
      <c r="G20" s="75">
        <v>1</v>
      </c>
      <c r="H20" s="75">
        <v>2</v>
      </c>
      <c r="I20" s="75">
        <v>1</v>
      </c>
      <c r="J20" s="314">
        <v>2</v>
      </c>
      <c r="K20" s="325" t="str">
        <f t="shared" si="0"/>
        <v xml:space="preserve"> </v>
      </c>
      <c r="L20" s="326" t="str">
        <f t="shared" si="7"/>
        <v>/</v>
      </c>
      <c r="M20" s="327" t="str">
        <f t="shared" si="8"/>
        <v xml:space="preserve"> </v>
      </c>
      <c r="N20" s="328" t="str">
        <f t="shared" si="1"/>
        <v xml:space="preserve"> </v>
      </c>
      <c r="O20" s="74"/>
      <c r="P20" s="75"/>
      <c r="Q20" s="314"/>
      <c r="R20" s="315">
        <f t="shared" si="9"/>
        <v>0</v>
      </c>
      <c r="S20" s="329" t="str">
        <f t="shared" si="10"/>
        <v xml:space="preserve"> </v>
      </c>
      <c r="T20" s="330" t="str">
        <f t="shared" si="11"/>
        <v xml:space="preserve"> </v>
      </c>
      <c r="U20" s="330" t="str">
        <f t="shared" si="12"/>
        <v xml:space="preserve"> </v>
      </c>
      <c r="V20" s="331" t="str">
        <f t="shared" si="2"/>
        <v>/</v>
      </c>
      <c r="W20" s="332"/>
      <c r="X20" s="97"/>
      <c r="Y20" s="333">
        <f t="shared" si="3"/>
        <v>0</v>
      </c>
      <c r="Z20" s="334">
        <f t="shared" si="4"/>
        <v>5</v>
      </c>
      <c r="AA20" s="334">
        <f t="shared" si="5"/>
        <v>3</v>
      </c>
      <c r="AB20" s="335">
        <f t="shared" si="6"/>
        <v>0</v>
      </c>
      <c r="AC20" s="336" t="str">
        <f t="shared" si="13"/>
        <v xml:space="preserve"> </v>
      </c>
      <c r="AD20" s="337" t="str">
        <f t="shared" si="14"/>
        <v>2</v>
      </c>
      <c r="AE20" s="337" t="str">
        <f t="shared" si="15"/>
        <v xml:space="preserve"> </v>
      </c>
      <c r="AF20" s="338" t="str">
        <f t="shared" si="16"/>
        <v xml:space="preserve"> </v>
      </c>
      <c r="AG20" s="82"/>
      <c r="AH20" s="339" t="str">
        <f t="shared" si="17"/>
        <v>0</v>
      </c>
      <c r="AI20" s="97"/>
      <c r="AJ20" s="356"/>
      <c r="AK20" s="356"/>
      <c r="AL20" s="356"/>
      <c r="AM20" s="351"/>
      <c r="AN20" s="351"/>
      <c r="AO20" s="351"/>
      <c r="AP20" s="351"/>
      <c r="AQ20" s="351"/>
      <c r="AR20" s="50"/>
      <c r="AS20" s="50"/>
      <c r="AT20" s="356"/>
      <c r="AU20" s="356"/>
      <c r="AV20" s="356"/>
      <c r="AW20" s="356"/>
      <c r="AX20" s="357"/>
      <c r="AY20" s="356"/>
      <c r="AZ20" s="356"/>
      <c r="BA20" s="356"/>
      <c r="BB20" s="50"/>
      <c r="BC20" s="356"/>
      <c r="BD20" s="50"/>
      <c r="BE20" s="50"/>
    </row>
    <row r="21" spans="1:57" ht="17.100000000000001" customHeight="1" x14ac:dyDescent="0.6">
      <c r="A21" s="16">
        <v>17</v>
      </c>
      <c r="B21" s="17" t="str">
        <f>'เวลาเรียน1-2'!D22</f>
        <v>เด็กหญิง พลอยพร  อินแป้น</v>
      </c>
      <c r="C21" s="74">
        <v>1</v>
      </c>
      <c r="D21" s="75">
        <v>1</v>
      </c>
      <c r="E21" s="75">
        <v>1</v>
      </c>
      <c r="F21" s="75">
        <v>1</v>
      </c>
      <c r="G21" s="75">
        <v>1</v>
      </c>
      <c r="H21" s="75">
        <v>1</v>
      </c>
      <c r="I21" s="75">
        <v>1</v>
      </c>
      <c r="J21" s="314">
        <v>0</v>
      </c>
      <c r="K21" s="325" t="str">
        <f t="shared" si="0"/>
        <v xml:space="preserve"> </v>
      </c>
      <c r="L21" s="326" t="str">
        <f t="shared" si="7"/>
        <v xml:space="preserve"> </v>
      </c>
      <c r="M21" s="327" t="str">
        <f t="shared" si="8"/>
        <v xml:space="preserve"> </v>
      </c>
      <c r="N21" s="328" t="str">
        <f t="shared" si="1"/>
        <v>/</v>
      </c>
      <c r="O21" s="74"/>
      <c r="P21" s="75"/>
      <c r="Q21" s="314"/>
      <c r="R21" s="315">
        <f t="shared" si="9"/>
        <v>0</v>
      </c>
      <c r="S21" s="329" t="str">
        <f t="shared" si="10"/>
        <v xml:space="preserve"> </v>
      </c>
      <c r="T21" s="330" t="str">
        <f t="shared" si="11"/>
        <v xml:space="preserve"> </v>
      </c>
      <c r="U21" s="330" t="str">
        <f t="shared" si="12"/>
        <v xml:space="preserve"> </v>
      </c>
      <c r="V21" s="331" t="str">
        <f t="shared" si="2"/>
        <v>/</v>
      </c>
      <c r="W21" s="332"/>
      <c r="X21" s="97"/>
      <c r="Y21" s="333">
        <f t="shared" si="3"/>
        <v>0</v>
      </c>
      <c r="Z21" s="334">
        <f t="shared" si="4"/>
        <v>0</v>
      </c>
      <c r="AA21" s="334">
        <f t="shared" si="5"/>
        <v>7</v>
      </c>
      <c r="AB21" s="335">
        <f t="shared" si="6"/>
        <v>1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 xml:space="preserve"> </v>
      </c>
      <c r="AF21" s="338" t="str">
        <f t="shared" si="16"/>
        <v>0</v>
      </c>
      <c r="AG21" s="82"/>
      <c r="AH21" s="339" t="str">
        <f t="shared" si="17"/>
        <v>0</v>
      </c>
      <c r="AI21" s="97"/>
      <c r="AJ21" s="357"/>
      <c r="AK21" s="357"/>
      <c r="AL21" s="357"/>
      <c r="AM21" s="355"/>
      <c r="AN21" s="351"/>
      <c r="AO21" s="355"/>
      <c r="AP21" s="351"/>
      <c r="AQ21" s="351"/>
      <c r="AR21" s="358"/>
      <c r="AS21" s="50"/>
      <c r="AT21" s="356"/>
      <c r="AU21" s="356"/>
      <c r="AV21" s="356"/>
      <c r="AW21" s="356"/>
      <c r="AX21" s="357"/>
      <c r="AY21" s="356"/>
      <c r="AZ21" s="356"/>
      <c r="BA21" s="356"/>
      <c r="BB21" s="50"/>
      <c r="BC21" s="356"/>
      <c r="BD21" s="50"/>
      <c r="BE21" s="50"/>
    </row>
    <row r="22" spans="1:57" ht="17.100000000000001" customHeight="1" x14ac:dyDescent="0.6">
      <c r="A22" s="18">
        <v>18</v>
      </c>
      <c r="B22" s="17" t="str">
        <f>'เวลาเรียน1-2'!D23</f>
        <v>เด็กหญิง ชาลินี  ชาลีกุล</v>
      </c>
      <c r="C22" s="74">
        <v>1</v>
      </c>
      <c r="D22" s="75">
        <v>1</v>
      </c>
      <c r="E22" s="75">
        <v>1</v>
      </c>
      <c r="F22" s="75">
        <v>1</v>
      </c>
      <c r="G22" s="75">
        <v>1</v>
      </c>
      <c r="H22" s="75">
        <v>1</v>
      </c>
      <c r="I22" s="75">
        <v>1</v>
      </c>
      <c r="J22" s="314">
        <v>0</v>
      </c>
      <c r="K22" s="325" t="str">
        <f t="shared" si="0"/>
        <v xml:space="preserve"> </v>
      </c>
      <c r="L22" s="326" t="str">
        <f t="shared" si="7"/>
        <v xml:space="preserve"> </v>
      </c>
      <c r="M22" s="327" t="str">
        <f t="shared" si="8"/>
        <v xml:space="preserve"> </v>
      </c>
      <c r="N22" s="328" t="str">
        <f t="shared" si="1"/>
        <v>/</v>
      </c>
      <c r="O22" s="74"/>
      <c r="P22" s="75"/>
      <c r="Q22" s="314"/>
      <c r="R22" s="315">
        <f t="shared" si="9"/>
        <v>0</v>
      </c>
      <c r="S22" s="329" t="str">
        <f t="shared" si="10"/>
        <v xml:space="preserve"> </v>
      </c>
      <c r="T22" s="330" t="str">
        <f t="shared" si="11"/>
        <v xml:space="preserve"> </v>
      </c>
      <c r="U22" s="330" t="str">
        <f t="shared" si="12"/>
        <v xml:space="preserve"> </v>
      </c>
      <c r="V22" s="331" t="str">
        <f t="shared" si="2"/>
        <v>/</v>
      </c>
      <c r="W22" s="332"/>
      <c r="X22" s="97"/>
      <c r="Y22" s="333">
        <f t="shared" si="3"/>
        <v>0</v>
      </c>
      <c r="Z22" s="334">
        <f t="shared" si="4"/>
        <v>0</v>
      </c>
      <c r="AA22" s="334">
        <f t="shared" si="5"/>
        <v>7</v>
      </c>
      <c r="AB22" s="335">
        <f t="shared" si="6"/>
        <v>1</v>
      </c>
      <c r="AC22" s="336" t="str">
        <f t="shared" si="13"/>
        <v xml:space="preserve"> </v>
      </c>
      <c r="AD22" s="337" t="str">
        <f t="shared" si="14"/>
        <v xml:space="preserve"> </v>
      </c>
      <c r="AE22" s="337" t="str">
        <f t="shared" si="15"/>
        <v xml:space="preserve"> </v>
      </c>
      <c r="AF22" s="338" t="str">
        <f t="shared" si="16"/>
        <v>0</v>
      </c>
      <c r="AG22" s="82"/>
      <c r="AH22" s="339" t="str">
        <f t="shared" si="17"/>
        <v>0</v>
      </c>
      <c r="AI22" s="97"/>
      <c r="AJ22" s="356"/>
      <c r="AK22" s="356"/>
      <c r="AL22" s="356"/>
      <c r="AM22" s="351"/>
      <c r="AN22" s="351"/>
      <c r="AO22" s="351"/>
      <c r="AP22" s="351"/>
      <c r="AQ22" s="351"/>
      <c r="AR22" s="50"/>
      <c r="AS22" s="50"/>
      <c r="AT22" s="356"/>
      <c r="AU22" s="356"/>
      <c r="AV22" s="356"/>
      <c r="AW22" s="356"/>
      <c r="AX22" s="357"/>
      <c r="AY22" s="356"/>
      <c r="AZ22" s="356"/>
      <c r="BA22" s="356"/>
      <c r="BB22" s="50"/>
      <c r="BC22" s="356"/>
      <c r="BD22" s="50"/>
      <c r="BE22" s="50"/>
    </row>
    <row r="23" spans="1:57" ht="17.100000000000001" customHeight="1" x14ac:dyDescent="0.6">
      <c r="A23" s="16">
        <v>19</v>
      </c>
      <c r="B23" s="17" t="str">
        <f>'เวลาเรียน1-2'!D24</f>
        <v>เด็กหญิง ปัญจพร  เจริญใหญ่</v>
      </c>
      <c r="C23" s="74">
        <v>3</v>
      </c>
      <c r="D23" s="75">
        <v>3</v>
      </c>
      <c r="E23" s="75">
        <v>2</v>
      </c>
      <c r="F23" s="75">
        <v>2</v>
      </c>
      <c r="G23" s="75">
        <v>2</v>
      </c>
      <c r="H23" s="75">
        <v>1</v>
      </c>
      <c r="I23" s="75">
        <v>1</v>
      </c>
      <c r="J23" s="314">
        <v>1</v>
      </c>
      <c r="K23" s="325" t="str">
        <f t="shared" si="0"/>
        <v xml:space="preserve"> </v>
      </c>
      <c r="L23" s="326" t="str">
        <f t="shared" si="7"/>
        <v>/</v>
      </c>
      <c r="M23" s="327" t="str">
        <f t="shared" si="8"/>
        <v xml:space="preserve"> </v>
      </c>
      <c r="N23" s="328" t="str">
        <f t="shared" si="1"/>
        <v xml:space="preserve"> </v>
      </c>
      <c r="O23" s="74"/>
      <c r="P23" s="75"/>
      <c r="Q23" s="314"/>
      <c r="R23" s="315">
        <f t="shared" si="9"/>
        <v>0</v>
      </c>
      <c r="S23" s="329" t="str">
        <f t="shared" si="10"/>
        <v xml:space="preserve"> </v>
      </c>
      <c r="T23" s="344" t="str">
        <f t="shared" si="11"/>
        <v xml:space="preserve"> </v>
      </c>
      <c r="U23" s="330" t="str">
        <f t="shared" si="12"/>
        <v xml:space="preserve"> </v>
      </c>
      <c r="V23" s="331" t="str">
        <f t="shared" si="2"/>
        <v>/</v>
      </c>
      <c r="W23" s="332"/>
      <c r="X23" s="97"/>
      <c r="Y23" s="333">
        <f t="shared" si="3"/>
        <v>2</v>
      </c>
      <c r="Z23" s="334">
        <f t="shared" si="4"/>
        <v>3</v>
      </c>
      <c r="AA23" s="334">
        <f t="shared" si="5"/>
        <v>3</v>
      </c>
      <c r="AB23" s="335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82"/>
      <c r="AH23" s="339" t="str">
        <f t="shared" si="17"/>
        <v>0</v>
      </c>
      <c r="AI23" s="97"/>
      <c r="AJ23" s="356"/>
      <c r="AK23" s="356"/>
      <c r="AL23" s="356"/>
      <c r="AM23" s="351"/>
      <c r="AN23" s="351"/>
      <c r="AO23" s="351"/>
      <c r="AP23" s="351"/>
      <c r="AQ23" s="351"/>
      <c r="AR23" s="50"/>
      <c r="AS23" s="50"/>
      <c r="AT23" s="356"/>
      <c r="AU23" s="356"/>
      <c r="AV23" s="356"/>
      <c r="AW23" s="356"/>
      <c r="AX23" s="357"/>
      <c r="AY23" s="356"/>
      <c r="AZ23" s="356"/>
      <c r="BA23" s="356"/>
      <c r="BB23" s="50"/>
      <c r="BC23" s="356"/>
      <c r="BD23" s="50"/>
      <c r="BE23" s="50"/>
    </row>
    <row r="24" spans="1:57" ht="17.100000000000001" customHeight="1" x14ac:dyDescent="0.6">
      <c r="A24" s="18">
        <v>20</v>
      </c>
      <c r="B24" s="17" t="str">
        <f>'เวลาเรียน1-2'!D25</f>
        <v>เด็กชาย ธีรวุฒิ  ทรวดทรง</v>
      </c>
      <c r="C24" s="74">
        <v>2</v>
      </c>
      <c r="D24" s="75">
        <v>2</v>
      </c>
      <c r="E24" s="75">
        <v>2</v>
      </c>
      <c r="F24" s="75">
        <v>2</v>
      </c>
      <c r="G24" s="75">
        <v>3</v>
      </c>
      <c r="H24" s="75">
        <v>3</v>
      </c>
      <c r="I24" s="75">
        <v>3</v>
      </c>
      <c r="J24" s="314">
        <v>3</v>
      </c>
      <c r="K24" s="325" t="str">
        <f t="shared" si="0"/>
        <v>/</v>
      </c>
      <c r="L24" s="326" t="str">
        <f t="shared" si="7"/>
        <v xml:space="preserve"> </v>
      </c>
      <c r="M24" s="327" t="str">
        <f t="shared" si="8"/>
        <v xml:space="preserve"> </v>
      </c>
      <c r="N24" s="328" t="str">
        <f t="shared" si="1"/>
        <v xml:space="preserve"> </v>
      </c>
      <c r="O24" s="74"/>
      <c r="P24" s="75"/>
      <c r="Q24" s="314"/>
      <c r="R24" s="315">
        <f t="shared" si="9"/>
        <v>0</v>
      </c>
      <c r="S24" s="329" t="str">
        <f t="shared" si="10"/>
        <v xml:space="preserve"> </v>
      </c>
      <c r="T24" s="330" t="str">
        <f t="shared" si="11"/>
        <v xml:space="preserve"> </v>
      </c>
      <c r="U24" s="330" t="str">
        <f t="shared" si="12"/>
        <v xml:space="preserve"> </v>
      </c>
      <c r="V24" s="331" t="str">
        <f t="shared" si="2"/>
        <v>/</v>
      </c>
      <c r="W24" s="332"/>
      <c r="X24" s="97"/>
      <c r="Y24" s="333">
        <f t="shared" si="3"/>
        <v>4</v>
      </c>
      <c r="Z24" s="334">
        <f t="shared" si="4"/>
        <v>4</v>
      </c>
      <c r="AA24" s="334">
        <f t="shared" si="5"/>
        <v>0</v>
      </c>
      <c r="AB24" s="335">
        <f t="shared" si="6"/>
        <v>0</v>
      </c>
      <c r="AC24" s="336" t="str">
        <f t="shared" si="13"/>
        <v>3</v>
      </c>
      <c r="AD24" s="337" t="str">
        <f t="shared" si="14"/>
        <v xml:space="preserve"> </v>
      </c>
      <c r="AE24" s="337" t="str">
        <f t="shared" si="15"/>
        <v xml:space="preserve"> </v>
      </c>
      <c r="AF24" s="338" t="str">
        <f t="shared" si="16"/>
        <v xml:space="preserve"> </v>
      </c>
      <c r="AG24" s="82"/>
      <c r="AH24" s="339" t="str">
        <f t="shared" si="17"/>
        <v>0</v>
      </c>
      <c r="AI24" s="97"/>
      <c r="AJ24" s="356"/>
      <c r="AK24" s="356"/>
      <c r="AL24" s="356"/>
      <c r="AM24" s="351"/>
      <c r="AN24" s="351"/>
      <c r="AO24" s="351"/>
      <c r="AP24" s="351"/>
      <c r="AQ24" s="351"/>
      <c r="AR24" s="50"/>
      <c r="AS24" s="50"/>
      <c r="AT24" s="356"/>
      <c r="AU24" s="356"/>
      <c r="AV24" s="356"/>
      <c r="AW24" s="356"/>
      <c r="AX24" s="357"/>
      <c r="AY24" s="356"/>
      <c r="AZ24" s="356"/>
      <c r="BA24" s="356"/>
      <c r="BB24" s="50"/>
      <c r="BC24" s="356"/>
      <c r="BD24" s="50"/>
      <c r="BE24" s="50"/>
    </row>
    <row r="25" spans="1:57" ht="17.100000000000001" customHeight="1" x14ac:dyDescent="0.6">
      <c r="A25" s="16">
        <v>21</v>
      </c>
      <c r="B25" s="17" t="str">
        <f>'เวลาเรียน1-2'!D26</f>
        <v>เด็กชาย ภากร  วงศ์สุข</v>
      </c>
      <c r="C25" s="74">
        <v>3</v>
      </c>
      <c r="D25" s="75">
        <v>3</v>
      </c>
      <c r="E25" s="75">
        <v>3</v>
      </c>
      <c r="F25" s="75">
        <v>3</v>
      </c>
      <c r="G25" s="75">
        <v>3</v>
      </c>
      <c r="H25" s="75">
        <v>3</v>
      </c>
      <c r="I25" s="75">
        <v>3</v>
      </c>
      <c r="J25" s="314">
        <v>2</v>
      </c>
      <c r="K25" s="325" t="str">
        <f t="shared" si="0"/>
        <v>/</v>
      </c>
      <c r="L25" s="326"/>
      <c r="M25" s="327" t="str">
        <f t="shared" si="8"/>
        <v xml:space="preserve"> </v>
      </c>
      <c r="N25" s="328" t="str">
        <f t="shared" si="1"/>
        <v xml:space="preserve"> </v>
      </c>
      <c r="O25" s="74">
        <v>3</v>
      </c>
      <c r="P25" s="75">
        <v>2</v>
      </c>
      <c r="Q25" s="314">
        <v>3</v>
      </c>
      <c r="R25" s="315">
        <f t="shared" si="9"/>
        <v>8</v>
      </c>
      <c r="S25" s="329" t="str">
        <f t="shared" si="10"/>
        <v>/</v>
      </c>
      <c r="T25" s="330" t="str">
        <f t="shared" si="11"/>
        <v xml:space="preserve"> </v>
      </c>
      <c r="U25" s="330" t="str">
        <f t="shared" si="12"/>
        <v xml:space="preserve"> </v>
      </c>
      <c r="V25" s="331" t="str">
        <f t="shared" si="2"/>
        <v xml:space="preserve"> </v>
      </c>
      <c r="W25" s="332"/>
      <c r="X25" s="97"/>
      <c r="Y25" s="333">
        <f t="shared" si="3"/>
        <v>7</v>
      </c>
      <c r="Z25" s="334">
        <f t="shared" si="4"/>
        <v>1</v>
      </c>
      <c r="AA25" s="334">
        <f t="shared" si="5"/>
        <v>0</v>
      </c>
      <c r="AB25" s="335">
        <f t="shared" si="6"/>
        <v>0</v>
      </c>
      <c r="AC25" s="336" t="str">
        <f t="shared" si="13"/>
        <v>3</v>
      </c>
      <c r="AD25" s="337"/>
      <c r="AE25" s="337" t="str">
        <f t="shared" si="15"/>
        <v xml:space="preserve"> </v>
      </c>
      <c r="AF25" s="338" t="str">
        <f t="shared" si="16"/>
        <v xml:space="preserve"> </v>
      </c>
      <c r="AG25" s="82"/>
      <c r="AH25" s="339">
        <f t="shared" si="17"/>
        <v>3</v>
      </c>
      <c r="AI25" s="97"/>
      <c r="AJ25" s="356"/>
      <c r="AK25" s="356"/>
      <c r="AL25" s="356"/>
      <c r="AM25" s="351"/>
      <c r="AN25" s="351"/>
      <c r="AO25" s="351"/>
      <c r="AP25" s="351"/>
      <c r="AQ25" s="351"/>
      <c r="AR25" s="50"/>
      <c r="AS25" s="50"/>
      <c r="AT25" s="356"/>
      <c r="AU25" s="356"/>
      <c r="AV25" s="356"/>
      <c r="AW25" s="356"/>
      <c r="AX25" s="357"/>
      <c r="AY25" s="356"/>
      <c r="AZ25" s="356"/>
      <c r="BA25" s="356"/>
      <c r="BB25" s="50"/>
      <c r="BC25" s="356"/>
      <c r="BD25" s="50"/>
      <c r="BE25" s="50"/>
    </row>
    <row r="26" spans="1:57" ht="17.100000000000001" customHeight="1" x14ac:dyDescent="0.6">
      <c r="A26" s="18">
        <v>22</v>
      </c>
      <c r="B26" s="17" t="str">
        <f>'เวลาเรียน1-2'!D27</f>
        <v>เด็กชาย สุทธิพงศ์  ทรัพย์สกุล</v>
      </c>
      <c r="C26" s="74">
        <v>3</v>
      </c>
      <c r="D26" s="75">
        <v>3</v>
      </c>
      <c r="E26" s="75">
        <v>3</v>
      </c>
      <c r="F26" s="75">
        <v>1</v>
      </c>
      <c r="G26" s="75">
        <v>1</v>
      </c>
      <c r="H26" s="75">
        <v>1</v>
      </c>
      <c r="I26" s="75">
        <v>1</v>
      </c>
      <c r="J26" s="314">
        <v>1</v>
      </c>
      <c r="K26" s="325" t="str">
        <f t="shared" si="0"/>
        <v xml:space="preserve"> </v>
      </c>
      <c r="L26" s="326" t="str">
        <f t="shared" si="7"/>
        <v xml:space="preserve"> </v>
      </c>
      <c r="M26" s="327" t="str">
        <f t="shared" si="8"/>
        <v>/</v>
      </c>
      <c r="N26" s="328" t="str">
        <f t="shared" si="1"/>
        <v xml:space="preserve"> </v>
      </c>
      <c r="O26" s="74"/>
      <c r="P26" s="75"/>
      <c r="Q26" s="314"/>
      <c r="R26" s="315">
        <f t="shared" si="9"/>
        <v>0</v>
      </c>
      <c r="S26" s="329" t="str">
        <f t="shared" si="10"/>
        <v xml:space="preserve"> </v>
      </c>
      <c r="T26" s="330" t="str">
        <f t="shared" si="11"/>
        <v xml:space="preserve"> </v>
      </c>
      <c r="U26" s="330" t="str">
        <f t="shared" si="12"/>
        <v xml:space="preserve"> </v>
      </c>
      <c r="V26" s="331" t="str">
        <f t="shared" si="2"/>
        <v>/</v>
      </c>
      <c r="W26" s="332"/>
      <c r="X26" s="97"/>
      <c r="Y26" s="333">
        <f t="shared" si="3"/>
        <v>3</v>
      </c>
      <c r="Z26" s="334">
        <f t="shared" si="4"/>
        <v>0</v>
      </c>
      <c r="AA26" s="334">
        <f t="shared" si="5"/>
        <v>5</v>
      </c>
      <c r="AB26" s="335">
        <f t="shared" si="6"/>
        <v>0</v>
      </c>
      <c r="AC26" s="336" t="str">
        <f t="shared" si="13"/>
        <v xml:space="preserve"> </v>
      </c>
      <c r="AD26" s="337" t="str">
        <f t="shared" si="14"/>
        <v xml:space="preserve"> </v>
      </c>
      <c r="AE26" s="337" t="str">
        <f t="shared" si="15"/>
        <v>1</v>
      </c>
      <c r="AF26" s="338" t="str">
        <f t="shared" si="16"/>
        <v xml:space="preserve"> </v>
      </c>
      <c r="AG26" s="82"/>
      <c r="AH26" s="339" t="str">
        <f t="shared" si="17"/>
        <v>0</v>
      </c>
      <c r="AI26" s="97"/>
      <c r="AJ26" s="356"/>
      <c r="AK26" s="356"/>
      <c r="AL26" s="356"/>
      <c r="AM26" s="351"/>
      <c r="AN26" s="351"/>
      <c r="AO26" s="355"/>
      <c r="AP26" s="351"/>
      <c r="AQ26" s="351"/>
      <c r="AR26" s="50"/>
      <c r="AS26" s="50"/>
      <c r="AT26" s="356"/>
      <c r="AU26" s="356"/>
      <c r="AV26" s="356"/>
      <c r="AW26" s="356"/>
      <c r="AX26" s="357"/>
      <c r="AY26" s="356"/>
      <c r="AZ26" s="356"/>
      <c r="BA26" s="356"/>
      <c r="BB26" s="50"/>
      <c r="BC26" s="356"/>
      <c r="BD26" s="50"/>
      <c r="BE26" s="50"/>
    </row>
    <row r="27" spans="1:57" ht="17.100000000000001" customHeight="1" x14ac:dyDescent="0.6">
      <c r="A27" s="16">
        <v>23</v>
      </c>
      <c r="B27" s="17" t="str">
        <f>'เวลาเรียน1-2'!D28</f>
        <v>เด็กชาย ศิรภัทร  แสงศรี</v>
      </c>
      <c r="C27" s="74">
        <v>2</v>
      </c>
      <c r="D27" s="75">
        <v>2</v>
      </c>
      <c r="E27" s="75">
        <v>2</v>
      </c>
      <c r="F27" s="75">
        <v>2</v>
      </c>
      <c r="G27" s="75">
        <v>3</v>
      </c>
      <c r="H27" s="75">
        <v>3</v>
      </c>
      <c r="I27" s="75">
        <v>3</v>
      </c>
      <c r="J27" s="314">
        <v>3</v>
      </c>
      <c r="K27" s="325" t="str">
        <f t="shared" si="0"/>
        <v>/</v>
      </c>
      <c r="L27" s="326" t="str">
        <f t="shared" si="7"/>
        <v xml:space="preserve"> </v>
      </c>
      <c r="M27" s="327" t="str">
        <f t="shared" si="8"/>
        <v xml:space="preserve"> </v>
      </c>
      <c r="N27" s="328" t="str">
        <f t="shared" si="1"/>
        <v xml:space="preserve"> </v>
      </c>
      <c r="O27" s="74"/>
      <c r="P27" s="75"/>
      <c r="Q27" s="314"/>
      <c r="R27" s="315">
        <f t="shared" si="9"/>
        <v>0</v>
      </c>
      <c r="S27" s="329" t="str">
        <f t="shared" si="10"/>
        <v xml:space="preserve"> </v>
      </c>
      <c r="T27" s="330" t="str">
        <f t="shared" si="11"/>
        <v xml:space="preserve"> </v>
      </c>
      <c r="U27" s="330" t="str">
        <f t="shared" si="12"/>
        <v xml:space="preserve"> </v>
      </c>
      <c r="V27" s="331" t="str">
        <f t="shared" si="2"/>
        <v>/</v>
      </c>
      <c r="W27" s="332"/>
      <c r="X27" s="97"/>
      <c r="Y27" s="333">
        <f t="shared" si="3"/>
        <v>4</v>
      </c>
      <c r="Z27" s="334">
        <f t="shared" si="4"/>
        <v>4</v>
      </c>
      <c r="AA27" s="334">
        <f t="shared" si="5"/>
        <v>0</v>
      </c>
      <c r="AB27" s="335">
        <f t="shared" si="6"/>
        <v>0</v>
      </c>
      <c r="AC27" s="336" t="str">
        <f t="shared" si="13"/>
        <v>3</v>
      </c>
      <c r="AD27" s="337" t="str">
        <f t="shared" si="14"/>
        <v xml:space="preserve"> </v>
      </c>
      <c r="AE27" s="337" t="str">
        <f t="shared" si="15"/>
        <v xml:space="preserve"> </v>
      </c>
      <c r="AF27" s="338" t="str">
        <f t="shared" si="16"/>
        <v xml:space="preserve"> </v>
      </c>
      <c r="AG27" s="82"/>
      <c r="AH27" s="339" t="str">
        <f t="shared" si="17"/>
        <v>0</v>
      </c>
      <c r="AI27" s="97"/>
      <c r="AJ27" s="356"/>
      <c r="AK27" s="356"/>
      <c r="AL27" s="356"/>
      <c r="AM27" s="351"/>
      <c r="AN27" s="351"/>
      <c r="AO27" s="351"/>
      <c r="AP27" s="351"/>
      <c r="AQ27" s="351"/>
      <c r="AR27" s="50"/>
      <c r="AS27" s="50"/>
      <c r="AT27" s="356"/>
      <c r="AU27" s="356"/>
      <c r="AV27" s="356"/>
      <c r="AW27" s="356"/>
      <c r="AX27" s="357"/>
      <c r="AY27" s="356"/>
      <c r="AZ27" s="356"/>
      <c r="BA27" s="356"/>
      <c r="BB27" s="50"/>
      <c r="BC27" s="356"/>
      <c r="BD27" s="50"/>
      <c r="BE27" s="50"/>
    </row>
    <row r="28" spans="1:57" ht="17.100000000000001" customHeight="1" x14ac:dyDescent="0.6">
      <c r="A28" s="18">
        <v>24</v>
      </c>
      <c r="B28" s="17" t="str">
        <f>'เวลาเรียน1-2'!D29</f>
        <v>เด็กหญิง ศุภสุตา  ท้วมจันทร์</v>
      </c>
      <c r="C28" s="74">
        <v>2</v>
      </c>
      <c r="D28" s="75">
        <v>2</v>
      </c>
      <c r="E28" s="75">
        <v>1</v>
      </c>
      <c r="F28" s="75">
        <v>1</v>
      </c>
      <c r="G28" s="75">
        <v>3</v>
      </c>
      <c r="H28" s="75">
        <v>3</v>
      </c>
      <c r="I28" s="75">
        <v>3</v>
      </c>
      <c r="J28" s="314">
        <v>3</v>
      </c>
      <c r="K28" s="325" t="str">
        <f t="shared" si="0"/>
        <v>/</v>
      </c>
      <c r="L28" s="326" t="str">
        <f t="shared" si="7"/>
        <v>/</v>
      </c>
      <c r="M28" s="327" t="str">
        <f t="shared" si="8"/>
        <v xml:space="preserve"> </v>
      </c>
      <c r="N28" s="328" t="str">
        <f t="shared" si="1"/>
        <v xml:space="preserve"> </v>
      </c>
      <c r="O28" s="74">
        <v>3</v>
      </c>
      <c r="P28" s="75">
        <v>3</v>
      </c>
      <c r="Q28" s="314">
        <v>3</v>
      </c>
      <c r="R28" s="315">
        <f t="shared" si="9"/>
        <v>9</v>
      </c>
      <c r="S28" s="329" t="str">
        <f t="shared" si="10"/>
        <v>/</v>
      </c>
      <c r="T28" s="344" t="str">
        <f t="shared" si="11"/>
        <v xml:space="preserve"> </v>
      </c>
      <c r="U28" s="330" t="str">
        <f t="shared" si="12"/>
        <v xml:space="preserve"> </v>
      </c>
      <c r="V28" s="331" t="str">
        <f t="shared" si="2"/>
        <v xml:space="preserve"> </v>
      </c>
      <c r="W28" s="332"/>
      <c r="X28" s="97"/>
      <c r="Y28" s="333">
        <f t="shared" si="3"/>
        <v>4</v>
      </c>
      <c r="Z28" s="334">
        <f t="shared" si="4"/>
        <v>2</v>
      </c>
      <c r="AA28" s="334">
        <f t="shared" si="5"/>
        <v>2</v>
      </c>
      <c r="AB28" s="335">
        <f t="shared" si="6"/>
        <v>0</v>
      </c>
      <c r="AC28" s="336"/>
      <c r="AD28" s="337" t="str">
        <f t="shared" si="14"/>
        <v>2</v>
      </c>
      <c r="AE28" s="337" t="str">
        <f t="shared" si="15"/>
        <v xml:space="preserve"> </v>
      </c>
      <c r="AF28" s="338" t="str">
        <f t="shared" si="16"/>
        <v xml:space="preserve"> </v>
      </c>
      <c r="AG28" s="82"/>
      <c r="AH28" s="339">
        <f t="shared" si="17"/>
        <v>3</v>
      </c>
      <c r="AI28" s="97"/>
      <c r="AJ28" s="356"/>
      <c r="AK28" s="356"/>
      <c r="AL28" s="356"/>
      <c r="AM28" s="351"/>
      <c r="AN28" s="351"/>
      <c r="AO28" s="351"/>
      <c r="AP28" s="351"/>
      <c r="AQ28" s="351"/>
      <c r="AR28" s="50"/>
      <c r="AS28" s="50"/>
      <c r="AT28" s="356"/>
      <c r="AU28" s="356"/>
      <c r="AV28" s="356"/>
      <c r="AW28" s="356"/>
      <c r="AX28" s="357"/>
      <c r="AY28" s="356"/>
      <c r="AZ28" s="356"/>
      <c r="BA28" s="356"/>
      <c r="BB28" s="50"/>
      <c r="BC28" s="356"/>
      <c r="BD28" s="50"/>
      <c r="BE28" s="50"/>
    </row>
    <row r="29" spans="1:57" ht="17.100000000000001" customHeight="1" x14ac:dyDescent="0.6">
      <c r="A29" s="16">
        <v>25</v>
      </c>
      <c r="B29" s="17" t="str">
        <f>'เวลาเรียน1-2'!D30</f>
        <v>เด็กหญิง พบพร  เต้าสุวรรณ</v>
      </c>
      <c r="C29" s="74">
        <v>2</v>
      </c>
      <c r="D29" s="75">
        <v>2</v>
      </c>
      <c r="E29" s="75">
        <v>2</v>
      </c>
      <c r="F29" s="75">
        <v>2</v>
      </c>
      <c r="G29" s="75">
        <v>3</v>
      </c>
      <c r="H29" s="75">
        <v>1</v>
      </c>
      <c r="I29" s="75">
        <v>1</v>
      </c>
      <c r="J29" s="314">
        <v>1</v>
      </c>
      <c r="K29" s="325" t="str">
        <f t="shared" si="0"/>
        <v xml:space="preserve"> </v>
      </c>
      <c r="L29" s="326" t="str">
        <f t="shared" si="7"/>
        <v>/</v>
      </c>
      <c r="M29" s="327" t="str">
        <f t="shared" si="8"/>
        <v xml:space="preserve"> </v>
      </c>
      <c r="N29" s="328" t="str">
        <f t="shared" si="1"/>
        <v xml:space="preserve"> </v>
      </c>
      <c r="O29" s="74"/>
      <c r="P29" s="75"/>
      <c r="Q29" s="314"/>
      <c r="R29" s="315">
        <f t="shared" si="9"/>
        <v>0</v>
      </c>
      <c r="S29" s="329" t="str">
        <f t="shared" si="10"/>
        <v xml:space="preserve"> </v>
      </c>
      <c r="T29" s="330" t="str">
        <f t="shared" si="11"/>
        <v xml:space="preserve"> </v>
      </c>
      <c r="U29" s="330" t="str">
        <f t="shared" si="12"/>
        <v xml:space="preserve"> </v>
      </c>
      <c r="V29" s="331" t="str">
        <f t="shared" si="2"/>
        <v>/</v>
      </c>
      <c r="W29" s="332"/>
      <c r="X29" s="97"/>
      <c r="Y29" s="333">
        <f t="shared" si="3"/>
        <v>1</v>
      </c>
      <c r="Z29" s="334">
        <f t="shared" si="4"/>
        <v>4</v>
      </c>
      <c r="AA29" s="334">
        <f t="shared" si="5"/>
        <v>3</v>
      </c>
      <c r="AB29" s="335">
        <f t="shared" si="6"/>
        <v>0</v>
      </c>
      <c r="AC29" s="336" t="str">
        <f t="shared" si="13"/>
        <v xml:space="preserve"> </v>
      </c>
      <c r="AD29" s="337" t="str">
        <f t="shared" si="14"/>
        <v>2</v>
      </c>
      <c r="AE29" s="337" t="str">
        <f t="shared" si="15"/>
        <v xml:space="preserve"> </v>
      </c>
      <c r="AF29" s="338" t="str">
        <f t="shared" si="16"/>
        <v xml:space="preserve"> </v>
      </c>
      <c r="AG29" s="82"/>
      <c r="AH29" s="339" t="str">
        <f t="shared" si="17"/>
        <v>0</v>
      </c>
      <c r="AI29" s="97"/>
      <c r="AJ29" s="356"/>
      <c r="AK29" s="356"/>
      <c r="AL29" s="356"/>
      <c r="AM29" s="351"/>
      <c r="AN29" s="351"/>
      <c r="AO29" s="351"/>
      <c r="AP29" s="351"/>
      <c r="AQ29" s="351"/>
      <c r="AR29" s="50"/>
      <c r="AS29" s="50"/>
      <c r="AT29" s="356"/>
      <c r="AU29" s="356"/>
      <c r="AV29" s="356"/>
      <c r="AW29" s="356"/>
      <c r="AX29" s="357"/>
      <c r="AY29" s="356"/>
      <c r="AZ29" s="356"/>
      <c r="BA29" s="356"/>
      <c r="BB29" s="50"/>
      <c r="BC29" s="356"/>
      <c r="BD29" s="50"/>
      <c r="BE29" s="50"/>
    </row>
    <row r="30" spans="1:57" ht="17.100000000000001" customHeight="1" x14ac:dyDescent="0.6">
      <c r="A30" s="18">
        <v>26</v>
      </c>
      <c r="B30" s="17" t="str">
        <f>'เวลาเรียน1-2'!D31</f>
        <v>เด็กหญิง อรวรา  จำปีถาวร</v>
      </c>
      <c r="C30" s="74">
        <v>2</v>
      </c>
      <c r="D30" s="75">
        <v>2</v>
      </c>
      <c r="E30" s="75">
        <v>2</v>
      </c>
      <c r="F30" s="75">
        <v>3</v>
      </c>
      <c r="G30" s="75">
        <v>3</v>
      </c>
      <c r="H30" s="75">
        <v>3</v>
      </c>
      <c r="I30" s="75">
        <v>1</v>
      </c>
      <c r="J30" s="314">
        <v>1</v>
      </c>
      <c r="K30" s="325" t="str">
        <f t="shared" si="0"/>
        <v>/</v>
      </c>
      <c r="L30" s="326" t="str">
        <f t="shared" si="7"/>
        <v xml:space="preserve"> </v>
      </c>
      <c r="M30" s="327" t="str">
        <f t="shared" si="8"/>
        <v xml:space="preserve"> </v>
      </c>
      <c r="N30" s="328" t="str">
        <f t="shared" si="1"/>
        <v xml:space="preserve"> </v>
      </c>
      <c r="O30" s="74">
        <v>2</v>
      </c>
      <c r="P30" s="75">
        <v>2</v>
      </c>
      <c r="Q30" s="314">
        <v>2</v>
      </c>
      <c r="R30" s="315">
        <f t="shared" si="9"/>
        <v>6</v>
      </c>
      <c r="S30" s="329" t="str">
        <f t="shared" si="10"/>
        <v xml:space="preserve"> </v>
      </c>
      <c r="T30" s="330" t="str">
        <f t="shared" si="11"/>
        <v>/</v>
      </c>
      <c r="U30" s="330" t="str">
        <f t="shared" si="12"/>
        <v xml:space="preserve"> </v>
      </c>
      <c r="V30" s="331" t="str">
        <f t="shared" si="2"/>
        <v xml:space="preserve"> </v>
      </c>
      <c r="W30" s="332"/>
      <c r="X30" s="97"/>
      <c r="Y30" s="333">
        <f t="shared" si="3"/>
        <v>3</v>
      </c>
      <c r="Z30" s="334">
        <f t="shared" si="4"/>
        <v>3</v>
      </c>
      <c r="AA30" s="334">
        <f t="shared" si="5"/>
        <v>2</v>
      </c>
      <c r="AB30" s="335">
        <f t="shared" si="6"/>
        <v>0</v>
      </c>
      <c r="AC30" s="336" t="str">
        <f t="shared" si="13"/>
        <v>3</v>
      </c>
      <c r="AD30" s="337" t="str">
        <f t="shared" si="14"/>
        <v xml:space="preserve"> </v>
      </c>
      <c r="AE30" s="337" t="str">
        <f t="shared" si="15"/>
        <v xml:space="preserve"> </v>
      </c>
      <c r="AF30" s="338" t="str">
        <f t="shared" si="16"/>
        <v xml:space="preserve"> </v>
      </c>
      <c r="AG30" s="82"/>
      <c r="AH30" s="339">
        <f t="shared" si="17"/>
        <v>2</v>
      </c>
      <c r="AI30" s="97"/>
      <c r="AJ30" s="356"/>
      <c r="AK30" s="356"/>
      <c r="AL30" s="356"/>
      <c r="AM30" s="351"/>
      <c r="AN30" s="351"/>
      <c r="AO30" s="351"/>
      <c r="AP30" s="351"/>
      <c r="AQ30" s="351"/>
      <c r="AR30" s="50"/>
      <c r="AS30" s="50"/>
      <c r="AT30" s="356"/>
      <c r="AU30" s="356"/>
      <c r="AV30" s="356"/>
      <c r="AW30" s="356"/>
      <c r="AX30" s="357"/>
      <c r="AY30" s="356"/>
      <c r="AZ30" s="356"/>
      <c r="BA30" s="356"/>
      <c r="BB30" s="50"/>
      <c r="BC30" s="356"/>
      <c r="BD30" s="50"/>
      <c r="BE30" s="50"/>
    </row>
    <row r="31" spans="1:57" ht="17.100000000000001" customHeight="1" x14ac:dyDescent="0.6">
      <c r="A31" s="16">
        <v>27</v>
      </c>
      <c r="B31" s="17" t="str">
        <f>'เวลาเรียน1-2'!D32</f>
        <v>เด็กหญิง ศิรินภา  จันทร์ภู่</v>
      </c>
      <c r="C31" s="74">
        <v>1</v>
      </c>
      <c r="D31" s="75">
        <v>1</v>
      </c>
      <c r="E31" s="75">
        <v>1</v>
      </c>
      <c r="F31" s="75">
        <v>1</v>
      </c>
      <c r="G31" s="75">
        <v>2</v>
      </c>
      <c r="H31" s="75">
        <v>2</v>
      </c>
      <c r="I31" s="75">
        <v>2</v>
      </c>
      <c r="J31" s="314">
        <v>2</v>
      </c>
      <c r="K31" s="325" t="str">
        <f t="shared" si="0"/>
        <v xml:space="preserve"> </v>
      </c>
      <c r="L31" s="326" t="str">
        <f t="shared" si="7"/>
        <v>/</v>
      </c>
      <c r="M31" s="327" t="str">
        <f t="shared" si="8"/>
        <v xml:space="preserve"> </v>
      </c>
      <c r="N31" s="328" t="str">
        <f t="shared" si="1"/>
        <v xml:space="preserve"> </v>
      </c>
      <c r="O31" s="74"/>
      <c r="P31" s="75"/>
      <c r="Q31" s="314"/>
      <c r="R31" s="315">
        <f t="shared" si="9"/>
        <v>0</v>
      </c>
      <c r="S31" s="329" t="str">
        <f t="shared" si="10"/>
        <v xml:space="preserve"> </v>
      </c>
      <c r="T31" s="330" t="str">
        <f t="shared" si="11"/>
        <v xml:space="preserve"> </v>
      </c>
      <c r="U31" s="330" t="str">
        <f t="shared" si="12"/>
        <v xml:space="preserve"> </v>
      </c>
      <c r="V31" s="331" t="str">
        <f t="shared" si="2"/>
        <v>/</v>
      </c>
      <c r="W31" s="332"/>
      <c r="X31" s="97"/>
      <c r="Y31" s="333">
        <f t="shared" si="3"/>
        <v>0</v>
      </c>
      <c r="Z31" s="334">
        <f t="shared" si="4"/>
        <v>4</v>
      </c>
      <c r="AA31" s="334">
        <f t="shared" si="5"/>
        <v>4</v>
      </c>
      <c r="AB31" s="335">
        <f t="shared" si="6"/>
        <v>0</v>
      </c>
      <c r="AC31" s="336" t="str">
        <f t="shared" si="13"/>
        <v xml:space="preserve"> </v>
      </c>
      <c r="AD31" s="337" t="str">
        <f t="shared" si="14"/>
        <v>2</v>
      </c>
      <c r="AE31" s="337" t="str">
        <f t="shared" si="15"/>
        <v xml:space="preserve"> </v>
      </c>
      <c r="AF31" s="338" t="str">
        <f t="shared" si="16"/>
        <v xml:space="preserve"> </v>
      </c>
      <c r="AG31" s="82"/>
      <c r="AH31" s="339" t="str">
        <f t="shared" si="17"/>
        <v>0</v>
      </c>
      <c r="AI31" s="97"/>
      <c r="AJ31" s="356"/>
      <c r="AK31" s="356"/>
      <c r="AL31" s="356"/>
      <c r="AM31" s="351"/>
      <c r="AN31" s="351"/>
      <c r="AO31" s="355"/>
      <c r="AP31" s="351"/>
      <c r="AQ31" s="351"/>
      <c r="AR31" s="50"/>
      <c r="AS31" s="50"/>
      <c r="AT31" s="356"/>
      <c r="AU31" s="356"/>
      <c r="AV31" s="356"/>
      <c r="AW31" s="356"/>
      <c r="AX31" s="357"/>
      <c r="AY31" s="356"/>
      <c r="AZ31" s="356"/>
      <c r="BA31" s="356"/>
      <c r="BB31" s="50"/>
      <c r="BC31" s="356"/>
      <c r="BD31" s="50"/>
      <c r="BE31" s="50"/>
    </row>
    <row r="32" spans="1:57" ht="17.100000000000001" customHeight="1" x14ac:dyDescent="0.6">
      <c r="A32" s="18">
        <v>28</v>
      </c>
      <c r="B32" s="17" t="str">
        <f>'เวลาเรียน1-2'!D33</f>
        <v>เด็กหญิง อินธิรา  ปรีชุม</v>
      </c>
      <c r="C32" s="74">
        <v>3</v>
      </c>
      <c r="D32" s="75">
        <v>3</v>
      </c>
      <c r="E32" s="75">
        <v>3</v>
      </c>
      <c r="F32" s="75">
        <v>3</v>
      </c>
      <c r="G32" s="75">
        <v>3</v>
      </c>
      <c r="H32" s="75">
        <v>2</v>
      </c>
      <c r="I32" s="75">
        <v>2</v>
      </c>
      <c r="J32" s="314">
        <v>2</v>
      </c>
      <c r="K32" s="325" t="str">
        <f t="shared" si="0"/>
        <v>/</v>
      </c>
      <c r="L32" s="326" t="str">
        <f t="shared" si="7"/>
        <v>/</v>
      </c>
      <c r="M32" s="327" t="str">
        <f t="shared" si="8"/>
        <v xml:space="preserve"> </v>
      </c>
      <c r="N32" s="328" t="str">
        <f t="shared" si="1"/>
        <v xml:space="preserve"> </v>
      </c>
      <c r="O32" s="74"/>
      <c r="P32" s="75"/>
      <c r="Q32" s="314"/>
      <c r="R32" s="315">
        <f t="shared" si="9"/>
        <v>0</v>
      </c>
      <c r="S32" s="329" t="str">
        <f t="shared" si="10"/>
        <v xml:space="preserve"> </v>
      </c>
      <c r="T32" s="330" t="str">
        <f t="shared" si="11"/>
        <v xml:space="preserve"> </v>
      </c>
      <c r="U32" s="330" t="str">
        <f t="shared" si="12"/>
        <v xml:space="preserve"> </v>
      </c>
      <c r="V32" s="331" t="str">
        <f t="shared" si="2"/>
        <v>/</v>
      </c>
      <c r="W32" s="332"/>
      <c r="X32" s="97"/>
      <c r="Y32" s="333">
        <f t="shared" si="3"/>
        <v>5</v>
      </c>
      <c r="Z32" s="334">
        <f t="shared" si="4"/>
        <v>3</v>
      </c>
      <c r="AA32" s="334">
        <f t="shared" si="5"/>
        <v>0</v>
      </c>
      <c r="AB32" s="335">
        <f t="shared" si="6"/>
        <v>0</v>
      </c>
      <c r="AC32" s="336"/>
      <c r="AD32" s="337" t="str">
        <f>IF(AB32&gt;0," ",IF(Z32=Y32," ",IF(Z32&gt;=AA32,"2",IF(AA32&gt;Y32," ",IF(AA32&gt;Z32," ",IF(Y32=2," "))))))</f>
        <v>2</v>
      </c>
      <c r="AE32" s="337" t="str">
        <f t="shared" si="15"/>
        <v xml:space="preserve"> </v>
      </c>
      <c r="AF32" s="338" t="str">
        <f t="shared" si="16"/>
        <v xml:space="preserve"> </v>
      </c>
      <c r="AG32" s="82"/>
      <c r="AH32" s="339" t="str">
        <f t="shared" si="17"/>
        <v>0</v>
      </c>
      <c r="AI32" s="97"/>
      <c r="AJ32" s="356"/>
      <c r="AK32" s="356"/>
      <c r="AL32" s="356"/>
      <c r="AM32" s="351"/>
      <c r="AN32" s="351"/>
      <c r="AO32" s="351"/>
      <c r="AP32" s="351"/>
      <c r="AQ32" s="351"/>
      <c r="AR32" s="50"/>
      <c r="AS32" s="50"/>
      <c r="AT32" s="356"/>
      <c r="AU32" s="356"/>
      <c r="AV32" s="356"/>
      <c r="AW32" s="356"/>
      <c r="AX32" s="357"/>
      <c r="AY32" s="356"/>
      <c r="AZ32" s="356"/>
      <c r="BA32" s="356"/>
      <c r="BB32" s="50"/>
      <c r="BC32" s="356"/>
      <c r="BD32" s="50"/>
      <c r="BE32" s="50"/>
    </row>
    <row r="33" spans="1:57" ht="17.100000000000001" customHeight="1" x14ac:dyDescent="0.6">
      <c r="A33" s="16">
        <v>29</v>
      </c>
      <c r="B33" s="17" t="str">
        <f>'เวลาเรียน1-2'!D34</f>
        <v>เด็กชาย ธันวา  สิงห์เกื้อ</v>
      </c>
      <c r="C33" s="74">
        <v>2</v>
      </c>
      <c r="D33" s="75">
        <v>2</v>
      </c>
      <c r="E33" s="75">
        <v>1</v>
      </c>
      <c r="F33" s="75">
        <v>1</v>
      </c>
      <c r="G33" s="75">
        <v>3</v>
      </c>
      <c r="H33" s="75">
        <v>3</v>
      </c>
      <c r="I33" s="75">
        <v>1</v>
      </c>
      <c r="J33" s="314">
        <v>3</v>
      </c>
      <c r="K33" s="325" t="str">
        <f t="shared" si="0"/>
        <v>/</v>
      </c>
      <c r="L33" s="326" t="str">
        <f t="shared" si="7"/>
        <v xml:space="preserve"> </v>
      </c>
      <c r="M33" s="327" t="str">
        <f t="shared" si="8"/>
        <v>/</v>
      </c>
      <c r="N33" s="328" t="str">
        <f t="shared" si="1"/>
        <v xml:space="preserve"> </v>
      </c>
      <c r="O33" s="74"/>
      <c r="P33" s="75"/>
      <c r="Q33" s="314"/>
      <c r="R33" s="315">
        <f t="shared" si="9"/>
        <v>0</v>
      </c>
      <c r="S33" s="329" t="str">
        <f t="shared" si="10"/>
        <v xml:space="preserve"> </v>
      </c>
      <c r="T33" s="344" t="str">
        <f t="shared" si="11"/>
        <v xml:space="preserve"> </v>
      </c>
      <c r="U33" s="330" t="str">
        <f t="shared" si="12"/>
        <v xml:space="preserve"> </v>
      </c>
      <c r="V33" s="331" t="str">
        <f t="shared" si="2"/>
        <v>/</v>
      </c>
      <c r="W33" s="332"/>
      <c r="X33" s="97"/>
      <c r="Y33" s="333">
        <f t="shared" si="3"/>
        <v>3</v>
      </c>
      <c r="Z33" s="334">
        <f t="shared" si="4"/>
        <v>2</v>
      </c>
      <c r="AA33" s="334">
        <f t="shared" si="5"/>
        <v>3</v>
      </c>
      <c r="AB33" s="335">
        <f t="shared" si="6"/>
        <v>0</v>
      </c>
      <c r="AC33" s="336" t="str">
        <f t="shared" si="13"/>
        <v>3</v>
      </c>
      <c r="AD33" s="337" t="str">
        <f t="shared" si="14"/>
        <v xml:space="preserve"> </v>
      </c>
      <c r="AE33" s="337"/>
      <c r="AF33" s="338" t="str">
        <f t="shared" si="16"/>
        <v xml:space="preserve"> </v>
      </c>
      <c r="AG33" s="82"/>
      <c r="AH33" s="339" t="str">
        <f t="shared" si="17"/>
        <v>0</v>
      </c>
      <c r="AI33" s="97"/>
      <c r="AJ33" s="356"/>
      <c r="AK33" s="356"/>
      <c r="AL33" s="356"/>
      <c r="AM33" s="351"/>
      <c r="AN33" s="351"/>
      <c r="AO33" s="351"/>
      <c r="AP33" s="351"/>
      <c r="AQ33" s="351"/>
      <c r="AR33" s="50"/>
      <c r="AS33" s="50"/>
      <c r="AT33" s="356"/>
      <c r="AU33" s="356"/>
      <c r="AV33" s="356"/>
      <c r="AW33" s="356"/>
      <c r="AX33" s="357"/>
      <c r="AY33" s="356"/>
      <c r="AZ33" s="356"/>
      <c r="BA33" s="356"/>
      <c r="BB33" s="50"/>
      <c r="BC33" s="356"/>
      <c r="BD33" s="50"/>
      <c r="BE33" s="50"/>
    </row>
    <row r="34" spans="1:57" ht="17.100000000000001" customHeight="1" x14ac:dyDescent="0.6">
      <c r="A34" s="18">
        <v>30</v>
      </c>
      <c r="B34" s="17" t="str">
        <f>'เวลาเรียน1-2'!D35</f>
        <v>เด็กหญิง ณัฐกานต์  ปัญญาใส</v>
      </c>
      <c r="C34" s="74">
        <v>2</v>
      </c>
      <c r="D34" s="75">
        <v>1</v>
      </c>
      <c r="E34" s="75">
        <v>1</v>
      </c>
      <c r="F34" s="75">
        <v>1</v>
      </c>
      <c r="G34" s="75">
        <v>1</v>
      </c>
      <c r="H34" s="75">
        <v>2</v>
      </c>
      <c r="I34" s="75">
        <v>2</v>
      </c>
      <c r="J34" s="314">
        <v>2</v>
      </c>
      <c r="K34" s="325" t="str">
        <f t="shared" si="0"/>
        <v xml:space="preserve"> </v>
      </c>
      <c r="L34" s="326" t="str">
        <f t="shared" si="7"/>
        <v>/</v>
      </c>
      <c r="M34" s="327" t="str">
        <f t="shared" si="8"/>
        <v xml:space="preserve"> </v>
      </c>
      <c r="N34" s="328" t="str">
        <f t="shared" si="1"/>
        <v xml:space="preserve"> </v>
      </c>
      <c r="O34" s="74"/>
      <c r="P34" s="75"/>
      <c r="Q34" s="314"/>
      <c r="R34" s="315">
        <f t="shared" si="9"/>
        <v>0</v>
      </c>
      <c r="S34" s="329" t="str">
        <f t="shared" si="10"/>
        <v xml:space="preserve"> </v>
      </c>
      <c r="T34" s="330" t="str">
        <f t="shared" si="11"/>
        <v xml:space="preserve"> </v>
      </c>
      <c r="U34" s="330" t="str">
        <f t="shared" si="12"/>
        <v xml:space="preserve"> </v>
      </c>
      <c r="V34" s="331" t="str">
        <f t="shared" si="2"/>
        <v>/</v>
      </c>
      <c r="W34" s="332"/>
      <c r="X34" s="97"/>
      <c r="Y34" s="333">
        <f t="shared" si="3"/>
        <v>0</v>
      </c>
      <c r="Z34" s="334">
        <f t="shared" si="4"/>
        <v>4</v>
      </c>
      <c r="AA34" s="334">
        <f t="shared" si="5"/>
        <v>4</v>
      </c>
      <c r="AB34" s="335">
        <f t="shared" si="6"/>
        <v>0</v>
      </c>
      <c r="AC34" s="336" t="str">
        <f t="shared" si="13"/>
        <v xml:space="preserve"> </v>
      </c>
      <c r="AD34" s="337" t="str">
        <f t="shared" si="14"/>
        <v>2</v>
      </c>
      <c r="AE34" s="337" t="str">
        <f t="shared" si="15"/>
        <v xml:space="preserve"> </v>
      </c>
      <c r="AF34" s="338" t="str">
        <f t="shared" si="16"/>
        <v xml:space="preserve"> </v>
      </c>
      <c r="AG34" s="82"/>
      <c r="AH34" s="339" t="str">
        <f t="shared" si="17"/>
        <v>0</v>
      </c>
      <c r="AI34" s="97"/>
      <c r="AJ34" s="356"/>
      <c r="AK34" s="356"/>
      <c r="AL34" s="356"/>
      <c r="AM34" s="351"/>
      <c r="AN34" s="351"/>
      <c r="AO34" s="351"/>
      <c r="AP34" s="351"/>
      <c r="AQ34" s="351"/>
      <c r="AR34" s="50"/>
      <c r="AS34" s="50"/>
      <c r="AT34" s="356"/>
      <c r="AU34" s="356"/>
      <c r="AV34" s="356"/>
      <c r="AW34" s="356"/>
      <c r="AX34" s="357"/>
      <c r="AY34" s="356"/>
      <c r="AZ34" s="356"/>
      <c r="BA34" s="356"/>
      <c r="BB34" s="50"/>
      <c r="BC34" s="356"/>
      <c r="BD34" s="50"/>
      <c r="BE34" s="50"/>
    </row>
    <row r="35" spans="1:57" ht="17.100000000000001" customHeight="1" x14ac:dyDescent="0.6">
      <c r="A35" s="16">
        <v>31</v>
      </c>
      <c r="B35" s="17" t="str">
        <f>'เวลาเรียน1-2'!D36</f>
        <v>เด็กชาย อานนท์  ก้อนผา</v>
      </c>
      <c r="C35" s="325">
        <v>2</v>
      </c>
      <c r="D35" s="326">
        <v>2</v>
      </c>
      <c r="E35" s="326">
        <v>2</v>
      </c>
      <c r="F35" s="326">
        <v>3</v>
      </c>
      <c r="G35" s="326">
        <v>3</v>
      </c>
      <c r="H35" s="326">
        <v>3</v>
      </c>
      <c r="I35" s="326">
        <v>1</v>
      </c>
      <c r="J35" s="359">
        <v>1</v>
      </c>
      <c r="K35" s="325" t="str">
        <f t="shared" si="0"/>
        <v>/</v>
      </c>
      <c r="L35" s="326" t="str">
        <f t="shared" si="7"/>
        <v xml:space="preserve"> </v>
      </c>
      <c r="M35" s="327" t="str">
        <f t="shared" si="8"/>
        <v xml:space="preserve"> </v>
      </c>
      <c r="N35" s="328" t="str">
        <f t="shared" si="1"/>
        <v xml:space="preserve"> </v>
      </c>
      <c r="O35" s="325">
        <v>2</v>
      </c>
      <c r="P35" s="326">
        <v>2</v>
      </c>
      <c r="Q35" s="359">
        <v>2</v>
      </c>
      <c r="R35" s="360">
        <f t="shared" si="9"/>
        <v>6</v>
      </c>
      <c r="S35" s="329" t="str">
        <f t="shared" si="10"/>
        <v xml:space="preserve"> </v>
      </c>
      <c r="T35" s="330" t="str">
        <f t="shared" si="11"/>
        <v>/</v>
      </c>
      <c r="U35" s="330" t="str">
        <f t="shared" si="12"/>
        <v xml:space="preserve"> </v>
      </c>
      <c r="V35" s="331" t="str">
        <f t="shared" si="2"/>
        <v xml:space="preserve"> </v>
      </c>
      <c r="W35" s="332"/>
      <c r="X35" s="97"/>
      <c r="Y35" s="333">
        <f t="shared" si="3"/>
        <v>3</v>
      </c>
      <c r="Z35" s="334">
        <f t="shared" si="4"/>
        <v>3</v>
      </c>
      <c r="AA35" s="334">
        <f t="shared" si="5"/>
        <v>2</v>
      </c>
      <c r="AB35" s="335">
        <f t="shared" si="6"/>
        <v>0</v>
      </c>
      <c r="AC35" s="336" t="str">
        <f t="shared" si="13"/>
        <v>3</v>
      </c>
      <c r="AD35" s="337" t="str">
        <f t="shared" si="14"/>
        <v xml:space="preserve"> </v>
      </c>
      <c r="AE35" s="337" t="str">
        <f t="shared" si="15"/>
        <v xml:space="preserve"> </v>
      </c>
      <c r="AF35" s="338" t="str">
        <f t="shared" si="16"/>
        <v xml:space="preserve"> </v>
      </c>
      <c r="AG35" s="82"/>
      <c r="AH35" s="339">
        <f t="shared" si="17"/>
        <v>2</v>
      </c>
      <c r="AI35" s="97"/>
      <c r="AJ35" s="356"/>
      <c r="AK35" s="356"/>
      <c r="AL35" s="356"/>
      <c r="AM35" s="351"/>
      <c r="AN35" s="351"/>
      <c r="AO35" s="355"/>
      <c r="AP35" s="351"/>
      <c r="AQ35" s="351"/>
      <c r="AR35" s="50"/>
      <c r="AS35" s="50"/>
      <c r="AT35" s="356"/>
      <c r="AU35" s="356"/>
      <c r="AV35" s="356"/>
      <c r="AW35" s="356"/>
      <c r="AX35" s="357"/>
      <c r="AY35" s="356"/>
      <c r="AZ35" s="356"/>
      <c r="BA35" s="356"/>
      <c r="BB35" s="50"/>
      <c r="BC35" s="356"/>
      <c r="BD35" s="50"/>
      <c r="BE35" s="50"/>
    </row>
    <row r="36" spans="1:57" ht="17.100000000000001" customHeight="1" x14ac:dyDescent="0.6">
      <c r="A36" s="18">
        <v>32</v>
      </c>
      <c r="B36" s="17" t="str">
        <f>'เวลาเรียน1-2'!D37</f>
        <v>เด็กชาย อภิเดช  มาศศักดา</v>
      </c>
      <c r="C36" s="325">
        <v>2</v>
      </c>
      <c r="D36" s="326">
        <v>2</v>
      </c>
      <c r="E36" s="326">
        <v>2</v>
      </c>
      <c r="F36" s="326">
        <v>3</v>
      </c>
      <c r="G36" s="326">
        <v>3</v>
      </c>
      <c r="H36" s="326">
        <v>1</v>
      </c>
      <c r="I36" s="326">
        <v>1</v>
      </c>
      <c r="J36" s="359">
        <v>0</v>
      </c>
      <c r="K36" s="325" t="str">
        <f t="shared" si="0"/>
        <v xml:space="preserve"> </v>
      </c>
      <c r="L36" s="326" t="str">
        <f t="shared" si="7"/>
        <v xml:space="preserve"> </v>
      </c>
      <c r="M36" s="327" t="str">
        <f t="shared" si="8"/>
        <v xml:space="preserve"> </v>
      </c>
      <c r="N36" s="328" t="str">
        <f t="shared" si="1"/>
        <v>/</v>
      </c>
      <c r="O36" s="325"/>
      <c r="P36" s="326"/>
      <c r="Q36" s="359"/>
      <c r="R36" s="360">
        <f t="shared" si="9"/>
        <v>0</v>
      </c>
      <c r="S36" s="329" t="str">
        <f t="shared" si="10"/>
        <v xml:space="preserve"> </v>
      </c>
      <c r="T36" s="330" t="str">
        <f t="shared" si="11"/>
        <v xml:space="preserve"> </v>
      </c>
      <c r="U36" s="330" t="str">
        <f t="shared" si="12"/>
        <v xml:space="preserve"> </v>
      </c>
      <c r="V36" s="331" t="str">
        <f t="shared" si="2"/>
        <v>/</v>
      </c>
      <c r="W36" s="332"/>
      <c r="X36" s="97"/>
      <c r="Y36" s="333">
        <f t="shared" si="3"/>
        <v>2</v>
      </c>
      <c r="Z36" s="334">
        <f t="shared" si="4"/>
        <v>3</v>
      </c>
      <c r="AA36" s="334">
        <f t="shared" si="5"/>
        <v>2</v>
      </c>
      <c r="AB36" s="335">
        <f t="shared" si="6"/>
        <v>1</v>
      </c>
      <c r="AC36" s="336" t="str">
        <f t="shared" si="13"/>
        <v xml:space="preserve"> </v>
      </c>
      <c r="AD36" s="337" t="str">
        <f t="shared" si="14"/>
        <v xml:space="preserve"> </v>
      </c>
      <c r="AE36" s="337" t="str">
        <f t="shared" si="15"/>
        <v xml:space="preserve"> </v>
      </c>
      <c r="AF36" s="338" t="str">
        <f t="shared" si="16"/>
        <v>0</v>
      </c>
      <c r="AG36" s="50"/>
      <c r="AH36" s="339" t="str">
        <f t="shared" si="17"/>
        <v>0</v>
      </c>
      <c r="AI36" s="97"/>
      <c r="AJ36" s="356"/>
      <c r="AK36" s="356"/>
      <c r="AL36" s="356"/>
      <c r="AM36" s="351"/>
      <c r="AN36" s="351"/>
      <c r="AO36" s="351"/>
      <c r="AP36" s="351"/>
      <c r="AQ36" s="351"/>
      <c r="AR36" s="50"/>
      <c r="AS36" s="50"/>
      <c r="AT36" s="356"/>
      <c r="AU36" s="356"/>
      <c r="AV36" s="356"/>
      <c r="AW36" s="356"/>
      <c r="AX36" s="357"/>
      <c r="AY36" s="356"/>
      <c r="AZ36" s="356"/>
      <c r="BA36" s="356"/>
      <c r="BB36" s="50"/>
      <c r="BC36" s="356"/>
      <c r="BD36" s="50"/>
      <c r="BE36" s="50"/>
    </row>
    <row r="37" spans="1:57" ht="17.100000000000001" customHeight="1" x14ac:dyDescent="0.6">
      <c r="A37" s="16">
        <v>33</v>
      </c>
      <c r="B37" s="17" t="str">
        <f>'เวลาเรียน1-2'!D38</f>
        <v>เด็กชาย พงศกร   มาศศักดา</v>
      </c>
      <c r="C37" s="325">
        <v>1.5</v>
      </c>
      <c r="D37" s="326">
        <v>1.5</v>
      </c>
      <c r="E37" s="326">
        <v>2</v>
      </c>
      <c r="F37" s="326">
        <v>3</v>
      </c>
      <c r="G37" s="326">
        <v>2</v>
      </c>
      <c r="H37" s="326">
        <v>2</v>
      </c>
      <c r="I37" s="326">
        <v>0.999999999999999</v>
      </c>
      <c r="J37" s="359">
        <v>0</v>
      </c>
      <c r="K37" s="325" t="str">
        <f t="shared" si="0"/>
        <v xml:space="preserve"> </v>
      </c>
      <c r="L37" s="326" t="str">
        <f t="shared" si="7"/>
        <v xml:space="preserve"> </v>
      </c>
      <c r="M37" s="327" t="str">
        <f t="shared" si="8"/>
        <v xml:space="preserve"> </v>
      </c>
      <c r="N37" s="328" t="str">
        <f t="shared" si="1"/>
        <v>/</v>
      </c>
      <c r="O37" s="325">
        <v>2</v>
      </c>
      <c r="P37" s="326">
        <v>3</v>
      </c>
      <c r="Q37" s="359">
        <v>3</v>
      </c>
      <c r="R37" s="360">
        <f t="shared" si="9"/>
        <v>8</v>
      </c>
      <c r="S37" s="329" t="str">
        <f t="shared" si="10"/>
        <v>/</v>
      </c>
      <c r="T37" s="344" t="str">
        <f t="shared" si="11"/>
        <v xml:space="preserve"> </v>
      </c>
      <c r="U37" s="330" t="str">
        <f t="shared" si="12"/>
        <v xml:space="preserve"> </v>
      </c>
      <c r="V37" s="331" t="str">
        <f t="shared" si="2"/>
        <v xml:space="preserve"> </v>
      </c>
      <c r="W37" s="332"/>
      <c r="X37" s="97"/>
      <c r="Y37" s="333">
        <f t="shared" si="3"/>
        <v>1</v>
      </c>
      <c r="Z37" s="334">
        <f t="shared" si="4"/>
        <v>3</v>
      </c>
      <c r="AA37" s="334">
        <f t="shared" si="5"/>
        <v>0</v>
      </c>
      <c r="AB37" s="335">
        <f t="shared" si="6"/>
        <v>1</v>
      </c>
      <c r="AC37" s="336" t="str">
        <f t="shared" si="13"/>
        <v xml:space="preserve"> </v>
      </c>
      <c r="AD37" s="337" t="str">
        <f t="shared" si="14"/>
        <v xml:space="preserve"> </v>
      </c>
      <c r="AE37" s="337" t="str">
        <f t="shared" si="15"/>
        <v xml:space="preserve"> </v>
      </c>
      <c r="AF37" s="338" t="str">
        <f t="shared" si="16"/>
        <v>0</v>
      </c>
      <c r="AG37" s="50"/>
      <c r="AH37" s="339">
        <f t="shared" si="17"/>
        <v>3</v>
      </c>
      <c r="AI37" s="97"/>
      <c r="AJ37" s="356"/>
      <c r="AK37" s="356"/>
      <c r="AL37" s="356"/>
      <c r="AM37" s="351"/>
      <c r="AN37" s="351"/>
      <c r="AO37" s="351"/>
      <c r="AP37" s="351"/>
      <c r="AQ37" s="351"/>
      <c r="AR37" s="50"/>
      <c r="AS37" s="50"/>
      <c r="AT37" s="356"/>
      <c r="AU37" s="356"/>
      <c r="AV37" s="356"/>
      <c r="AW37" s="356"/>
      <c r="AX37" s="357"/>
      <c r="AY37" s="356"/>
      <c r="AZ37" s="356"/>
      <c r="BA37" s="356"/>
      <c r="BB37" s="50"/>
      <c r="BC37" s="356"/>
      <c r="BD37" s="50"/>
      <c r="BE37" s="50"/>
    </row>
    <row r="38" spans="1:57" ht="17.100000000000001" customHeight="1" x14ac:dyDescent="0.6">
      <c r="A38" s="18">
        <v>34</v>
      </c>
      <c r="B38" s="17" t="str">
        <f>'เวลาเรียน1-2'!D39</f>
        <v>เด็กหญิง จิติมา  ธีระศักดิ์กุลชัย</v>
      </c>
      <c r="C38" s="325">
        <v>1</v>
      </c>
      <c r="D38" s="326">
        <v>2</v>
      </c>
      <c r="E38" s="326">
        <v>2</v>
      </c>
      <c r="F38" s="326">
        <v>2</v>
      </c>
      <c r="G38" s="326">
        <v>1</v>
      </c>
      <c r="H38" s="326">
        <v>1</v>
      </c>
      <c r="I38" s="326">
        <v>0.89999999999999902</v>
      </c>
      <c r="J38" s="359">
        <v>1</v>
      </c>
      <c r="K38" s="325" t="str">
        <f t="shared" si="0"/>
        <v xml:space="preserve"> </v>
      </c>
      <c r="L38" s="326" t="str">
        <f t="shared" si="7"/>
        <v xml:space="preserve"> </v>
      </c>
      <c r="M38" s="327" t="str">
        <f t="shared" si="8"/>
        <v>/</v>
      </c>
      <c r="N38" s="328" t="str">
        <f t="shared" si="1"/>
        <v xml:space="preserve"> </v>
      </c>
      <c r="O38" s="325"/>
      <c r="P38" s="326"/>
      <c r="Q38" s="359"/>
      <c r="R38" s="360">
        <f t="shared" si="9"/>
        <v>0</v>
      </c>
      <c r="S38" s="329" t="str">
        <f t="shared" si="10"/>
        <v xml:space="preserve"> </v>
      </c>
      <c r="T38" s="330" t="str">
        <f t="shared" si="11"/>
        <v xml:space="preserve"> </v>
      </c>
      <c r="U38" s="330" t="str">
        <f t="shared" si="12"/>
        <v xml:space="preserve"> </v>
      </c>
      <c r="V38" s="331" t="str">
        <f t="shared" si="2"/>
        <v>/</v>
      </c>
      <c r="W38" s="332"/>
      <c r="X38" s="97"/>
      <c r="Y38" s="333">
        <f t="shared" si="3"/>
        <v>0</v>
      </c>
      <c r="Z38" s="334">
        <f t="shared" si="4"/>
        <v>3</v>
      </c>
      <c r="AA38" s="334">
        <f t="shared" si="5"/>
        <v>4</v>
      </c>
      <c r="AB38" s="335">
        <f t="shared" si="6"/>
        <v>0</v>
      </c>
      <c r="AC38" s="336" t="str">
        <f t="shared" si="13"/>
        <v xml:space="preserve"> </v>
      </c>
      <c r="AD38" s="337" t="str">
        <f t="shared" si="14"/>
        <v xml:space="preserve"> </v>
      </c>
      <c r="AE38" s="337" t="str">
        <f t="shared" si="15"/>
        <v>1</v>
      </c>
      <c r="AF38" s="338" t="str">
        <f t="shared" si="16"/>
        <v xml:space="preserve"> </v>
      </c>
      <c r="AG38" s="50"/>
      <c r="AH38" s="339" t="str">
        <f t="shared" si="17"/>
        <v>0</v>
      </c>
      <c r="AI38" s="97"/>
      <c r="AJ38" s="356"/>
      <c r="AK38" s="356"/>
      <c r="AL38" s="356"/>
      <c r="AM38" s="351"/>
      <c r="AN38" s="351"/>
      <c r="AO38" s="351"/>
      <c r="AP38" s="351"/>
      <c r="AQ38" s="351"/>
      <c r="AR38" s="50"/>
      <c r="AS38" s="50"/>
      <c r="AT38" s="356"/>
      <c r="AU38" s="356"/>
      <c r="AV38" s="356"/>
      <c r="AW38" s="356"/>
      <c r="AX38" s="357"/>
      <c r="AY38" s="356"/>
      <c r="AZ38" s="356"/>
      <c r="BA38" s="356"/>
      <c r="BB38" s="50"/>
      <c r="BC38" s="356"/>
      <c r="BD38" s="50"/>
      <c r="BE38" s="50"/>
    </row>
    <row r="39" spans="1:57" ht="17.100000000000001" customHeight="1" x14ac:dyDescent="0.6">
      <c r="A39" s="16">
        <v>35</v>
      </c>
      <c r="B39" s="17" t="str">
        <f>'เวลาเรียน1-2'!D40</f>
        <v>เด็กชาย วงศธร  แหล่งสุข</v>
      </c>
      <c r="C39" s="325">
        <v>1</v>
      </c>
      <c r="D39" s="326">
        <v>1</v>
      </c>
      <c r="E39" s="326">
        <v>2</v>
      </c>
      <c r="F39" s="326">
        <v>2</v>
      </c>
      <c r="G39" s="326">
        <v>2</v>
      </c>
      <c r="H39" s="326">
        <v>1</v>
      </c>
      <c r="I39" s="326">
        <v>1</v>
      </c>
      <c r="J39" s="359">
        <v>1</v>
      </c>
      <c r="K39" s="325" t="str">
        <f t="shared" si="0"/>
        <v xml:space="preserve"> </v>
      </c>
      <c r="L39" s="326" t="str">
        <f t="shared" si="7"/>
        <v xml:space="preserve"> </v>
      </c>
      <c r="M39" s="327" t="str">
        <f t="shared" si="8"/>
        <v>/</v>
      </c>
      <c r="N39" s="328" t="str">
        <f t="shared" si="1"/>
        <v xml:space="preserve"> </v>
      </c>
      <c r="O39" s="325">
        <v>3</v>
      </c>
      <c r="P39" s="326">
        <v>3</v>
      </c>
      <c r="Q39" s="359">
        <v>3</v>
      </c>
      <c r="R39" s="360">
        <f t="shared" si="9"/>
        <v>9</v>
      </c>
      <c r="S39" s="329" t="str">
        <f t="shared" si="10"/>
        <v>/</v>
      </c>
      <c r="T39" s="330" t="str">
        <f t="shared" si="11"/>
        <v xml:space="preserve"> </v>
      </c>
      <c r="U39" s="330" t="str">
        <f t="shared" si="12"/>
        <v xml:space="preserve"> </v>
      </c>
      <c r="V39" s="331" t="str">
        <f t="shared" si="2"/>
        <v xml:space="preserve"> </v>
      </c>
      <c r="W39" s="332"/>
      <c r="X39" s="97"/>
      <c r="Y39" s="333">
        <f t="shared" si="3"/>
        <v>0</v>
      </c>
      <c r="Z39" s="334">
        <f t="shared" si="4"/>
        <v>3</v>
      </c>
      <c r="AA39" s="334">
        <f t="shared" si="5"/>
        <v>5</v>
      </c>
      <c r="AB39" s="335">
        <f t="shared" si="6"/>
        <v>0</v>
      </c>
      <c r="AC39" s="336" t="str">
        <f t="shared" si="13"/>
        <v xml:space="preserve"> </v>
      </c>
      <c r="AD39" s="337" t="str">
        <f t="shared" si="14"/>
        <v xml:space="preserve"> </v>
      </c>
      <c r="AE39" s="337" t="str">
        <f t="shared" si="15"/>
        <v>1</v>
      </c>
      <c r="AF39" s="338" t="str">
        <f t="shared" si="16"/>
        <v xml:space="preserve"> </v>
      </c>
      <c r="AG39" s="50"/>
      <c r="AH39" s="339">
        <f t="shared" si="17"/>
        <v>3</v>
      </c>
      <c r="AI39" s="97"/>
      <c r="AJ39" s="356"/>
      <c r="AK39" s="356"/>
      <c r="AL39" s="356"/>
      <c r="AM39" s="351"/>
      <c r="AN39" s="351"/>
      <c r="AO39" s="351"/>
      <c r="AP39" s="351"/>
      <c r="AQ39" s="351"/>
      <c r="AR39" s="50"/>
      <c r="AS39" s="50"/>
      <c r="AT39" s="356"/>
      <c r="AU39" s="356"/>
      <c r="AV39" s="356"/>
      <c r="AW39" s="356"/>
      <c r="AX39" s="357"/>
      <c r="AY39" s="356"/>
      <c r="AZ39" s="356"/>
      <c r="BA39" s="356"/>
      <c r="BB39" s="50"/>
      <c r="BC39" s="356"/>
      <c r="BD39" s="50"/>
      <c r="BE39" s="50"/>
    </row>
    <row r="40" spans="1:57" ht="17.100000000000001" customHeight="1" x14ac:dyDescent="0.6">
      <c r="A40" s="18">
        <v>36</v>
      </c>
      <c r="B40" s="17" t="str">
        <f>'เวลาเรียน1-2'!D41</f>
        <v>เด็กหญิง อริสา  แก้วสีสม</v>
      </c>
      <c r="C40" s="325">
        <v>2</v>
      </c>
      <c r="D40" s="326">
        <v>2</v>
      </c>
      <c r="E40" s="326">
        <v>2</v>
      </c>
      <c r="F40" s="326">
        <v>3</v>
      </c>
      <c r="G40" s="326">
        <v>3</v>
      </c>
      <c r="H40" s="326">
        <v>3</v>
      </c>
      <c r="I40" s="326">
        <v>1</v>
      </c>
      <c r="J40" s="359">
        <v>1</v>
      </c>
      <c r="K40" s="325" t="str">
        <f t="shared" si="0"/>
        <v>/</v>
      </c>
      <c r="L40" s="326" t="str">
        <f t="shared" si="7"/>
        <v xml:space="preserve"> </v>
      </c>
      <c r="M40" s="327" t="str">
        <f t="shared" si="8"/>
        <v xml:space="preserve"> </v>
      </c>
      <c r="N40" s="328" t="str">
        <f t="shared" si="1"/>
        <v xml:space="preserve"> </v>
      </c>
      <c r="O40" s="325"/>
      <c r="P40" s="326"/>
      <c r="Q40" s="359"/>
      <c r="R40" s="360">
        <f t="shared" si="9"/>
        <v>0</v>
      </c>
      <c r="S40" s="329" t="str">
        <f t="shared" si="10"/>
        <v xml:space="preserve"> </v>
      </c>
      <c r="T40" s="330" t="str">
        <f t="shared" si="11"/>
        <v xml:space="preserve"> </v>
      </c>
      <c r="U40" s="330" t="str">
        <f t="shared" si="12"/>
        <v xml:space="preserve"> </v>
      </c>
      <c r="V40" s="331" t="str">
        <f t="shared" si="2"/>
        <v>/</v>
      </c>
      <c r="W40" s="332"/>
      <c r="X40" s="97"/>
      <c r="Y40" s="333">
        <f t="shared" si="3"/>
        <v>3</v>
      </c>
      <c r="Z40" s="334">
        <f t="shared" si="4"/>
        <v>3</v>
      </c>
      <c r="AA40" s="334">
        <f t="shared" si="5"/>
        <v>2</v>
      </c>
      <c r="AB40" s="335">
        <f t="shared" si="6"/>
        <v>0</v>
      </c>
      <c r="AC40" s="336" t="str">
        <f t="shared" si="13"/>
        <v>3</v>
      </c>
      <c r="AD40" s="337" t="str">
        <f t="shared" si="14"/>
        <v xml:space="preserve"> </v>
      </c>
      <c r="AE40" s="337" t="str">
        <f t="shared" si="15"/>
        <v xml:space="preserve"> </v>
      </c>
      <c r="AF40" s="338" t="str">
        <f t="shared" si="16"/>
        <v xml:space="preserve"> </v>
      </c>
      <c r="AG40" s="50"/>
      <c r="AH40" s="339" t="str">
        <f t="shared" si="17"/>
        <v>0</v>
      </c>
      <c r="AI40" s="97"/>
      <c r="AJ40" s="356"/>
      <c r="AK40" s="356"/>
      <c r="AL40" s="356"/>
      <c r="AM40" s="351"/>
      <c r="AN40" s="351"/>
      <c r="AO40" s="355"/>
      <c r="AP40" s="351"/>
      <c r="AQ40" s="351"/>
      <c r="AR40" s="50"/>
      <c r="AS40" s="50"/>
      <c r="AT40" s="356"/>
      <c r="AU40" s="356"/>
      <c r="AV40" s="356"/>
      <c r="AW40" s="356"/>
      <c r="AX40" s="357"/>
      <c r="AY40" s="356"/>
      <c r="AZ40" s="356"/>
      <c r="BA40" s="356"/>
      <c r="BB40" s="50"/>
      <c r="BC40" s="356"/>
      <c r="BD40" s="50"/>
      <c r="BE40" s="50"/>
    </row>
    <row r="41" spans="1:57" ht="17.100000000000001" customHeight="1" x14ac:dyDescent="0.6">
      <c r="A41" s="16">
        <v>37</v>
      </c>
      <c r="B41" s="17" t="str">
        <f>'เวลาเรียน1-2'!D42</f>
        <v>เด็กหญิง กุลรัตน์  แย้มสวน</v>
      </c>
      <c r="C41" s="325">
        <v>2</v>
      </c>
      <c r="D41" s="326">
        <v>2</v>
      </c>
      <c r="E41" s="326">
        <v>2</v>
      </c>
      <c r="F41" s="326">
        <v>3</v>
      </c>
      <c r="G41" s="326">
        <v>3</v>
      </c>
      <c r="H41" s="326">
        <v>1</v>
      </c>
      <c r="I41" s="326">
        <v>1</v>
      </c>
      <c r="J41" s="359">
        <v>0</v>
      </c>
      <c r="K41" s="325" t="str">
        <f t="shared" si="0"/>
        <v xml:space="preserve"> </v>
      </c>
      <c r="L41" s="326" t="str">
        <f t="shared" si="7"/>
        <v xml:space="preserve"> </v>
      </c>
      <c r="M41" s="327" t="str">
        <f t="shared" si="8"/>
        <v xml:space="preserve"> </v>
      </c>
      <c r="N41" s="328" t="str">
        <f t="shared" si="1"/>
        <v>/</v>
      </c>
      <c r="O41" s="325"/>
      <c r="P41" s="326"/>
      <c r="Q41" s="359"/>
      <c r="R41" s="360">
        <f t="shared" si="9"/>
        <v>0</v>
      </c>
      <c r="S41" s="329" t="str">
        <f t="shared" si="10"/>
        <v xml:space="preserve"> </v>
      </c>
      <c r="T41" s="330" t="str">
        <f t="shared" si="11"/>
        <v xml:space="preserve"> </v>
      </c>
      <c r="U41" s="330" t="str">
        <f t="shared" si="12"/>
        <v xml:space="preserve"> </v>
      </c>
      <c r="V41" s="331" t="str">
        <f t="shared" si="2"/>
        <v>/</v>
      </c>
      <c r="W41" s="332"/>
      <c r="X41" s="97"/>
      <c r="Y41" s="333">
        <f t="shared" si="3"/>
        <v>2</v>
      </c>
      <c r="Z41" s="334">
        <f t="shared" si="4"/>
        <v>3</v>
      </c>
      <c r="AA41" s="334">
        <f t="shared" si="5"/>
        <v>2</v>
      </c>
      <c r="AB41" s="335">
        <f t="shared" si="6"/>
        <v>1</v>
      </c>
      <c r="AC41" s="336" t="str">
        <f t="shared" si="13"/>
        <v xml:space="preserve"> </v>
      </c>
      <c r="AD41" s="337" t="str">
        <f t="shared" si="14"/>
        <v xml:space="preserve"> </v>
      </c>
      <c r="AE41" s="337" t="str">
        <f t="shared" si="15"/>
        <v xml:space="preserve"> </v>
      </c>
      <c r="AF41" s="338" t="str">
        <f t="shared" si="16"/>
        <v>0</v>
      </c>
      <c r="AG41" s="50"/>
      <c r="AH41" s="339" t="str">
        <f t="shared" si="17"/>
        <v>0</v>
      </c>
      <c r="AI41" s="97"/>
      <c r="AJ41" s="356"/>
      <c r="AK41" s="356"/>
      <c r="AL41" s="356"/>
      <c r="AM41" s="351"/>
      <c r="AN41" s="351"/>
      <c r="AO41" s="351"/>
      <c r="AP41" s="351"/>
      <c r="AQ41" s="351"/>
      <c r="AR41" s="50"/>
      <c r="AS41" s="50"/>
      <c r="AT41" s="356"/>
      <c r="AU41" s="356"/>
      <c r="AV41" s="356"/>
      <c r="AW41" s="356"/>
      <c r="AX41" s="357"/>
      <c r="AY41" s="356"/>
      <c r="AZ41" s="356"/>
      <c r="BA41" s="356"/>
      <c r="BB41" s="50"/>
      <c r="BC41" s="356"/>
      <c r="BD41" s="50"/>
      <c r="BE41" s="50"/>
    </row>
    <row r="42" spans="1:57" ht="17.100000000000001" customHeight="1" x14ac:dyDescent="0.6">
      <c r="A42" s="18">
        <v>38</v>
      </c>
      <c r="B42" s="17" t="str">
        <f>'เวลาเรียน1-2'!D43</f>
        <v>เด็กหญิง กมลลักษณ์  มาสงค์</v>
      </c>
      <c r="C42" s="325">
        <v>1</v>
      </c>
      <c r="D42" s="326">
        <v>2</v>
      </c>
      <c r="E42" s="326">
        <v>2</v>
      </c>
      <c r="F42" s="326">
        <v>2</v>
      </c>
      <c r="G42" s="326">
        <v>1</v>
      </c>
      <c r="H42" s="326">
        <v>1</v>
      </c>
      <c r="I42" s="326">
        <v>0.89999999999999902</v>
      </c>
      <c r="J42" s="359">
        <v>1</v>
      </c>
      <c r="K42" s="325" t="str">
        <f t="shared" si="0"/>
        <v xml:space="preserve"> </v>
      </c>
      <c r="L42" s="326" t="str">
        <f t="shared" si="7"/>
        <v xml:space="preserve"> </v>
      </c>
      <c r="M42" s="327" t="str">
        <f t="shared" si="8"/>
        <v>/</v>
      </c>
      <c r="N42" s="328" t="str">
        <f t="shared" si="1"/>
        <v xml:space="preserve"> </v>
      </c>
      <c r="O42" s="325"/>
      <c r="P42" s="326"/>
      <c r="Q42" s="359"/>
      <c r="R42" s="360">
        <f t="shared" si="9"/>
        <v>0</v>
      </c>
      <c r="S42" s="329" t="str">
        <f t="shared" si="10"/>
        <v xml:space="preserve"> </v>
      </c>
      <c r="T42" s="330" t="str">
        <f t="shared" si="11"/>
        <v xml:space="preserve"> </v>
      </c>
      <c r="U42" s="330" t="str">
        <f t="shared" si="12"/>
        <v xml:space="preserve"> </v>
      </c>
      <c r="V42" s="331"/>
      <c r="W42" s="332"/>
      <c r="X42" s="97"/>
      <c r="Y42" s="333">
        <f t="shared" si="3"/>
        <v>0</v>
      </c>
      <c r="Z42" s="334">
        <f t="shared" si="4"/>
        <v>3</v>
      </c>
      <c r="AA42" s="334">
        <f t="shared" si="5"/>
        <v>4</v>
      </c>
      <c r="AB42" s="335">
        <f t="shared" si="6"/>
        <v>0</v>
      </c>
      <c r="AC42" s="336" t="str">
        <f t="shared" si="13"/>
        <v xml:space="preserve"> </v>
      </c>
      <c r="AD42" s="337" t="str">
        <f t="shared" si="14"/>
        <v xml:space="preserve"> </v>
      </c>
      <c r="AE42" s="337" t="str">
        <f t="shared" si="15"/>
        <v>1</v>
      </c>
      <c r="AF42" s="338" t="str">
        <f t="shared" si="16"/>
        <v xml:space="preserve"> </v>
      </c>
      <c r="AG42" s="50"/>
      <c r="AH42" s="339" t="str">
        <f t="shared" si="17"/>
        <v>0</v>
      </c>
      <c r="AI42" s="97"/>
      <c r="AJ42" s="356"/>
      <c r="AK42" s="356"/>
      <c r="AL42" s="356"/>
      <c r="AM42" s="351"/>
      <c r="AN42" s="351"/>
      <c r="AO42" s="351"/>
      <c r="AP42" s="351"/>
      <c r="AQ42" s="351"/>
      <c r="AR42" s="50"/>
      <c r="AS42" s="50"/>
      <c r="AT42" s="356"/>
      <c r="AU42" s="356"/>
      <c r="AV42" s="356"/>
      <c r="AW42" s="356"/>
      <c r="AX42" s="357"/>
      <c r="AY42" s="356"/>
      <c r="AZ42" s="356"/>
      <c r="BA42" s="356"/>
      <c r="BB42" s="50"/>
      <c r="BC42" s="356"/>
      <c r="BD42" s="50"/>
      <c r="BE42" s="50"/>
    </row>
    <row r="43" spans="1:57" ht="17.100000000000001" customHeight="1" x14ac:dyDescent="0.6">
      <c r="A43" s="16">
        <v>39</v>
      </c>
      <c r="B43" s="17" t="str">
        <f>'เวลาเรียน1-2'!D44</f>
        <v>เด็กชาย เตชะสิทธิ์  ทับทวี</v>
      </c>
      <c r="C43" s="325">
        <v>1</v>
      </c>
      <c r="D43" s="326">
        <v>1</v>
      </c>
      <c r="E43" s="326">
        <v>2</v>
      </c>
      <c r="F43" s="326">
        <v>2</v>
      </c>
      <c r="G43" s="326">
        <v>2</v>
      </c>
      <c r="H43" s="326">
        <v>1</v>
      </c>
      <c r="I43" s="326">
        <v>1</v>
      </c>
      <c r="J43" s="359">
        <v>1</v>
      </c>
      <c r="K43" s="325" t="str">
        <f t="shared" si="0"/>
        <v xml:space="preserve"> </v>
      </c>
      <c r="L43" s="326" t="str">
        <f t="shared" si="7"/>
        <v xml:space="preserve"> </v>
      </c>
      <c r="M43" s="327" t="str">
        <f t="shared" si="8"/>
        <v>/</v>
      </c>
      <c r="N43" s="328" t="str">
        <f t="shared" si="1"/>
        <v xml:space="preserve"> </v>
      </c>
      <c r="O43" s="325">
        <v>2</v>
      </c>
      <c r="P43" s="326">
        <v>2</v>
      </c>
      <c r="Q43" s="359">
        <v>2</v>
      </c>
      <c r="R43" s="360">
        <f t="shared" si="9"/>
        <v>6</v>
      </c>
      <c r="S43" s="329" t="str">
        <f t="shared" si="10"/>
        <v xml:space="preserve"> </v>
      </c>
      <c r="T43" s="330" t="str">
        <f t="shared" si="11"/>
        <v>/</v>
      </c>
      <c r="U43" s="330" t="str">
        <f t="shared" si="12"/>
        <v xml:space="preserve"> </v>
      </c>
      <c r="V43" s="331"/>
      <c r="W43" s="332"/>
      <c r="X43" s="97"/>
      <c r="Y43" s="333">
        <f t="shared" si="3"/>
        <v>0</v>
      </c>
      <c r="Z43" s="334">
        <f t="shared" si="4"/>
        <v>3</v>
      </c>
      <c r="AA43" s="334">
        <f t="shared" si="5"/>
        <v>5</v>
      </c>
      <c r="AB43" s="335">
        <f t="shared" si="6"/>
        <v>0</v>
      </c>
      <c r="AC43" s="336" t="str">
        <f t="shared" si="13"/>
        <v xml:space="preserve"> </v>
      </c>
      <c r="AD43" s="337" t="str">
        <f t="shared" si="14"/>
        <v xml:space="preserve"> </v>
      </c>
      <c r="AE43" s="337" t="str">
        <f t="shared" si="15"/>
        <v>1</v>
      </c>
      <c r="AF43" s="338" t="str">
        <f t="shared" si="16"/>
        <v xml:space="preserve"> </v>
      </c>
      <c r="AG43" s="50"/>
      <c r="AH43" s="339">
        <f t="shared" si="17"/>
        <v>2</v>
      </c>
      <c r="AI43" s="97"/>
      <c r="AJ43" s="356"/>
      <c r="AK43" s="356"/>
      <c r="AL43" s="356"/>
      <c r="AM43" s="351"/>
      <c r="AN43" s="351"/>
      <c r="AO43" s="351"/>
      <c r="AP43" s="351"/>
      <c r="AQ43" s="351"/>
      <c r="AR43" s="50"/>
      <c r="AS43" s="50"/>
      <c r="AT43" s="356"/>
      <c r="AU43" s="356"/>
      <c r="AV43" s="356"/>
      <c r="AW43" s="356"/>
      <c r="AX43" s="357"/>
      <c r="AY43" s="356"/>
      <c r="AZ43" s="356"/>
      <c r="BA43" s="356"/>
      <c r="BB43" s="50"/>
      <c r="BC43" s="356"/>
      <c r="BD43" s="50"/>
      <c r="BE43" s="50"/>
    </row>
    <row r="44" spans="1:57" ht="17.100000000000001" customHeight="1" x14ac:dyDescent="0.6">
      <c r="A44" s="18">
        <v>40</v>
      </c>
      <c r="B44" s="17" t="str">
        <f>'เวลาเรียน1-2'!D45</f>
        <v>เด็กหญิง วราภรณ์  เกษมราช</v>
      </c>
      <c r="C44" s="325">
        <v>2</v>
      </c>
      <c r="D44" s="326">
        <v>2</v>
      </c>
      <c r="E44" s="326">
        <v>2</v>
      </c>
      <c r="F44" s="326">
        <v>3</v>
      </c>
      <c r="G44" s="326">
        <v>3</v>
      </c>
      <c r="H44" s="326">
        <v>3</v>
      </c>
      <c r="I44" s="326">
        <v>1</v>
      </c>
      <c r="J44" s="359">
        <v>1</v>
      </c>
      <c r="K44" s="325" t="str">
        <f t="shared" si="0"/>
        <v>/</v>
      </c>
      <c r="L44" s="326" t="str">
        <f t="shared" si="7"/>
        <v xml:space="preserve"> </v>
      </c>
      <c r="M44" s="327" t="str">
        <f t="shared" si="8"/>
        <v xml:space="preserve"> </v>
      </c>
      <c r="N44" s="328" t="str">
        <f t="shared" si="1"/>
        <v xml:space="preserve"> </v>
      </c>
      <c r="O44" s="361">
        <v>3</v>
      </c>
      <c r="P44" s="362">
        <v>3</v>
      </c>
      <c r="Q44" s="363">
        <v>3</v>
      </c>
      <c r="R44" s="360">
        <f t="shared" si="9"/>
        <v>9</v>
      </c>
      <c r="S44" s="329" t="str">
        <f t="shared" si="10"/>
        <v>/</v>
      </c>
      <c r="T44" s="330" t="str">
        <f t="shared" si="11"/>
        <v xml:space="preserve"> </v>
      </c>
      <c r="U44" s="330" t="str">
        <f t="shared" si="12"/>
        <v xml:space="preserve"> </v>
      </c>
      <c r="V44" s="331"/>
      <c r="W44" s="364"/>
      <c r="X44" s="97"/>
      <c r="Y44" s="333">
        <f t="shared" si="3"/>
        <v>3</v>
      </c>
      <c r="Z44" s="334">
        <f t="shared" si="4"/>
        <v>3</v>
      </c>
      <c r="AA44" s="334">
        <f t="shared" si="5"/>
        <v>2</v>
      </c>
      <c r="AB44" s="335">
        <f t="shared" si="6"/>
        <v>0</v>
      </c>
      <c r="AC44" s="336" t="str">
        <f t="shared" si="13"/>
        <v>3</v>
      </c>
      <c r="AD44" s="337" t="str">
        <f t="shared" si="14"/>
        <v xml:space="preserve"> </v>
      </c>
      <c r="AE44" s="337" t="str">
        <f t="shared" si="15"/>
        <v xml:space="preserve"> </v>
      </c>
      <c r="AF44" s="338" t="str">
        <f t="shared" si="16"/>
        <v xml:space="preserve"> </v>
      </c>
      <c r="AG44" s="50"/>
      <c r="AH44" s="339">
        <f t="shared" si="17"/>
        <v>3</v>
      </c>
      <c r="AI44" s="97"/>
      <c r="AJ44" s="356"/>
      <c r="AK44" s="356"/>
      <c r="AL44" s="356"/>
      <c r="AM44" s="351"/>
      <c r="AN44" s="351"/>
      <c r="AO44" s="351"/>
      <c r="AP44" s="351"/>
      <c r="AQ44" s="351"/>
      <c r="AR44" s="50"/>
      <c r="AS44" s="50"/>
      <c r="AT44" s="356"/>
      <c r="AU44" s="356"/>
      <c r="AV44" s="356"/>
      <c r="AW44" s="356"/>
      <c r="AX44" s="357"/>
      <c r="AY44" s="356"/>
      <c r="AZ44" s="356"/>
      <c r="BA44" s="356"/>
      <c r="BB44" s="50"/>
      <c r="BC44" s="356"/>
      <c r="BD44" s="50"/>
      <c r="BE44" s="50"/>
    </row>
    <row r="45" spans="1:57" s="50" customFormat="1" ht="16.5" customHeight="1" thickBot="1" x14ac:dyDescent="0.65">
      <c r="A45" s="16">
        <v>41</v>
      </c>
      <c r="B45" s="17" t="str">
        <f>'เวลาเรียน1-2'!D46</f>
        <v>เด็กชาย อธิป  ซื่อดี</v>
      </c>
      <c r="C45" s="365">
        <v>2</v>
      </c>
      <c r="D45" s="366">
        <v>2</v>
      </c>
      <c r="E45" s="366">
        <v>2</v>
      </c>
      <c r="F45" s="366">
        <v>2</v>
      </c>
      <c r="G45" s="366">
        <v>2</v>
      </c>
      <c r="H45" s="366">
        <v>2</v>
      </c>
      <c r="I45" s="366">
        <v>2</v>
      </c>
      <c r="J45" s="367">
        <v>2</v>
      </c>
      <c r="K45" s="325" t="str">
        <f t="shared" si="0"/>
        <v xml:space="preserve"> </v>
      </c>
      <c r="L45" s="326" t="str">
        <f t="shared" si="7"/>
        <v>/</v>
      </c>
      <c r="M45" s="327" t="str">
        <f t="shared" si="8"/>
        <v xml:space="preserve"> </v>
      </c>
      <c r="N45" s="328" t="str">
        <f t="shared" si="1"/>
        <v xml:space="preserve"> </v>
      </c>
      <c r="O45" s="365"/>
      <c r="P45" s="366"/>
      <c r="Q45" s="370"/>
      <c r="R45" s="360">
        <f t="shared" si="9"/>
        <v>0</v>
      </c>
      <c r="S45" s="329" t="str">
        <f t="shared" si="10"/>
        <v xml:space="preserve"> </v>
      </c>
      <c r="T45" s="330" t="str">
        <f t="shared" si="11"/>
        <v xml:space="preserve"> </v>
      </c>
      <c r="U45" s="330" t="str">
        <f t="shared" si="12"/>
        <v xml:space="preserve"> </v>
      </c>
      <c r="V45" s="331"/>
      <c r="W45" s="372"/>
      <c r="X45" s="97"/>
      <c r="Y45" s="333">
        <f t="shared" si="3"/>
        <v>0</v>
      </c>
      <c r="Z45" s="334">
        <f t="shared" si="4"/>
        <v>8</v>
      </c>
      <c r="AA45" s="334">
        <f t="shared" si="5"/>
        <v>0</v>
      </c>
      <c r="AB45" s="335">
        <f t="shared" si="6"/>
        <v>0</v>
      </c>
      <c r="AC45" s="336" t="str">
        <f t="shared" si="13"/>
        <v xml:space="preserve"> </v>
      </c>
      <c r="AD45" s="337" t="str">
        <f t="shared" si="14"/>
        <v>2</v>
      </c>
      <c r="AE45" s="337" t="str">
        <f t="shared" si="15"/>
        <v xml:space="preserve"> </v>
      </c>
      <c r="AF45" s="338" t="str">
        <f t="shared" si="16"/>
        <v xml:space="preserve"> </v>
      </c>
      <c r="AG45" s="97"/>
      <c r="AH45" s="339" t="str">
        <f t="shared" si="17"/>
        <v>0</v>
      </c>
      <c r="AI45" s="97"/>
      <c r="AJ45" s="356"/>
      <c r="AK45" s="356"/>
      <c r="AL45" s="356"/>
      <c r="AM45" s="351"/>
      <c r="AN45" s="351"/>
      <c r="AO45" s="355"/>
      <c r="AP45" s="351"/>
      <c r="AQ45" s="351"/>
      <c r="AT45" s="356"/>
      <c r="AU45" s="356"/>
      <c r="AV45" s="356"/>
      <c r="AW45" s="356"/>
      <c r="AX45" s="357"/>
      <c r="AY45" s="356"/>
      <c r="AZ45" s="356"/>
      <c r="BA45" s="356"/>
      <c r="BC45" s="356"/>
    </row>
    <row r="46" spans="1:57" s="50" customFormat="1" ht="5.25" customHeight="1" x14ac:dyDescent="0.6">
      <c r="A46" s="20"/>
      <c r="B46" s="21"/>
      <c r="C46" s="356"/>
      <c r="D46" s="356"/>
      <c r="E46" s="356"/>
      <c r="F46" s="356"/>
      <c r="G46" s="356"/>
      <c r="H46" s="356"/>
      <c r="I46" s="356"/>
      <c r="J46" s="356"/>
      <c r="K46" s="351"/>
      <c r="L46" s="351"/>
      <c r="M46" s="356"/>
      <c r="N46" s="356"/>
      <c r="O46" s="356"/>
      <c r="P46" s="356"/>
      <c r="Q46" s="351"/>
      <c r="R46" s="351"/>
      <c r="S46" s="356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356"/>
      <c r="AK46" s="356"/>
      <c r="AL46" s="356"/>
      <c r="AM46" s="351"/>
      <c r="AN46" s="351"/>
      <c r="AO46" s="355"/>
      <c r="AP46" s="351"/>
      <c r="AQ46" s="351"/>
      <c r="AT46" s="356"/>
      <c r="AU46" s="356"/>
      <c r="AV46" s="356"/>
      <c r="AW46" s="356"/>
      <c r="AX46" s="357"/>
      <c r="AY46" s="356"/>
      <c r="AZ46" s="356"/>
      <c r="BA46" s="356"/>
      <c r="BC46" s="356"/>
    </row>
    <row r="47" spans="1:57" s="50" customFormat="1" ht="5.25" customHeight="1" x14ac:dyDescent="0.6">
      <c r="A47" s="20"/>
      <c r="B47" s="21"/>
      <c r="C47" s="356"/>
      <c r="D47" s="356"/>
      <c r="E47" s="356"/>
      <c r="F47" s="356"/>
      <c r="G47" s="356"/>
      <c r="H47" s="356"/>
      <c r="I47" s="356"/>
      <c r="J47" s="356"/>
      <c r="K47" s="351"/>
      <c r="L47" s="351"/>
      <c r="M47" s="356"/>
      <c r="N47" s="356"/>
      <c r="O47" s="356"/>
      <c r="P47" s="356"/>
      <c r="Q47" s="351"/>
      <c r="R47" s="351"/>
      <c r="S47" s="35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356"/>
      <c r="AK47" s="356"/>
      <c r="AL47" s="356"/>
      <c r="AM47" s="351"/>
      <c r="AN47" s="351"/>
      <c r="AO47" s="355"/>
      <c r="AP47" s="351"/>
      <c r="AQ47" s="351"/>
      <c r="AT47" s="356"/>
      <c r="AU47" s="356"/>
      <c r="AV47" s="356"/>
      <c r="AW47" s="356"/>
      <c r="AX47" s="357"/>
      <c r="AY47" s="356"/>
      <c r="AZ47" s="356"/>
      <c r="BA47" s="356"/>
      <c r="BC47" s="356"/>
    </row>
    <row r="48" spans="1:57" s="50" customFormat="1" ht="5.25" customHeight="1" x14ac:dyDescent="0.6">
      <c r="A48" s="20"/>
      <c r="B48" s="21"/>
      <c r="C48" s="356"/>
      <c r="D48" s="356"/>
      <c r="E48" s="356"/>
      <c r="F48" s="356"/>
      <c r="G48" s="356"/>
      <c r="H48" s="356"/>
      <c r="I48" s="356"/>
      <c r="J48" s="356"/>
      <c r="K48" s="351"/>
      <c r="L48" s="351"/>
      <c r="M48" s="356"/>
      <c r="N48" s="356"/>
      <c r="O48" s="356"/>
      <c r="P48" s="356"/>
      <c r="Q48" s="351"/>
      <c r="R48" s="351"/>
      <c r="S48" s="356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356"/>
      <c r="AK48" s="356"/>
      <c r="AL48" s="356"/>
      <c r="AM48" s="351"/>
      <c r="AN48" s="351"/>
      <c r="AO48" s="355"/>
      <c r="AP48" s="351"/>
      <c r="AQ48" s="351"/>
      <c r="AT48" s="356"/>
      <c r="AU48" s="356"/>
      <c r="AV48" s="356"/>
      <c r="AW48" s="356"/>
      <c r="AX48" s="357"/>
      <c r="AY48" s="356"/>
      <c r="AZ48" s="356"/>
      <c r="BA48" s="356"/>
      <c r="BC48" s="356"/>
    </row>
    <row r="49" spans="1:55" s="50" customFormat="1" ht="5.25" customHeight="1" x14ac:dyDescent="0.6">
      <c r="A49" s="20"/>
      <c r="B49" s="21"/>
      <c r="C49" s="356"/>
      <c r="D49" s="356"/>
      <c r="E49" s="356"/>
      <c r="F49" s="356"/>
      <c r="G49" s="356"/>
      <c r="H49" s="356"/>
      <c r="I49" s="356"/>
      <c r="J49" s="356"/>
      <c r="K49" s="351"/>
      <c r="L49" s="351"/>
      <c r="M49" s="356"/>
      <c r="N49" s="356"/>
      <c r="O49" s="356"/>
      <c r="P49" s="356"/>
      <c r="Q49" s="351"/>
      <c r="R49" s="351"/>
      <c r="S49" s="356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356"/>
      <c r="AK49" s="356"/>
      <c r="AL49" s="356"/>
      <c r="AM49" s="351"/>
      <c r="AN49" s="351"/>
      <c r="AO49" s="355"/>
      <c r="AP49" s="351"/>
      <c r="AQ49" s="351"/>
      <c r="AT49" s="356"/>
      <c r="AU49" s="356"/>
      <c r="AV49" s="356"/>
      <c r="AW49" s="356"/>
      <c r="AX49" s="357"/>
      <c r="AY49" s="356"/>
      <c r="AZ49" s="356"/>
      <c r="BA49" s="356"/>
      <c r="BC49" s="356"/>
    </row>
    <row r="50" spans="1:55" s="50" customFormat="1" ht="5.25" customHeight="1" x14ac:dyDescent="0.6">
      <c r="A50" s="20"/>
      <c r="B50" s="21"/>
      <c r="C50" s="356"/>
      <c r="D50" s="356"/>
      <c r="E50" s="356"/>
      <c r="F50" s="356"/>
      <c r="G50" s="356"/>
      <c r="H50" s="356"/>
      <c r="I50" s="356"/>
      <c r="J50" s="356"/>
      <c r="K50" s="351"/>
      <c r="L50" s="351"/>
      <c r="M50" s="356"/>
      <c r="N50" s="356"/>
      <c r="O50" s="356"/>
      <c r="P50" s="356"/>
      <c r="Q50" s="351"/>
      <c r="R50" s="351"/>
      <c r="S50" s="356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356"/>
      <c r="AK50" s="356"/>
      <c r="AL50" s="356"/>
      <c r="AM50" s="351"/>
      <c r="AN50" s="351"/>
      <c r="AO50" s="355"/>
      <c r="AP50" s="351"/>
      <c r="AQ50" s="351"/>
      <c r="AT50" s="356"/>
      <c r="AU50" s="356"/>
      <c r="AV50" s="356"/>
      <c r="AW50" s="356"/>
      <c r="AX50" s="357"/>
      <c r="AY50" s="356"/>
      <c r="AZ50" s="356"/>
      <c r="BA50" s="356"/>
      <c r="BC50" s="356"/>
    </row>
    <row r="51" spans="1:55" ht="30" customHeight="1" x14ac:dyDescent="0.7">
      <c r="B51" s="98"/>
      <c r="C51" s="98"/>
      <c r="E51" s="98"/>
      <c r="F51" s="373" t="s">
        <v>30</v>
      </c>
      <c r="G51" s="374"/>
      <c r="H51" s="330">
        <v>0</v>
      </c>
      <c r="I51" s="373" t="s">
        <v>28</v>
      </c>
      <c r="J51" s="373"/>
      <c r="K51" s="330">
        <f>COUNTIF($AF$5:$AF$45,"0")</f>
        <v>7</v>
      </c>
      <c r="L51" s="330" t="s">
        <v>29</v>
      </c>
      <c r="M51" s="373" t="s">
        <v>30</v>
      </c>
      <c r="N51" s="373"/>
      <c r="O51" s="330">
        <v>0</v>
      </c>
      <c r="P51" s="373" t="s">
        <v>28</v>
      </c>
      <c r="Q51" s="373"/>
      <c r="R51" s="330">
        <f>COUNTIF($AH$5:$AH$45,"0")</f>
        <v>27</v>
      </c>
      <c r="S51" s="330" t="s">
        <v>29</v>
      </c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356"/>
      <c r="AK51" s="356"/>
      <c r="AL51" s="356"/>
      <c r="AM51" s="351"/>
      <c r="AN51" s="351"/>
      <c r="AO51" s="351"/>
      <c r="AP51" s="351"/>
      <c r="AQ51" s="351"/>
      <c r="AR51" s="50"/>
      <c r="AS51" s="50"/>
      <c r="AT51" s="356"/>
      <c r="AU51" s="356"/>
      <c r="AV51" s="356"/>
      <c r="AW51" s="356"/>
      <c r="AX51" s="357"/>
      <c r="AY51" s="356"/>
      <c r="AZ51" s="356"/>
      <c r="BA51" s="356"/>
      <c r="BB51" s="50"/>
      <c r="BC51" s="356"/>
    </row>
    <row r="52" spans="1:55" ht="30" customHeight="1" x14ac:dyDescent="0.7">
      <c r="B52" s="98"/>
      <c r="C52" s="98"/>
      <c r="E52" s="98"/>
      <c r="F52" s="373" t="s">
        <v>30</v>
      </c>
      <c r="G52" s="374"/>
      <c r="H52" s="330">
        <v>1</v>
      </c>
      <c r="I52" s="373" t="s">
        <v>28</v>
      </c>
      <c r="J52" s="373"/>
      <c r="K52" s="330">
        <f>COUNTIF($AE$5:$AE$45,"1")</f>
        <v>10</v>
      </c>
      <c r="L52" s="330" t="s">
        <v>29</v>
      </c>
      <c r="M52" s="373" t="s">
        <v>30</v>
      </c>
      <c r="N52" s="373"/>
      <c r="O52" s="330">
        <v>1</v>
      </c>
      <c r="P52" s="373" t="s">
        <v>28</v>
      </c>
      <c r="Q52" s="373"/>
      <c r="R52" s="330">
        <f>COUNTIF($AH$5:$AH$45,"1")</f>
        <v>2</v>
      </c>
      <c r="S52" s="330" t="s">
        <v>29</v>
      </c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356"/>
      <c r="AK52" s="356"/>
      <c r="AL52" s="356"/>
      <c r="AM52" s="351"/>
      <c r="AN52" s="351"/>
      <c r="AO52" s="351"/>
      <c r="AP52" s="351"/>
      <c r="AQ52" s="351"/>
      <c r="AR52" s="50"/>
      <c r="AS52" s="50"/>
      <c r="AT52" s="356"/>
      <c r="AU52" s="356"/>
      <c r="AV52" s="356"/>
      <c r="AW52" s="356"/>
      <c r="AX52" s="357"/>
      <c r="AY52" s="356"/>
      <c r="AZ52" s="356"/>
      <c r="BA52" s="356"/>
      <c r="BB52" s="50"/>
      <c r="BC52" s="356"/>
    </row>
    <row r="53" spans="1:55" ht="30" customHeight="1" x14ac:dyDescent="0.7">
      <c r="B53" s="98"/>
      <c r="C53" s="98"/>
      <c r="E53" s="98"/>
      <c r="F53" s="373" t="s">
        <v>30</v>
      </c>
      <c r="G53" s="374"/>
      <c r="H53" s="330">
        <v>2</v>
      </c>
      <c r="I53" s="373" t="s">
        <v>28</v>
      </c>
      <c r="J53" s="373"/>
      <c r="K53" s="330">
        <f>COUNTIF($AD$5:$AD$45,"2")</f>
        <v>14</v>
      </c>
      <c r="L53" s="330" t="s">
        <v>29</v>
      </c>
      <c r="M53" s="373" t="s">
        <v>30</v>
      </c>
      <c r="N53" s="373"/>
      <c r="O53" s="330">
        <v>2</v>
      </c>
      <c r="P53" s="373" t="s">
        <v>28</v>
      </c>
      <c r="Q53" s="373"/>
      <c r="R53" s="330">
        <f>COUNTIF($AH$5:$AH$45,"2")</f>
        <v>6</v>
      </c>
      <c r="S53" s="330" t="s">
        <v>29</v>
      </c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356"/>
      <c r="AK53" s="356"/>
      <c r="AL53" s="356"/>
      <c r="AM53" s="351"/>
      <c r="AN53" s="351"/>
      <c r="AO53" s="351"/>
      <c r="AP53" s="351"/>
      <c r="AQ53" s="351"/>
      <c r="AR53" s="50"/>
      <c r="AS53" s="50"/>
      <c r="AT53" s="356"/>
      <c r="AU53" s="356"/>
      <c r="AV53" s="356"/>
      <c r="AW53" s="356"/>
      <c r="AX53" s="357"/>
      <c r="AY53" s="356"/>
      <c r="AZ53" s="356"/>
      <c r="BA53" s="356"/>
      <c r="BB53" s="50"/>
      <c r="BC53" s="356"/>
    </row>
    <row r="54" spans="1:55" ht="30" customHeight="1" x14ac:dyDescent="0.7">
      <c r="B54" s="98"/>
      <c r="C54" s="98"/>
      <c r="E54" s="98"/>
      <c r="F54" s="373" t="s">
        <v>30</v>
      </c>
      <c r="G54" s="374"/>
      <c r="H54" s="330">
        <v>3</v>
      </c>
      <c r="I54" s="373" t="s">
        <v>28</v>
      </c>
      <c r="J54" s="373"/>
      <c r="K54" s="330">
        <f>COUNTIF($AC$5:$AC$45,"3")</f>
        <v>10</v>
      </c>
      <c r="L54" s="330" t="s">
        <v>29</v>
      </c>
      <c r="M54" s="373" t="s">
        <v>30</v>
      </c>
      <c r="N54" s="373"/>
      <c r="O54" s="330">
        <v>3</v>
      </c>
      <c r="P54" s="373" t="s">
        <v>28</v>
      </c>
      <c r="Q54" s="373"/>
      <c r="R54" s="330">
        <f>COUNTIF($AH$5:$AH$45,"3")</f>
        <v>6</v>
      </c>
      <c r="S54" s="330" t="s">
        <v>29</v>
      </c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356"/>
      <c r="AK54" s="356"/>
      <c r="AL54" s="356"/>
      <c r="AM54" s="351"/>
      <c r="AN54" s="351"/>
      <c r="AO54" s="351"/>
      <c r="AP54" s="351"/>
      <c r="AQ54" s="351"/>
      <c r="AR54" s="50"/>
      <c r="AS54" s="50"/>
      <c r="AT54" s="356"/>
      <c r="AU54" s="356"/>
      <c r="AV54" s="356"/>
      <c r="AW54" s="356"/>
      <c r="AX54" s="357"/>
      <c r="AY54" s="356"/>
      <c r="AZ54" s="356"/>
      <c r="BA54" s="356"/>
      <c r="BB54" s="50"/>
      <c r="BC54" s="356"/>
    </row>
    <row r="55" spans="1:55" ht="17.100000000000001" customHeight="1" x14ac:dyDescent="0.7">
      <c r="B55" s="98"/>
      <c r="C55" s="98"/>
      <c r="D55" s="98"/>
      <c r="E55" s="98"/>
      <c r="F55" s="98"/>
      <c r="G55" s="98"/>
      <c r="H55" s="98"/>
      <c r="I55" s="98"/>
      <c r="J55" s="98"/>
      <c r="K55" s="98">
        <f>SUM(K51:K54)</f>
        <v>41</v>
      </c>
      <c r="L55" s="98"/>
      <c r="M55" s="98"/>
      <c r="N55" s="98"/>
      <c r="O55" s="98"/>
      <c r="P55" s="98"/>
      <c r="Q55" s="98"/>
      <c r="R55" s="98">
        <f>SUM(R51:R54)</f>
        <v>41</v>
      </c>
      <c r="S55" s="98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356"/>
      <c r="AK55" s="356"/>
      <c r="AL55" s="356"/>
      <c r="AM55" s="351"/>
      <c r="AN55" s="351"/>
      <c r="AO55" s="355"/>
      <c r="AP55" s="351"/>
      <c r="AQ55" s="351"/>
      <c r="AR55" s="50"/>
      <c r="AS55" s="50"/>
      <c r="AT55" s="356"/>
      <c r="AU55" s="356"/>
      <c r="AV55" s="356"/>
      <c r="AW55" s="356"/>
      <c r="AX55" s="357"/>
      <c r="AY55" s="356"/>
      <c r="AZ55" s="356"/>
      <c r="BA55" s="356"/>
      <c r="BB55" s="50"/>
      <c r="BC55" s="356"/>
    </row>
    <row r="56" spans="1:55" ht="17.100000000000001" customHeight="1" x14ac:dyDescent="0.7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356"/>
      <c r="AK56" s="356"/>
      <c r="AL56" s="356"/>
      <c r="AM56" s="351"/>
      <c r="AN56" s="351"/>
      <c r="AO56" s="351"/>
      <c r="AP56" s="351"/>
      <c r="AQ56" s="351"/>
      <c r="AR56" s="50"/>
      <c r="AS56" s="50"/>
      <c r="AT56" s="356"/>
      <c r="AU56" s="356"/>
      <c r="AV56" s="356"/>
      <c r="AW56" s="356"/>
      <c r="AX56" s="357"/>
      <c r="AY56" s="356"/>
      <c r="AZ56" s="356"/>
      <c r="BA56" s="356"/>
      <c r="BB56" s="50"/>
      <c r="BC56" s="356"/>
    </row>
    <row r="57" spans="1:55" ht="17.100000000000001" customHeight="1" x14ac:dyDescent="0.7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356"/>
      <c r="AK57" s="356"/>
      <c r="AL57" s="351"/>
      <c r="AM57" s="351"/>
      <c r="AN57" s="351"/>
      <c r="AO57" s="351"/>
      <c r="AP57" s="351"/>
      <c r="AQ57" s="351"/>
      <c r="AR57" s="50"/>
      <c r="AS57" s="50"/>
      <c r="AT57" s="356"/>
      <c r="AU57" s="356"/>
      <c r="AV57" s="356"/>
      <c r="AW57" s="356"/>
      <c r="AX57" s="357"/>
      <c r="AY57" s="356"/>
      <c r="AZ57" s="356"/>
      <c r="BA57" s="356"/>
      <c r="BB57" s="50"/>
      <c r="BC57" s="356"/>
    </row>
    <row r="58" spans="1:55" ht="17.100000000000001" customHeight="1" x14ac:dyDescent="0.7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55" ht="17.100000000000001" customHeight="1" x14ac:dyDescent="0.7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55" ht="17.100000000000001" customHeight="1" x14ac:dyDescent="0.7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55" ht="17.100000000000001" customHeight="1" x14ac:dyDescent="0.7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55" ht="24.6" x14ac:dyDescent="0.7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55" ht="24.6" x14ac:dyDescent="0.7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55" ht="24.6" x14ac:dyDescent="0.7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2:35" ht="24.6" x14ac:dyDescent="0.7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2:35" ht="24.6" x14ac:dyDescent="0.7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2:35" ht="24.6" x14ac:dyDescent="0.7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2:35" ht="24.6" x14ac:dyDescent="0.7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</row>
    <row r="69" spans="2:35" ht="24.6" x14ac:dyDescent="0.7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</row>
    <row r="70" spans="2:35" ht="24.6" x14ac:dyDescent="0.7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</row>
    <row r="71" spans="2:35" ht="24.6" x14ac:dyDescent="0.7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</row>
    <row r="72" spans="2:35" ht="24.6" x14ac:dyDescent="0.7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</row>
    <row r="73" spans="2:35" ht="24.6" x14ac:dyDescent="0.7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</row>
    <row r="74" spans="2:35" ht="24.6" x14ac:dyDescent="0.7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</row>
    <row r="75" spans="2:35" ht="24.6" x14ac:dyDescent="0.7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</row>
    <row r="76" spans="2:35" ht="24.6" x14ac:dyDescent="0.7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spans="2:35" ht="24.6" x14ac:dyDescent="0.7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spans="2:35" ht="24.6" x14ac:dyDescent="0.7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</row>
    <row r="79" spans="2:35" ht="24.6" x14ac:dyDescent="0.7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pans="2:35" ht="24.6" x14ac:dyDescent="0.7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spans="2:19" ht="24.6" x14ac:dyDescent="0.7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  <row r="82" spans="2:19" ht="24.6" x14ac:dyDescent="0.7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</row>
    <row r="83" spans="2:19" ht="24.6" x14ac:dyDescent="0.7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</row>
    <row r="84" spans="2:19" ht="24.6" x14ac:dyDescent="0.7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</row>
    <row r="85" spans="2:19" ht="24.6" x14ac:dyDescent="0.7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19" ht="24.6" x14ac:dyDescent="0.7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</row>
    <row r="87" spans="2:19" ht="24.6" x14ac:dyDescent="0.7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2:19" ht="24.6" x14ac:dyDescent="0.7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19" ht="24.6" x14ac:dyDescent="0.7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19" ht="24.6" x14ac:dyDescent="0.7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19" ht="24.6" x14ac:dyDescent="0.7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19" ht="24.6" x14ac:dyDescent="0.7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19" ht="24.6" x14ac:dyDescent="0.7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19" ht="24.6" x14ac:dyDescent="0.7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19" ht="24.6" x14ac:dyDescent="0.7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2:19" ht="24.6" x14ac:dyDescent="0.7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2:19" ht="24.6" x14ac:dyDescent="0.7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2:19" ht="24.6" x14ac:dyDescent="0.7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2:19" ht="24.6" x14ac:dyDescent="0.7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2:19" ht="24.6" x14ac:dyDescent="0.7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2:19" ht="24.6" x14ac:dyDescent="0.7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  <row r="102" spans="2:19" ht="24.6" x14ac:dyDescent="0.7">
      <c r="B102" s="98"/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5" max="33" man="1"/>
  </rowBreaks>
  <colBreaks count="1" manualBreakCount="1">
    <brk id="23" max="5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S91"/>
  <sheetViews>
    <sheetView showGridLines="0" view="pageLayout" topLeftCell="A16" zoomScaleNormal="93" zoomScaleSheetLayoutView="100" workbookViewId="0">
      <selection activeCell="W23" sqref="W23"/>
    </sheetView>
  </sheetViews>
  <sheetFormatPr defaultColWidth="9.125" defaultRowHeight="21" x14ac:dyDescent="0.6"/>
  <cols>
    <col min="1" max="1" width="5.75" style="45" customWidth="1"/>
    <col min="2" max="3" width="10.25" style="45" customWidth="1"/>
    <col min="4" max="8" width="5.75" style="45" customWidth="1"/>
    <col min="9" max="9" width="5.75" style="46" customWidth="1"/>
    <col min="10" max="15" width="5.75" style="45" customWidth="1"/>
    <col min="16" max="19" width="5.25" style="45" customWidth="1"/>
    <col min="20" max="16384" width="9.125" style="45"/>
  </cols>
  <sheetData>
    <row r="1" spans="2:18" ht="24.9" customHeight="1" x14ac:dyDescent="0.7">
      <c r="C1" s="45" t="s">
        <v>15</v>
      </c>
      <c r="I1" s="45"/>
      <c r="J1" s="46"/>
      <c r="Q1" s="47" t="s">
        <v>59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8" ht="26.4" customHeight="1" x14ac:dyDescent="0.75">
      <c r="B5" s="431" t="s">
        <v>191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</row>
    <row r="6" spans="2:18" ht="26.4" customHeight="1" x14ac:dyDescent="0.75">
      <c r="B6" s="49" t="s">
        <v>192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2:18" ht="26.4" customHeight="1" x14ac:dyDescent="0.75">
      <c r="B7" s="432" t="s">
        <v>172</v>
      </c>
      <c r="C7" s="432"/>
      <c r="D7" s="432"/>
      <c r="E7" s="432"/>
      <c r="F7" s="432"/>
      <c r="G7" s="50"/>
      <c r="H7" s="50"/>
      <c r="I7" s="51"/>
      <c r="J7" s="433" t="s">
        <v>38</v>
      </c>
      <c r="K7" s="433"/>
      <c r="L7" s="386" t="s">
        <v>37</v>
      </c>
      <c r="M7" s="386"/>
      <c r="N7" s="386"/>
      <c r="O7" s="386"/>
      <c r="P7" s="52"/>
      <c r="Q7" s="52"/>
      <c r="R7" s="50"/>
    </row>
    <row r="8" spans="2:18" ht="26.4" customHeight="1" x14ac:dyDescent="0.75">
      <c r="B8" s="52" t="s">
        <v>193</v>
      </c>
      <c r="C8" s="52"/>
      <c r="D8" s="52"/>
      <c r="E8" s="52"/>
      <c r="F8" s="52"/>
      <c r="G8" s="52"/>
      <c r="H8" s="52"/>
      <c r="I8" s="53"/>
      <c r="J8" s="52"/>
      <c r="K8" s="52"/>
      <c r="L8" s="52"/>
      <c r="M8" s="52"/>
      <c r="N8" s="52"/>
      <c r="O8" s="52"/>
      <c r="P8" s="50"/>
      <c r="Q8" s="50"/>
      <c r="R8" s="50"/>
    </row>
    <row r="9" spans="2:18" ht="26.4" customHeight="1" x14ac:dyDescent="0.75">
      <c r="B9" s="52" t="s">
        <v>48</v>
      </c>
      <c r="C9" s="52"/>
      <c r="D9" s="52"/>
      <c r="E9" s="52"/>
      <c r="F9" s="52"/>
      <c r="G9" s="52"/>
      <c r="H9" s="52"/>
      <c r="I9" s="53"/>
      <c r="J9" s="52"/>
      <c r="K9" s="52"/>
      <c r="L9" s="52"/>
      <c r="M9" s="52"/>
      <c r="N9" s="52"/>
      <c r="O9" s="52"/>
      <c r="P9" s="50"/>
      <c r="Q9" s="50"/>
      <c r="R9" s="50"/>
    </row>
    <row r="10" spans="2:18" ht="26.4" customHeight="1" x14ac:dyDescent="0.75">
      <c r="B10" s="386" t="s">
        <v>52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</row>
    <row r="11" spans="2:18" ht="26.4" customHeight="1" x14ac:dyDescent="0.75">
      <c r="B11" s="52" t="s">
        <v>50</v>
      </c>
      <c r="C11" s="52"/>
      <c r="D11" s="52"/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0"/>
      <c r="P11" s="50"/>
      <c r="Q11" s="50"/>
      <c r="R11" s="50"/>
    </row>
    <row r="12" spans="2:18" ht="26.4" customHeight="1" x14ac:dyDescent="0.75">
      <c r="B12" s="386" t="s">
        <v>49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</row>
    <row r="13" spans="2:18" ht="26.4" customHeight="1" x14ac:dyDescent="0.75">
      <c r="B13" s="386" t="s">
        <v>64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</row>
    <row r="14" spans="2:18" ht="26.4" customHeight="1" thickBot="1" x14ac:dyDescent="0.8">
      <c r="B14" s="54" t="s">
        <v>16</v>
      </c>
      <c r="C14" s="55"/>
      <c r="D14" s="55"/>
      <c r="E14" s="55"/>
      <c r="F14" s="55"/>
      <c r="G14" s="55"/>
      <c r="H14" s="55"/>
      <c r="I14" s="56"/>
      <c r="J14" s="55"/>
      <c r="K14" s="55"/>
      <c r="L14" s="55"/>
      <c r="M14" s="55"/>
      <c r="N14" s="55"/>
      <c r="O14" s="55"/>
      <c r="P14" s="55"/>
      <c r="Q14" s="55"/>
      <c r="R14" s="57"/>
    </row>
    <row r="15" spans="2:18" ht="26.4" customHeight="1" thickBot="1" x14ac:dyDescent="0.8">
      <c r="B15" s="418" t="s">
        <v>17</v>
      </c>
      <c r="C15" s="419"/>
      <c r="D15" s="422" t="s">
        <v>43</v>
      </c>
      <c r="E15" s="423"/>
      <c r="F15" s="423"/>
      <c r="G15" s="423"/>
      <c r="H15" s="423"/>
      <c r="I15" s="423"/>
      <c r="J15" s="423"/>
      <c r="K15" s="424"/>
      <c r="L15" s="58" t="s">
        <v>44</v>
      </c>
      <c r="M15" s="58"/>
      <c r="N15" s="58"/>
      <c r="O15" s="59"/>
      <c r="P15" s="407" t="s">
        <v>45</v>
      </c>
      <c r="Q15" s="408"/>
      <c r="R15" s="409"/>
    </row>
    <row r="16" spans="2:18" ht="26.4" customHeight="1" thickBot="1" x14ac:dyDescent="0.8">
      <c r="B16" s="420"/>
      <c r="C16" s="421"/>
      <c r="D16" s="60">
        <v>4</v>
      </c>
      <c r="E16" s="61">
        <v>3.5</v>
      </c>
      <c r="F16" s="61">
        <v>3</v>
      </c>
      <c r="G16" s="61">
        <v>2.5</v>
      </c>
      <c r="H16" s="61">
        <v>2</v>
      </c>
      <c r="I16" s="61">
        <v>1.5</v>
      </c>
      <c r="J16" s="62">
        <v>1</v>
      </c>
      <c r="K16" s="63">
        <v>0</v>
      </c>
      <c r="L16" s="64" t="s">
        <v>18</v>
      </c>
      <c r="M16" s="61" t="s">
        <v>19</v>
      </c>
      <c r="N16" s="61" t="s">
        <v>20</v>
      </c>
      <c r="O16" s="63" t="s">
        <v>21</v>
      </c>
      <c r="P16" s="425"/>
      <c r="Q16" s="425"/>
      <c r="R16" s="426"/>
    </row>
    <row r="17" spans="2:18" ht="26.4" customHeight="1" x14ac:dyDescent="0.75">
      <c r="B17" s="427">
        <f>SUM(D17:O17)</f>
        <v>31</v>
      </c>
      <c r="C17" s="428"/>
      <c r="D17" s="65">
        <f>'รวมคะแนน1-3'!W55</f>
        <v>5</v>
      </c>
      <c r="E17" s="66">
        <f>'รวมคะแนน1-3'!W54</f>
        <v>3</v>
      </c>
      <c r="F17" s="66">
        <f>'รวมคะแนน1-3'!W53</f>
        <v>4</v>
      </c>
      <c r="G17" s="66">
        <f>'รวมคะแนน1-3'!W52</f>
        <v>1</v>
      </c>
      <c r="H17" s="66">
        <f>'รวมคะแนน1-3'!W51</f>
        <v>2</v>
      </c>
      <c r="I17" s="66">
        <f>'รวมคะแนน1-3'!W50</f>
        <v>2</v>
      </c>
      <c r="J17" s="67">
        <f>'รวมคะแนน1-3'!W49</f>
        <v>2</v>
      </c>
      <c r="K17" s="68">
        <f>'รวมคะแนน1-3'!W48</f>
        <v>12</v>
      </c>
      <c r="L17" s="69">
        <f>'รวมคะแนน1-3'!W56</f>
        <v>0</v>
      </c>
      <c r="M17" s="66">
        <f>'รวมคะแนน1-3'!W57</f>
        <v>0</v>
      </c>
      <c r="N17" s="66">
        <f>'รวมคะแนน1-3'!W58</f>
        <v>0</v>
      </c>
      <c r="O17" s="68">
        <f>'รวมคะแนน1-3'!W59</f>
        <v>0</v>
      </c>
      <c r="P17" s="425"/>
      <c r="Q17" s="425"/>
      <c r="R17" s="426"/>
    </row>
    <row r="18" spans="2:18" ht="26.4" customHeight="1" thickBot="1" x14ac:dyDescent="0.8">
      <c r="B18" s="429" t="s">
        <v>60</v>
      </c>
      <c r="C18" s="430"/>
      <c r="D18" s="70">
        <f>(100/$B17)*D17</f>
        <v>16.129032258064516</v>
      </c>
      <c r="E18" s="71">
        <f t="shared" ref="E18:O18" si="0">(100/$B17)*E17</f>
        <v>9.6774193548387082</v>
      </c>
      <c r="F18" s="71">
        <f t="shared" si="0"/>
        <v>12.903225806451612</v>
      </c>
      <c r="G18" s="71">
        <f t="shared" si="0"/>
        <v>3.225806451612903</v>
      </c>
      <c r="H18" s="71">
        <f t="shared" si="0"/>
        <v>6.4516129032258061</v>
      </c>
      <c r="I18" s="71">
        <f t="shared" si="0"/>
        <v>6.4516129032258061</v>
      </c>
      <c r="J18" s="71">
        <f t="shared" si="0"/>
        <v>6.4516129032258061</v>
      </c>
      <c r="K18" s="72">
        <f t="shared" si="0"/>
        <v>38.709677419354833</v>
      </c>
      <c r="L18" s="73">
        <f t="shared" si="0"/>
        <v>0</v>
      </c>
      <c r="M18" s="71">
        <f t="shared" si="0"/>
        <v>0</v>
      </c>
      <c r="N18" s="71">
        <f t="shared" si="0"/>
        <v>0</v>
      </c>
      <c r="O18" s="72">
        <f t="shared" si="0"/>
        <v>0</v>
      </c>
      <c r="P18" s="425"/>
      <c r="Q18" s="425"/>
      <c r="R18" s="426"/>
    </row>
    <row r="19" spans="2:18" ht="26.4" customHeight="1" thickBot="1" x14ac:dyDescent="0.8">
      <c r="B19" s="404" t="s">
        <v>22</v>
      </c>
      <c r="C19" s="405"/>
      <c r="D19" s="405"/>
      <c r="E19" s="405"/>
      <c r="F19" s="405"/>
      <c r="G19" s="406"/>
      <c r="H19" s="404" t="s">
        <v>26</v>
      </c>
      <c r="I19" s="405"/>
      <c r="J19" s="405"/>
      <c r="K19" s="405"/>
      <c r="L19" s="405"/>
      <c r="M19" s="405"/>
      <c r="N19" s="405"/>
      <c r="O19" s="406"/>
      <c r="P19" s="407" t="s">
        <v>45</v>
      </c>
      <c r="Q19" s="408"/>
      <c r="R19" s="409"/>
    </row>
    <row r="20" spans="2:18" ht="26.4" customHeight="1" x14ac:dyDescent="0.6">
      <c r="B20" s="74" t="s">
        <v>63</v>
      </c>
      <c r="C20" s="75" t="s">
        <v>23</v>
      </c>
      <c r="D20" s="410" t="s">
        <v>24</v>
      </c>
      <c r="E20" s="411"/>
      <c r="F20" s="410" t="s">
        <v>25</v>
      </c>
      <c r="G20" s="412"/>
      <c r="H20" s="413" t="s">
        <v>63</v>
      </c>
      <c r="I20" s="411"/>
      <c r="J20" s="410" t="s">
        <v>23</v>
      </c>
      <c r="K20" s="411"/>
      <c r="L20" s="410" t="s">
        <v>24</v>
      </c>
      <c r="M20" s="411"/>
      <c r="N20" s="410" t="s">
        <v>25</v>
      </c>
      <c r="O20" s="412"/>
      <c r="P20" s="414"/>
      <c r="Q20" s="414"/>
      <c r="R20" s="415"/>
    </row>
    <row r="21" spans="2:18" ht="26.4" customHeight="1" thickBot="1" x14ac:dyDescent="0.8">
      <c r="B21" s="76">
        <f>'คุณลักษณะ1-3'!K53</f>
        <v>8</v>
      </c>
      <c r="C21" s="77">
        <f>'คุณลักษณะ1-3'!K52</f>
        <v>13</v>
      </c>
      <c r="D21" s="396">
        <f>'คุณลักษณะ1-3'!K51</f>
        <v>6</v>
      </c>
      <c r="E21" s="397"/>
      <c r="F21" s="396">
        <f>'คุณลักษณะ1-3'!K50</f>
        <v>4</v>
      </c>
      <c r="G21" s="398"/>
      <c r="H21" s="399">
        <f>'คุณลักษณะ1-3'!R53</f>
        <v>3</v>
      </c>
      <c r="I21" s="400"/>
      <c r="J21" s="401">
        <f>'คุณลักษณะ1-3'!R52</f>
        <v>5</v>
      </c>
      <c r="K21" s="400"/>
      <c r="L21" s="401">
        <f>'คุณลักษณะ1-3'!R51</f>
        <v>2</v>
      </c>
      <c r="M21" s="400"/>
      <c r="N21" s="401">
        <f>'คุณลักษณะ1-3'!R50</f>
        <v>21</v>
      </c>
      <c r="O21" s="402"/>
      <c r="P21" s="416"/>
      <c r="Q21" s="416"/>
      <c r="R21" s="417"/>
    </row>
    <row r="22" spans="2:18" ht="27.9" customHeight="1" x14ac:dyDescent="0.75">
      <c r="B22" s="78" t="s">
        <v>46</v>
      </c>
      <c r="C22" s="79"/>
      <c r="D22" s="79"/>
      <c r="E22" s="79"/>
      <c r="F22" s="79"/>
      <c r="G22" s="79"/>
      <c r="H22" s="79"/>
      <c r="I22" s="80"/>
      <c r="J22" s="79"/>
      <c r="K22" s="79"/>
      <c r="L22" s="79"/>
      <c r="M22" s="79"/>
      <c r="N22" s="79"/>
      <c r="O22" s="79"/>
      <c r="P22" s="79"/>
      <c r="Q22" s="79"/>
      <c r="R22" s="81"/>
    </row>
    <row r="23" spans="2:18" ht="26.4" customHeight="1" x14ac:dyDescent="0.75">
      <c r="B23" s="82"/>
      <c r="C23" s="50"/>
      <c r="D23" s="386" t="s">
        <v>194</v>
      </c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52"/>
      <c r="R23" s="83"/>
    </row>
    <row r="24" spans="2:18" ht="26.4" customHeight="1" x14ac:dyDescent="0.75">
      <c r="B24" s="82"/>
      <c r="C24" s="50"/>
      <c r="D24" s="386" t="s">
        <v>195</v>
      </c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83"/>
    </row>
    <row r="25" spans="2:18" ht="26.4" customHeight="1" x14ac:dyDescent="0.75">
      <c r="B25" s="82"/>
      <c r="C25" s="50"/>
      <c r="D25" s="386" t="s">
        <v>196</v>
      </c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83"/>
    </row>
    <row r="26" spans="2:18" ht="26.4" customHeight="1" x14ac:dyDescent="0.75">
      <c r="B26" s="82"/>
      <c r="C26" s="50"/>
      <c r="D26" s="386" t="s">
        <v>197</v>
      </c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7"/>
    </row>
    <row r="27" spans="2:18" ht="26.4" customHeight="1" x14ac:dyDescent="0.75">
      <c r="B27" s="84" t="s">
        <v>47</v>
      </c>
      <c r="C27" s="85"/>
      <c r="D27" s="85"/>
      <c r="E27" s="52"/>
      <c r="F27" s="52"/>
      <c r="G27" s="52"/>
      <c r="H27" s="52"/>
      <c r="I27" s="53"/>
      <c r="J27" s="52"/>
      <c r="K27" s="52"/>
      <c r="L27" s="52"/>
      <c r="M27" s="52"/>
      <c r="N27" s="52"/>
      <c r="O27" s="52"/>
      <c r="P27" s="52"/>
      <c r="Q27" s="52"/>
      <c r="R27" s="83"/>
    </row>
    <row r="28" spans="2:18" ht="30" customHeight="1" thickBot="1" x14ac:dyDescent="0.8">
      <c r="B28" s="86"/>
      <c r="C28" s="57"/>
      <c r="D28" s="388" t="s">
        <v>198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403"/>
    </row>
    <row r="29" spans="2:18" ht="30" customHeight="1" x14ac:dyDescent="0.75">
      <c r="B29" s="393" t="s">
        <v>199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5"/>
    </row>
    <row r="30" spans="2:18" ht="9.9" customHeight="1" x14ac:dyDescent="0.75">
      <c r="B30" s="82"/>
      <c r="C30" s="50"/>
      <c r="D30" s="50"/>
      <c r="E30" s="50"/>
      <c r="F30" s="50"/>
      <c r="G30" s="50"/>
      <c r="H30" s="50"/>
      <c r="I30" s="51"/>
      <c r="J30" s="50"/>
      <c r="K30" s="50"/>
      <c r="L30" s="50"/>
      <c r="M30" s="52"/>
      <c r="N30" s="52"/>
      <c r="O30" s="52"/>
      <c r="P30" s="52"/>
      <c r="Q30" s="52"/>
      <c r="R30" s="83"/>
    </row>
    <row r="31" spans="2:18" ht="30" customHeight="1" x14ac:dyDescent="0.75">
      <c r="B31" s="82"/>
      <c r="C31" s="50"/>
      <c r="D31" s="386" t="s">
        <v>200</v>
      </c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7"/>
    </row>
    <row r="32" spans="2:18" ht="30" customHeight="1" x14ac:dyDescent="0.75">
      <c r="B32" s="87"/>
      <c r="C32" s="50"/>
      <c r="D32" s="50"/>
      <c r="E32" s="88" t="s">
        <v>51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52"/>
      <c r="R32" s="83"/>
    </row>
    <row r="33" spans="1:19" ht="30" customHeight="1" thickBot="1" x14ac:dyDescent="0.65">
      <c r="B33" s="89"/>
      <c r="C33" s="57"/>
      <c r="D33" s="388" t="s">
        <v>201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90"/>
    </row>
    <row r="34" spans="1:19" ht="24.9" customHeight="1" x14ac:dyDescent="0.6"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</row>
    <row r="35" spans="1:19" ht="24.9" customHeight="1" x14ac:dyDescent="0.85"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91"/>
    </row>
    <row r="36" spans="1:19" ht="24.9" customHeight="1" x14ac:dyDescent="0.85"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92"/>
    </row>
    <row r="37" spans="1:19" ht="17.100000000000001" customHeight="1" x14ac:dyDescent="0.8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spans="1:19" ht="17.100000000000001" customHeight="1" x14ac:dyDescent="0.85">
      <c r="A38" s="93"/>
      <c r="B38" s="94"/>
      <c r="C38" s="94"/>
      <c r="D38" s="94"/>
      <c r="E38" s="94"/>
      <c r="F38" s="94"/>
      <c r="G38" s="94"/>
      <c r="H38" s="94"/>
      <c r="I38" s="95"/>
      <c r="J38" s="94"/>
      <c r="K38" s="94"/>
      <c r="L38" s="94"/>
      <c r="M38" s="94"/>
      <c r="N38" s="94"/>
      <c r="O38" s="94"/>
      <c r="P38" s="94"/>
      <c r="Q38" s="94"/>
      <c r="R38" s="94"/>
      <c r="S38" s="93"/>
    </row>
    <row r="39" spans="1:19" ht="17.100000000000001" customHeight="1" x14ac:dyDescent="0.85">
      <c r="A39" s="93"/>
      <c r="B39" s="94"/>
      <c r="C39" s="94"/>
      <c r="D39" s="94"/>
      <c r="E39" s="94"/>
      <c r="F39" s="94"/>
      <c r="G39" s="94"/>
      <c r="H39" s="94"/>
      <c r="I39" s="95"/>
      <c r="J39" s="94"/>
      <c r="K39" s="94"/>
      <c r="L39" s="94"/>
      <c r="M39" s="94"/>
      <c r="N39" s="94"/>
      <c r="O39" s="94"/>
      <c r="P39" s="94"/>
      <c r="Q39" s="94"/>
      <c r="R39" s="94"/>
      <c r="S39" s="93"/>
    </row>
    <row r="40" spans="1:19" ht="17.100000000000001" customHeight="1" x14ac:dyDescent="0.85">
      <c r="A40" s="93"/>
      <c r="B40" s="94"/>
      <c r="C40" s="94"/>
      <c r="D40" s="94"/>
      <c r="E40" s="94"/>
      <c r="F40" s="94"/>
      <c r="G40" s="94"/>
      <c r="H40" s="94"/>
      <c r="I40" s="95"/>
      <c r="J40" s="94"/>
      <c r="K40" s="94"/>
      <c r="L40" s="94"/>
      <c r="M40" s="94"/>
      <c r="N40" s="94"/>
      <c r="O40" s="94"/>
      <c r="P40" s="94"/>
      <c r="Q40" s="94"/>
      <c r="R40" s="94"/>
      <c r="S40" s="93"/>
    </row>
    <row r="41" spans="1:19" ht="17.100000000000001" customHeight="1" x14ac:dyDescent="0.85">
      <c r="A41" s="93"/>
      <c r="B41" s="94"/>
      <c r="C41" s="94"/>
      <c r="D41" s="94"/>
      <c r="E41" s="94"/>
      <c r="F41" s="94"/>
      <c r="G41" s="94"/>
      <c r="H41" s="94"/>
      <c r="I41" s="95"/>
      <c r="J41" s="94"/>
      <c r="K41" s="94"/>
      <c r="L41" s="94"/>
      <c r="M41" s="94"/>
      <c r="N41" s="94"/>
      <c r="O41" s="94"/>
      <c r="P41" s="94"/>
      <c r="Q41" s="94"/>
      <c r="R41" s="94"/>
      <c r="S41" s="93"/>
    </row>
    <row r="42" spans="1:19" ht="17.100000000000001" customHeight="1" x14ac:dyDescent="0.85">
      <c r="A42" s="93"/>
      <c r="B42" s="94"/>
      <c r="C42" s="94"/>
      <c r="D42" s="94"/>
      <c r="E42" s="94"/>
      <c r="F42" s="94"/>
      <c r="G42" s="94"/>
      <c r="H42" s="94"/>
      <c r="I42" s="95"/>
      <c r="J42" s="94"/>
      <c r="K42" s="94"/>
      <c r="L42" s="94"/>
      <c r="M42" s="94"/>
      <c r="N42" s="94"/>
      <c r="O42" s="94"/>
      <c r="P42" s="94"/>
      <c r="Q42" s="94"/>
      <c r="R42" s="94"/>
      <c r="S42" s="93"/>
    </row>
    <row r="43" spans="1:19" ht="17.100000000000001" customHeight="1" x14ac:dyDescent="0.85">
      <c r="A43" s="93"/>
      <c r="B43" s="94"/>
      <c r="C43" s="94"/>
      <c r="D43" s="94"/>
      <c r="E43" s="94"/>
      <c r="F43" s="94"/>
      <c r="G43" s="94"/>
      <c r="H43" s="94"/>
      <c r="I43" s="95"/>
      <c r="J43" s="94"/>
      <c r="K43" s="94"/>
      <c r="L43" s="94"/>
      <c r="M43" s="94"/>
      <c r="N43" s="94"/>
      <c r="O43" s="94"/>
      <c r="P43" s="94"/>
      <c r="Q43" s="94"/>
      <c r="R43" s="94"/>
      <c r="S43" s="93"/>
    </row>
    <row r="44" spans="1:19" s="93" customFormat="1" ht="17.100000000000001" customHeight="1" x14ac:dyDescent="0.85">
      <c r="B44" s="94"/>
      <c r="C44" s="94"/>
      <c r="D44" s="94"/>
      <c r="E44" s="94"/>
      <c r="F44" s="94"/>
      <c r="G44" s="94"/>
      <c r="H44" s="94"/>
      <c r="I44" s="95"/>
      <c r="J44" s="94"/>
      <c r="K44" s="94"/>
      <c r="L44" s="94"/>
      <c r="M44" s="94"/>
      <c r="N44" s="94"/>
      <c r="O44" s="94"/>
      <c r="P44" s="94"/>
      <c r="Q44" s="94"/>
      <c r="R44" s="94"/>
    </row>
    <row r="45" spans="1:19" s="93" customFormat="1" ht="17.100000000000001" customHeight="1" x14ac:dyDescent="0.85">
      <c r="B45" s="94"/>
      <c r="C45" s="94"/>
      <c r="D45" s="94"/>
      <c r="E45" s="94"/>
      <c r="F45" s="94"/>
      <c r="G45" s="94"/>
      <c r="H45" s="94"/>
      <c r="I45" s="95"/>
      <c r="J45" s="94"/>
      <c r="K45" s="94"/>
      <c r="L45" s="94"/>
      <c r="M45" s="94"/>
      <c r="N45" s="94"/>
      <c r="O45" s="94"/>
      <c r="P45" s="94"/>
      <c r="Q45" s="94"/>
      <c r="R45" s="94"/>
    </row>
    <row r="46" spans="1:19" s="93" customFormat="1" ht="17.100000000000001" customHeight="1" x14ac:dyDescent="0.85">
      <c r="B46" s="94"/>
      <c r="C46" s="94"/>
      <c r="D46" s="94"/>
      <c r="E46" s="94"/>
      <c r="F46" s="94"/>
      <c r="G46" s="94"/>
      <c r="H46" s="94"/>
      <c r="I46" s="95"/>
      <c r="J46" s="94"/>
      <c r="K46" s="94"/>
      <c r="L46" s="94"/>
      <c r="M46" s="94"/>
      <c r="N46" s="94"/>
      <c r="O46" s="94"/>
      <c r="P46" s="94"/>
      <c r="Q46" s="94"/>
      <c r="R46" s="94"/>
      <c r="S46" s="45"/>
    </row>
    <row r="47" spans="1:19" s="93" customFormat="1" ht="17.100000000000001" customHeight="1" x14ac:dyDescent="0.85">
      <c r="A47" s="45"/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  <c r="N47" s="50"/>
      <c r="O47" s="50"/>
      <c r="P47" s="50"/>
      <c r="Q47" s="50"/>
      <c r="R47" s="50"/>
      <c r="S47" s="45"/>
    </row>
    <row r="48" spans="1:19" s="93" customFormat="1" ht="17.100000000000001" customHeight="1" x14ac:dyDescent="0.85">
      <c r="A48" s="45"/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  <c r="N48" s="50"/>
      <c r="O48" s="50"/>
      <c r="P48" s="50"/>
      <c r="Q48" s="50"/>
      <c r="R48" s="50"/>
      <c r="S48" s="45"/>
    </row>
    <row r="49" spans="1:19" s="93" customFormat="1" ht="17.100000000000001" customHeight="1" x14ac:dyDescent="0.85">
      <c r="A49" s="45"/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  <c r="N49" s="50"/>
      <c r="O49" s="50"/>
      <c r="P49" s="50"/>
      <c r="Q49" s="50"/>
      <c r="R49" s="50"/>
      <c r="S49" s="45"/>
    </row>
    <row r="50" spans="1:19" s="93" customFormat="1" ht="17.100000000000001" customHeight="1" x14ac:dyDescent="0.85">
      <c r="A50" s="45"/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  <c r="N50" s="50"/>
      <c r="O50" s="50"/>
      <c r="P50" s="50"/>
      <c r="Q50" s="50"/>
      <c r="R50" s="50"/>
      <c r="S50" s="45"/>
    </row>
    <row r="51" spans="1:19" s="93" customFormat="1" ht="17.100000000000001" customHeight="1" x14ac:dyDescent="0.85">
      <c r="A51" s="45"/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  <c r="N51" s="50"/>
      <c r="O51" s="50"/>
      <c r="P51" s="50"/>
      <c r="Q51" s="50"/>
      <c r="R51" s="50"/>
      <c r="S51" s="45"/>
    </row>
    <row r="52" spans="1:19" s="93" customFormat="1" ht="17.100000000000001" customHeight="1" x14ac:dyDescent="0.85">
      <c r="A52" s="45"/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  <c r="N52" s="50"/>
      <c r="O52" s="50"/>
      <c r="P52" s="50"/>
      <c r="Q52" s="50"/>
      <c r="R52" s="50"/>
      <c r="S52" s="45"/>
    </row>
    <row r="53" spans="1:19" s="93" customFormat="1" ht="17.100000000000001" customHeight="1" x14ac:dyDescent="0.85">
      <c r="A53" s="45"/>
      <c r="B53" s="50"/>
      <c r="C53" s="50"/>
      <c r="D53" s="50"/>
      <c r="E53" s="50"/>
      <c r="F53" s="50"/>
      <c r="G53" s="50"/>
      <c r="H53" s="50"/>
      <c r="I53" s="51"/>
      <c r="J53" s="50"/>
      <c r="K53" s="50"/>
      <c r="L53" s="50"/>
      <c r="M53" s="50"/>
      <c r="N53" s="50"/>
      <c r="O53" s="50"/>
      <c r="P53" s="50"/>
      <c r="Q53" s="50"/>
      <c r="R53" s="50"/>
      <c r="S53" s="45"/>
    </row>
    <row r="54" spans="1:19" s="93" customFormat="1" ht="17.100000000000001" customHeight="1" x14ac:dyDescent="0.85">
      <c r="A54" s="45"/>
      <c r="B54" s="50"/>
      <c r="C54" s="50"/>
      <c r="D54" s="50"/>
      <c r="E54" s="50"/>
      <c r="F54" s="50"/>
      <c r="G54" s="50"/>
      <c r="H54" s="50"/>
      <c r="I54" s="51"/>
      <c r="J54" s="50"/>
      <c r="K54" s="50"/>
      <c r="L54" s="50"/>
      <c r="M54" s="50"/>
      <c r="N54" s="50"/>
      <c r="O54" s="50"/>
      <c r="P54" s="50"/>
      <c r="Q54" s="50"/>
      <c r="R54" s="50"/>
      <c r="S54" s="45"/>
    </row>
    <row r="55" spans="1:19" ht="17.100000000000001" customHeight="1" x14ac:dyDescent="0.6"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0"/>
      <c r="R55" s="50"/>
    </row>
    <row r="56" spans="1:19" ht="17.100000000000001" customHeight="1" x14ac:dyDescent="0.6">
      <c r="B56" s="50"/>
      <c r="C56" s="50"/>
      <c r="D56" s="50"/>
      <c r="E56" s="50"/>
      <c r="F56" s="50"/>
      <c r="G56" s="50"/>
      <c r="H56" s="50"/>
      <c r="I56" s="51"/>
      <c r="J56" s="50"/>
      <c r="K56" s="50"/>
      <c r="L56" s="50"/>
      <c r="M56" s="50"/>
      <c r="N56" s="50"/>
      <c r="O56" s="50"/>
      <c r="P56" s="50"/>
      <c r="Q56" s="50"/>
      <c r="R56" s="50"/>
    </row>
    <row r="57" spans="1:19" ht="17.100000000000001" customHeight="1" x14ac:dyDescent="0.6"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0"/>
      <c r="R57" s="50"/>
    </row>
    <row r="58" spans="1:19" ht="17.100000000000001" customHeight="1" x14ac:dyDescent="0.6">
      <c r="B58" s="50"/>
      <c r="C58" s="50"/>
      <c r="D58" s="50"/>
      <c r="E58" s="50"/>
      <c r="F58" s="50"/>
      <c r="G58" s="50"/>
      <c r="H58" s="50"/>
      <c r="I58" s="51"/>
      <c r="J58" s="50"/>
      <c r="K58" s="50"/>
      <c r="L58" s="50"/>
      <c r="M58" s="50"/>
      <c r="N58" s="50"/>
      <c r="O58" s="50"/>
      <c r="P58" s="50"/>
      <c r="Q58" s="50"/>
      <c r="R58" s="50"/>
    </row>
    <row r="59" spans="1:19" ht="17.100000000000001" customHeight="1" x14ac:dyDescent="0.6"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0"/>
      <c r="R59" s="50"/>
    </row>
    <row r="60" spans="1:19" ht="17.100000000000001" customHeight="1" x14ac:dyDescent="0.6">
      <c r="B60" s="50"/>
      <c r="C60" s="50"/>
      <c r="D60" s="50"/>
      <c r="E60" s="50"/>
      <c r="F60" s="50"/>
      <c r="G60" s="50"/>
      <c r="H60" s="50"/>
      <c r="I60" s="51"/>
      <c r="J60" s="50"/>
      <c r="K60" s="50"/>
      <c r="L60" s="50"/>
      <c r="M60" s="50"/>
      <c r="N60" s="50"/>
      <c r="O60" s="50"/>
      <c r="P60" s="50"/>
      <c r="Q60" s="50"/>
      <c r="R60" s="50"/>
    </row>
    <row r="61" spans="1:19" ht="17.100000000000001" customHeight="1" x14ac:dyDescent="0.6"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0"/>
      <c r="R61" s="50"/>
    </row>
    <row r="62" spans="1:19" ht="17.100000000000001" customHeight="1" x14ac:dyDescent="0.6">
      <c r="B62" s="50"/>
      <c r="C62" s="50"/>
      <c r="D62" s="50"/>
      <c r="E62" s="50"/>
      <c r="F62" s="50"/>
      <c r="G62" s="50"/>
      <c r="H62" s="50"/>
      <c r="I62" s="51"/>
      <c r="J62" s="50"/>
      <c r="K62" s="50"/>
      <c r="L62" s="50"/>
      <c r="M62" s="50"/>
      <c r="N62" s="50"/>
      <c r="O62" s="50"/>
      <c r="P62" s="50"/>
      <c r="Q62" s="50"/>
      <c r="R62" s="50"/>
    </row>
    <row r="63" spans="1:19" ht="17.100000000000001" customHeight="1" x14ac:dyDescent="0.6"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0"/>
      <c r="R63" s="50"/>
    </row>
    <row r="64" spans="1:19" ht="17.100000000000001" customHeight="1" x14ac:dyDescent="0.6">
      <c r="B64" s="50"/>
      <c r="C64" s="50"/>
      <c r="D64" s="50"/>
      <c r="E64" s="50"/>
      <c r="F64" s="50"/>
      <c r="G64" s="50"/>
      <c r="H64" s="50"/>
      <c r="I64" s="51"/>
      <c r="J64" s="50"/>
      <c r="K64" s="50"/>
      <c r="L64" s="50"/>
      <c r="M64" s="50"/>
      <c r="N64" s="50"/>
      <c r="O64" s="50"/>
      <c r="P64" s="50"/>
      <c r="Q64" s="50"/>
      <c r="R64" s="50"/>
    </row>
    <row r="65" spans="1:18" ht="17.100000000000001" customHeight="1" x14ac:dyDescent="0.6"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0"/>
      <c r="R65" s="50"/>
    </row>
    <row r="66" spans="1:18" ht="17.100000000000001" customHeight="1" x14ac:dyDescent="0.6">
      <c r="B66" s="50"/>
      <c r="C66" s="50"/>
      <c r="D66" s="50"/>
      <c r="E66" s="50"/>
      <c r="F66" s="50"/>
      <c r="G66" s="50"/>
      <c r="H66" s="50"/>
      <c r="I66" s="51"/>
      <c r="J66" s="50"/>
      <c r="K66" s="50"/>
      <c r="L66" s="50"/>
      <c r="M66" s="50"/>
      <c r="N66" s="50"/>
      <c r="O66" s="50"/>
      <c r="P66" s="50"/>
      <c r="Q66" s="50"/>
      <c r="R66" s="50"/>
    </row>
    <row r="67" spans="1:18" ht="17.100000000000001" customHeight="1" x14ac:dyDescent="0.6"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0"/>
      <c r="R67" s="50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ht="18.899999999999999" customHeight="1" x14ac:dyDescent="0.6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0" spans="1:18" ht="18.899999999999999" customHeight="1" x14ac:dyDescent="0.6">
      <c r="A80" s="97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</row>
    <row r="81" spans="1:18" ht="18.899999999999999" customHeight="1" x14ac:dyDescent="0.6">
      <c r="A81" s="97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</row>
    <row r="82" spans="1:18" ht="18.899999999999999" customHeight="1" x14ac:dyDescent="0.6">
      <c r="A82" s="97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</row>
    <row r="83" spans="1:18" ht="18.899999999999999" customHeight="1" x14ac:dyDescent="0.6">
      <c r="A83" s="97"/>
      <c r="B83" s="96"/>
      <c r="C83" s="96"/>
      <c r="D83" s="96"/>
      <c r="E83" s="96"/>
      <c r="F83" s="96"/>
      <c r="G83" s="96"/>
      <c r="H83" s="96"/>
      <c r="I83" s="392"/>
      <c r="J83" s="392"/>
      <c r="K83" s="392"/>
      <c r="L83" s="392"/>
      <c r="M83" s="392"/>
      <c r="N83" s="392"/>
      <c r="O83" s="392"/>
      <c r="P83" s="392"/>
      <c r="Q83" s="392"/>
      <c r="R83" s="392"/>
    </row>
    <row r="84" spans="1:18" ht="17.100000000000001" customHeight="1" x14ac:dyDescent="0.6"/>
    <row r="88" spans="1:18" ht="24.6" x14ac:dyDescent="0.7">
      <c r="B88" s="98"/>
      <c r="C88" s="98"/>
      <c r="D88" s="98"/>
      <c r="E88" s="98"/>
      <c r="F88" s="98"/>
      <c r="G88" s="98"/>
      <c r="H88" s="98"/>
      <c r="I88" s="99"/>
      <c r="J88" s="98"/>
      <c r="K88" s="98"/>
      <c r="L88" s="98"/>
      <c r="M88" s="98"/>
      <c r="N88" s="98"/>
      <c r="O88" s="98"/>
      <c r="P88" s="98"/>
      <c r="Q88" s="98"/>
    </row>
    <row r="89" spans="1:18" ht="24.6" x14ac:dyDescent="0.7">
      <c r="B89" s="98"/>
      <c r="C89" s="98"/>
      <c r="D89" s="98"/>
      <c r="E89" s="98"/>
      <c r="F89" s="98"/>
      <c r="G89" s="98"/>
      <c r="H89" s="98"/>
      <c r="I89" s="99"/>
      <c r="J89" s="98"/>
      <c r="K89" s="98"/>
      <c r="L89" s="98"/>
      <c r="M89" s="98"/>
      <c r="N89" s="98"/>
      <c r="O89" s="98"/>
      <c r="P89" s="98"/>
      <c r="Q89" s="98"/>
    </row>
    <row r="90" spans="1:18" ht="24.6" x14ac:dyDescent="0.7">
      <c r="B90" s="98"/>
      <c r="C90" s="98"/>
      <c r="D90" s="98"/>
      <c r="E90" s="98"/>
      <c r="F90" s="98"/>
      <c r="G90" s="98"/>
      <c r="H90" s="98"/>
      <c r="I90" s="99"/>
      <c r="J90" s="98"/>
      <c r="K90" s="98"/>
      <c r="L90" s="98"/>
      <c r="M90" s="98"/>
      <c r="N90" s="98"/>
      <c r="O90" s="98"/>
      <c r="P90" s="98"/>
      <c r="Q90" s="98"/>
    </row>
    <row r="91" spans="1:18" ht="24.6" x14ac:dyDescent="0.7">
      <c r="B91" s="98"/>
      <c r="C91" s="98"/>
      <c r="D91" s="98"/>
      <c r="E91" s="98"/>
      <c r="F91" s="98"/>
      <c r="G91" s="98"/>
      <c r="H91" s="98"/>
      <c r="I91" s="99"/>
      <c r="J91" s="98"/>
      <c r="K91" s="98"/>
      <c r="L91" s="98"/>
      <c r="M91" s="98"/>
      <c r="N91" s="98"/>
      <c r="O91" s="98"/>
      <c r="P91" s="98"/>
      <c r="Q91" s="98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U21" activePane="bottomRight" state="frozen"/>
      <selection pane="topRight" activeCell="F1" sqref="F1"/>
      <selection pane="bottomLeft" activeCell="A5" sqref="A5"/>
      <selection pane="bottomRight" activeCell="BH40" sqref="BH40"/>
    </sheetView>
  </sheetViews>
  <sheetFormatPr defaultColWidth="9.125" defaultRowHeight="21" x14ac:dyDescent="0.6"/>
  <cols>
    <col min="1" max="1" width="2.125" style="102" customWidth="1"/>
    <col min="2" max="2" width="3.75" style="102" customWidth="1"/>
    <col min="3" max="3" width="8" style="102" customWidth="1"/>
    <col min="4" max="4" width="23.75" style="102" customWidth="1"/>
    <col min="5" max="5" width="3.75" style="102" customWidth="1"/>
    <col min="6" max="39" width="2.25" style="102" customWidth="1"/>
    <col min="40" max="40" width="4" style="102" customWidth="1"/>
    <col min="41" max="86" width="2.25" style="102" customWidth="1"/>
    <col min="87" max="88" width="4.75" style="102" customWidth="1"/>
    <col min="89" max="89" width="5.875" style="102" customWidth="1"/>
    <col min="90" max="90" width="8.75" style="102" customWidth="1"/>
    <col min="91" max="91" width="4.875" style="102" customWidth="1"/>
    <col min="92" max="16384" width="9.125" style="102"/>
  </cols>
  <sheetData>
    <row r="1" spans="2:101" ht="35.1" customHeight="1" thickBot="1" x14ac:dyDescent="0.75">
      <c r="B1" s="444" t="s">
        <v>202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100"/>
      <c r="AO1" s="444" t="s">
        <v>203</v>
      </c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101"/>
    </row>
    <row r="2" spans="2:101" ht="19.95" customHeight="1" x14ac:dyDescent="0.7">
      <c r="B2" s="445" t="s">
        <v>35</v>
      </c>
      <c r="C2" s="448" t="s">
        <v>36</v>
      </c>
      <c r="D2" s="451" t="s">
        <v>3</v>
      </c>
      <c r="E2" s="103" t="s">
        <v>204</v>
      </c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6"/>
      <c r="AN2" s="100"/>
      <c r="AO2" s="104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6"/>
      <c r="CI2" s="454" t="s">
        <v>1</v>
      </c>
      <c r="CJ2" s="445" t="s">
        <v>35</v>
      </c>
      <c r="CK2" s="101"/>
    </row>
    <row r="3" spans="2:101" ht="20.100000000000001" customHeight="1" thickBot="1" x14ac:dyDescent="0.8">
      <c r="B3" s="446"/>
      <c r="C3" s="449"/>
      <c r="D3" s="452"/>
      <c r="E3" s="107" t="s">
        <v>33</v>
      </c>
      <c r="F3" s="108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0"/>
      <c r="AN3" s="111"/>
      <c r="AO3" s="112"/>
      <c r="AP3" s="113"/>
      <c r="AQ3" s="113"/>
      <c r="AR3" s="113"/>
      <c r="AS3" s="113"/>
      <c r="AT3" s="113"/>
      <c r="AU3" s="113"/>
      <c r="AV3" s="113"/>
      <c r="AW3" s="113"/>
      <c r="AX3" s="113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5"/>
      <c r="CI3" s="455"/>
      <c r="CJ3" s="446"/>
      <c r="CK3" s="116"/>
      <c r="CL3" s="117"/>
      <c r="CM3" s="117"/>
      <c r="CN3" s="118" t="s">
        <v>205</v>
      </c>
      <c r="CO3" s="119"/>
      <c r="CP3" s="119"/>
      <c r="CQ3" s="119"/>
      <c r="CR3" s="119"/>
      <c r="CS3" s="119"/>
      <c r="CT3" s="120"/>
      <c r="CU3" s="120"/>
      <c r="CV3" s="121"/>
      <c r="CW3" s="116"/>
    </row>
    <row r="4" spans="2:101" s="134" customFormat="1" ht="20.100000000000001" customHeight="1" x14ac:dyDescent="0.75">
      <c r="B4" s="446"/>
      <c r="C4" s="449"/>
      <c r="D4" s="452"/>
      <c r="E4" s="122" t="s">
        <v>34</v>
      </c>
      <c r="F4" s="123">
        <v>17</v>
      </c>
      <c r="G4" s="124">
        <v>21</v>
      </c>
      <c r="H4" s="124">
        <v>24</v>
      </c>
      <c r="I4" s="124">
        <v>27</v>
      </c>
      <c r="J4" s="124">
        <v>28</v>
      </c>
      <c r="K4" s="124">
        <v>31</v>
      </c>
      <c r="L4" s="124">
        <v>4</v>
      </c>
      <c r="M4" s="125">
        <v>5</v>
      </c>
      <c r="N4" s="124">
        <v>7</v>
      </c>
      <c r="O4" s="124">
        <v>10</v>
      </c>
      <c r="P4" s="124">
        <v>11</v>
      </c>
      <c r="Q4" s="124">
        <v>14</v>
      </c>
      <c r="R4" s="124">
        <v>17</v>
      </c>
      <c r="S4" s="124">
        <v>18</v>
      </c>
      <c r="T4" s="124">
        <v>21</v>
      </c>
      <c r="U4" s="124">
        <v>24</v>
      </c>
      <c r="V4" s="124">
        <v>25</v>
      </c>
      <c r="W4" s="124">
        <v>28</v>
      </c>
      <c r="X4" s="124">
        <v>1</v>
      </c>
      <c r="Y4" s="124">
        <v>2</v>
      </c>
      <c r="Z4" s="124">
        <v>5</v>
      </c>
      <c r="AA4" s="124">
        <v>8</v>
      </c>
      <c r="AB4" s="124">
        <v>9</v>
      </c>
      <c r="AC4" s="124">
        <v>12</v>
      </c>
      <c r="AD4" s="124">
        <v>15</v>
      </c>
      <c r="AE4" s="124">
        <v>19</v>
      </c>
      <c r="AF4" s="124">
        <v>22</v>
      </c>
      <c r="AG4" s="124">
        <v>23</v>
      </c>
      <c r="AH4" s="124">
        <v>26</v>
      </c>
      <c r="AI4" s="124">
        <v>30</v>
      </c>
      <c r="AJ4" s="125">
        <v>31</v>
      </c>
      <c r="AK4" s="124">
        <v>2</v>
      </c>
      <c r="AL4" s="124">
        <v>5</v>
      </c>
      <c r="AM4" s="126">
        <v>6</v>
      </c>
      <c r="AN4" s="127"/>
      <c r="AO4" s="124">
        <v>9</v>
      </c>
      <c r="AP4" s="124">
        <v>13</v>
      </c>
      <c r="AQ4" s="128">
        <v>14</v>
      </c>
      <c r="AR4" s="123">
        <v>16</v>
      </c>
      <c r="AS4" s="124">
        <v>19</v>
      </c>
      <c r="AT4" s="124">
        <v>20</v>
      </c>
      <c r="AU4" s="124">
        <v>23</v>
      </c>
      <c r="AV4" s="124">
        <v>26</v>
      </c>
      <c r="AW4" s="124">
        <v>27</v>
      </c>
      <c r="AX4" s="124">
        <v>30</v>
      </c>
      <c r="AY4" s="124">
        <v>2</v>
      </c>
      <c r="AZ4" s="124">
        <v>3</v>
      </c>
      <c r="BA4" s="124">
        <v>6</v>
      </c>
      <c r="BB4" s="124">
        <v>9</v>
      </c>
      <c r="BC4" s="124">
        <v>10</v>
      </c>
      <c r="BD4" s="124">
        <v>13</v>
      </c>
      <c r="BE4" s="124">
        <v>16</v>
      </c>
      <c r="BF4" s="124">
        <v>17</v>
      </c>
      <c r="BG4" s="124">
        <v>20</v>
      </c>
      <c r="BH4" s="124">
        <v>23</v>
      </c>
      <c r="BI4" s="124">
        <v>24</v>
      </c>
      <c r="BJ4" s="124">
        <v>27</v>
      </c>
      <c r="BK4" s="124">
        <v>30</v>
      </c>
      <c r="BL4" s="124">
        <v>1</v>
      </c>
      <c r="BM4" s="124">
        <v>3</v>
      </c>
      <c r="BN4" s="124">
        <v>4</v>
      </c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9"/>
      <c r="CI4" s="130">
        <v>80</v>
      </c>
      <c r="CJ4" s="446"/>
      <c r="CK4" s="116"/>
      <c r="CL4" s="116"/>
      <c r="CM4" s="102"/>
      <c r="CN4" s="131" t="s">
        <v>66</v>
      </c>
      <c r="CO4" s="132"/>
      <c r="CP4" s="132"/>
      <c r="CQ4" s="132"/>
      <c r="CR4" s="132"/>
      <c r="CS4" s="132"/>
      <c r="CT4" s="132"/>
      <c r="CU4" s="132"/>
      <c r="CV4" s="133"/>
      <c r="CW4" s="116"/>
    </row>
    <row r="5" spans="2:101" ht="20.100000000000001" customHeight="1" thickBot="1" x14ac:dyDescent="0.75">
      <c r="B5" s="447"/>
      <c r="C5" s="450"/>
      <c r="D5" s="453"/>
      <c r="E5" s="135" t="s">
        <v>39</v>
      </c>
      <c r="F5" s="136">
        <v>1</v>
      </c>
      <c r="G5" s="137">
        <v>2</v>
      </c>
      <c r="H5" s="137">
        <v>3</v>
      </c>
      <c r="I5" s="137">
        <v>4</v>
      </c>
      <c r="J5" s="137">
        <v>5</v>
      </c>
      <c r="K5" s="137">
        <v>6</v>
      </c>
      <c r="L5" s="137">
        <v>7</v>
      </c>
      <c r="M5" s="137">
        <v>8</v>
      </c>
      <c r="N5" s="137">
        <v>9</v>
      </c>
      <c r="O5" s="137">
        <v>10</v>
      </c>
      <c r="P5" s="137">
        <v>11</v>
      </c>
      <c r="Q5" s="137">
        <v>12</v>
      </c>
      <c r="R5" s="137">
        <v>13</v>
      </c>
      <c r="S5" s="137">
        <v>14</v>
      </c>
      <c r="T5" s="137">
        <v>15</v>
      </c>
      <c r="U5" s="137">
        <v>16</v>
      </c>
      <c r="V5" s="137">
        <v>17</v>
      </c>
      <c r="W5" s="137">
        <v>18</v>
      </c>
      <c r="X5" s="137">
        <v>19</v>
      </c>
      <c r="Y5" s="137">
        <v>20</v>
      </c>
      <c r="Z5" s="137">
        <v>21</v>
      </c>
      <c r="AA5" s="137">
        <v>22</v>
      </c>
      <c r="AB5" s="137">
        <v>23</v>
      </c>
      <c r="AC5" s="137">
        <v>24</v>
      </c>
      <c r="AD5" s="137">
        <v>25</v>
      </c>
      <c r="AE5" s="137">
        <v>26</v>
      </c>
      <c r="AF5" s="137">
        <v>27</v>
      </c>
      <c r="AG5" s="137">
        <v>28</v>
      </c>
      <c r="AH5" s="137">
        <v>29</v>
      </c>
      <c r="AI5" s="137">
        <v>30</v>
      </c>
      <c r="AJ5" s="137">
        <v>31</v>
      </c>
      <c r="AK5" s="137">
        <v>32</v>
      </c>
      <c r="AL5" s="137">
        <v>33</v>
      </c>
      <c r="AM5" s="138">
        <v>34</v>
      </c>
      <c r="AN5" s="127"/>
      <c r="AO5" s="136">
        <v>35</v>
      </c>
      <c r="AP5" s="137">
        <v>36</v>
      </c>
      <c r="AQ5" s="137">
        <v>37</v>
      </c>
      <c r="AR5" s="137">
        <v>38</v>
      </c>
      <c r="AS5" s="137">
        <v>39</v>
      </c>
      <c r="AT5" s="137">
        <v>40</v>
      </c>
      <c r="AU5" s="137">
        <v>41</v>
      </c>
      <c r="AV5" s="137">
        <v>42</v>
      </c>
      <c r="AW5" s="137">
        <v>43</v>
      </c>
      <c r="AX5" s="137">
        <v>44</v>
      </c>
      <c r="AY5" s="137">
        <v>45</v>
      </c>
      <c r="AZ5" s="137">
        <v>46</v>
      </c>
      <c r="BA5" s="137">
        <v>47</v>
      </c>
      <c r="BB5" s="137">
        <v>48</v>
      </c>
      <c r="BC5" s="137">
        <v>49</v>
      </c>
      <c r="BD5" s="137">
        <v>50</v>
      </c>
      <c r="BE5" s="137">
        <v>51</v>
      </c>
      <c r="BF5" s="137">
        <v>52</v>
      </c>
      <c r="BG5" s="137">
        <v>53</v>
      </c>
      <c r="BH5" s="137">
        <v>54</v>
      </c>
      <c r="BI5" s="137">
        <v>55</v>
      </c>
      <c r="BJ5" s="137">
        <v>56</v>
      </c>
      <c r="BK5" s="137">
        <v>57</v>
      </c>
      <c r="BL5" s="137">
        <v>58</v>
      </c>
      <c r="BM5" s="137">
        <v>59</v>
      </c>
      <c r="BN5" s="137">
        <v>60</v>
      </c>
      <c r="BO5" s="137">
        <v>61</v>
      </c>
      <c r="BP5" s="137">
        <v>62</v>
      </c>
      <c r="BQ5" s="137">
        <v>63</v>
      </c>
      <c r="BR5" s="137">
        <v>64</v>
      </c>
      <c r="BS5" s="137">
        <v>65</v>
      </c>
      <c r="BT5" s="137">
        <v>66</v>
      </c>
      <c r="BU5" s="137">
        <v>67</v>
      </c>
      <c r="BV5" s="137">
        <v>68</v>
      </c>
      <c r="BW5" s="137">
        <v>69</v>
      </c>
      <c r="BX5" s="137">
        <v>70</v>
      </c>
      <c r="BY5" s="137">
        <v>71</v>
      </c>
      <c r="BZ5" s="137">
        <v>72</v>
      </c>
      <c r="CA5" s="137">
        <v>73</v>
      </c>
      <c r="CB5" s="137">
        <v>74</v>
      </c>
      <c r="CC5" s="137">
        <v>75</v>
      </c>
      <c r="CD5" s="137">
        <v>76</v>
      </c>
      <c r="CE5" s="137">
        <v>77</v>
      </c>
      <c r="CF5" s="137">
        <v>78</v>
      </c>
      <c r="CG5" s="137">
        <v>79</v>
      </c>
      <c r="CH5" s="139">
        <v>80</v>
      </c>
      <c r="CI5" s="140">
        <f>(CI4*80)/100</f>
        <v>64</v>
      </c>
      <c r="CJ5" s="447"/>
      <c r="CK5" s="116"/>
      <c r="CL5" s="116"/>
      <c r="CM5" s="141"/>
      <c r="CN5" s="142" t="s">
        <v>206</v>
      </c>
      <c r="CO5" s="143"/>
      <c r="CP5" s="143"/>
      <c r="CQ5" s="143"/>
      <c r="CR5" s="143"/>
      <c r="CS5" s="143"/>
      <c r="CT5" s="143"/>
      <c r="CU5" s="143"/>
      <c r="CV5" s="144"/>
      <c r="CW5" s="145"/>
    </row>
    <row r="6" spans="2:101" s="158" customFormat="1" ht="18" customHeight="1" x14ac:dyDescent="0.75">
      <c r="B6" s="146">
        <v>1</v>
      </c>
      <c r="C6" s="384">
        <v>12464</v>
      </c>
      <c r="D6" s="147" t="s">
        <v>140</v>
      </c>
      <c r="E6" s="148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1"/>
      <c r="V6" s="151"/>
      <c r="W6" s="151"/>
      <c r="X6" s="151"/>
      <c r="Y6" s="152"/>
      <c r="Z6" s="151"/>
      <c r="AA6" s="151"/>
      <c r="AB6" s="151"/>
      <c r="AC6" s="151"/>
      <c r="AD6" s="151"/>
      <c r="AE6" s="150"/>
      <c r="AF6" s="150"/>
      <c r="AG6" s="150"/>
      <c r="AH6" s="150"/>
      <c r="AI6" s="150"/>
      <c r="AJ6" s="150"/>
      <c r="AK6" s="150"/>
      <c r="AL6" s="150"/>
      <c r="AM6" s="153"/>
      <c r="AN6" s="154"/>
      <c r="AO6" s="149"/>
      <c r="AP6" s="150"/>
      <c r="AQ6" s="150"/>
      <c r="AR6" s="150"/>
      <c r="AS6" s="150"/>
      <c r="AT6" s="151"/>
      <c r="AU6" s="151"/>
      <c r="AV6" s="151"/>
      <c r="AW6" s="151"/>
      <c r="AX6" s="152"/>
      <c r="AY6" s="151"/>
      <c r="AZ6" s="151"/>
      <c r="BA6" s="151"/>
      <c r="BB6" s="151"/>
      <c r="BC6" s="151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1"/>
      <c r="BU6" s="151"/>
      <c r="BV6" s="151"/>
      <c r="BW6" s="151"/>
      <c r="BX6" s="151"/>
      <c r="BY6" s="151"/>
      <c r="BZ6" s="151"/>
      <c r="CA6" s="151"/>
      <c r="CB6" s="151"/>
      <c r="CC6" s="152"/>
      <c r="CD6" s="151"/>
      <c r="CE6" s="151"/>
      <c r="CF6" s="151"/>
      <c r="CG6" s="151"/>
      <c r="CH6" s="155"/>
      <c r="CI6" s="156">
        <f>($CI$4-CL6)</f>
        <v>80</v>
      </c>
      <c r="CJ6" s="146">
        <v>1</v>
      </c>
      <c r="CK6" s="157"/>
      <c r="CL6" s="157">
        <f>SUM(F6:CH6)</f>
        <v>0</v>
      </c>
      <c r="CN6" s="159"/>
      <c r="CO6" s="159"/>
      <c r="CP6" s="159"/>
      <c r="CQ6" s="159"/>
      <c r="CR6" s="159"/>
      <c r="CS6" s="159"/>
      <c r="CT6" s="159"/>
      <c r="CU6" s="159"/>
      <c r="CV6" s="159"/>
      <c r="CW6" s="116"/>
    </row>
    <row r="7" spans="2:101" s="158" customFormat="1" ht="18" customHeight="1" x14ac:dyDescent="0.75">
      <c r="B7" s="160">
        <v>2</v>
      </c>
      <c r="C7" s="384">
        <v>12480</v>
      </c>
      <c r="D7" s="380" t="s">
        <v>141</v>
      </c>
      <c r="E7" s="162"/>
      <c r="F7" s="16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  <c r="V7" s="165"/>
      <c r="W7" s="165"/>
      <c r="X7" s="165"/>
      <c r="Y7" s="166"/>
      <c r="Z7" s="165"/>
      <c r="AA7" s="165"/>
      <c r="AB7" s="165"/>
      <c r="AC7" s="165"/>
      <c r="AD7" s="165"/>
      <c r="AE7" s="164"/>
      <c r="AF7" s="164"/>
      <c r="AG7" s="164"/>
      <c r="AH7" s="164"/>
      <c r="AI7" s="164"/>
      <c r="AJ7" s="164"/>
      <c r="AK7" s="164"/>
      <c r="AL7" s="164"/>
      <c r="AM7" s="167"/>
      <c r="AN7" s="154"/>
      <c r="AO7" s="163"/>
      <c r="AP7" s="164"/>
      <c r="AQ7" s="164"/>
      <c r="AR7" s="164"/>
      <c r="AS7" s="164"/>
      <c r="AT7" s="165"/>
      <c r="AU7" s="165"/>
      <c r="AV7" s="165"/>
      <c r="AW7" s="165"/>
      <c r="AX7" s="166"/>
      <c r="AY7" s="165"/>
      <c r="AZ7" s="165"/>
      <c r="BA7" s="165"/>
      <c r="BB7" s="165"/>
      <c r="BC7" s="165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5"/>
      <c r="BU7" s="165"/>
      <c r="BV7" s="165"/>
      <c r="BW7" s="165"/>
      <c r="BX7" s="165"/>
      <c r="BY7" s="165"/>
      <c r="BZ7" s="165"/>
      <c r="CA7" s="165"/>
      <c r="CB7" s="165"/>
      <c r="CC7" s="166"/>
      <c r="CD7" s="165"/>
      <c r="CE7" s="165"/>
      <c r="CF7" s="165"/>
      <c r="CG7" s="165"/>
      <c r="CH7" s="168"/>
      <c r="CI7" s="169">
        <f t="shared" ref="CI7:CI36" si="0">($CI$4-CL7)</f>
        <v>80</v>
      </c>
      <c r="CJ7" s="160">
        <v>2</v>
      </c>
      <c r="CK7" s="157"/>
      <c r="CL7" s="157">
        <f t="shared" ref="CL7:CL35" si="1">SUM(F7:CH7)</f>
        <v>0</v>
      </c>
      <c r="CN7" s="159"/>
      <c r="CO7" s="159"/>
      <c r="CP7" s="159"/>
      <c r="CQ7" s="159"/>
      <c r="CR7" s="159"/>
      <c r="CS7" s="159"/>
      <c r="CT7" s="159"/>
      <c r="CU7" s="159"/>
      <c r="CV7" s="116"/>
      <c r="CW7" s="116"/>
    </row>
    <row r="8" spans="2:101" s="158" customFormat="1" ht="18" customHeight="1" x14ac:dyDescent="0.6">
      <c r="B8" s="160">
        <v>3</v>
      </c>
      <c r="C8" s="384">
        <v>12490</v>
      </c>
      <c r="D8" s="380" t="s">
        <v>142</v>
      </c>
      <c r="E8" s="170"/>
      <c r="F8" s="163"/>
      <c r="G8" s="164"/>
      <c r="H8" s="164"/>
      <c r="I8" s="164"/>
      <c r="J8" s="164"/>
      <c r="K8" s="164"/>
      <c r="L8" s="164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2"/>
      <c r="AN8" s="173"/>
      <c r="AO8" s="174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64"/>
      <c r="BJ8" s="164"/>
      <c r="BK8" s="164"/>
      <c r="BL8" s="175"/>
      <c r="BM8" s="175"/>
      <c r="BN8" s="175"/>
      <c r="BO8" s="164"/>
      <c r="BP8" s="164"/>
      <c r="BQ8" s="164"/>
      <c r="BR8" s="164"/>
      <c r="BS8" s="164"/>
      <c r="BT8" s="165"/>
      <c r="BU8" s="165"/>
      <c r="BV8" s="165"/>
      <c r="BW8" s="165"/>
      <c r="BX8" s="165"/>
      <c r="BY8" s="165"/>
      <c r="BZ8" s="165"/>
      <c r="CA8" s="165"/>
      <c r="CB8" s="165"/>
      <c r="CC8" s="166"/>
      <c r="CD8" s="165"/>
      <c r="CE8" s="165"/>
      <c r="CF8" s="165"/>
      <c r="CG8" s="165"/>
      <c r="CH8" s="168"/>
      <c r="CI8" s="169">
        <f t="shared" si="0"/>
        <v>80</v>
      </c>
      <c r="CJ8" s="160">
        <v>3</v>
      </c>
      <c r="CK8" s="157"/>
      <c r="CL8" s="157">
        <f t="shared" si="1"/>
        <v>0</v>
      </c>
      <c r="CN8" s="116"/>
      <c r="CO8" s="116"/>
      <c r="CP8" s="116"/>
      <c r="CQ8" s="116"/>
      <c r="CR8" s="116"/>
      <c r="CS8" s="116"/>
      <c r="CT8" s="116"/>
      <c r="CU8" s="116"/>
      <c r="CV8" s="116"/>
      <c r="CW8" s="116"/>
    </row>
    <row r="9" spans="2:101" s="158" customFormat="1" ht="18" customHeight="1" x14ac:dyDescent="0.6">
      <c r="B9" s="160">
        <v>4</v>
      </c>
      <c r="C9" s="384">
        <v>12500</v>
      </c>
      <c r="D9" s="380" t="s">
        <v>143</v>
      </c>
      <c r="E9" s="162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5"/>
      <c r="X9" s="165"/>
      <c r="Y9" s="166"/>
      <c r="Z9" s="165"/>
      <c r="AA9" s="165"/>
      <c r="AB9" s="165"/>
      <c r="AC9" s="165"/>
      <c r="AD9" s="165"/>
      <c r="AE9" s="164"/>
      <c r="AF9" s="164"/>
      <c r="AG9" s="164"/>
      <c r="AH9" s="164"/>
      <c r="AI9" s="164"/>
      <c r="AJ9" s="164"/>
      <c r="AK9" s="176"/>
      <c r="AL9" s="176"/>
      <c r="AM9" s="177"/>
      <c r="AN9" s="173"/>
      <c r="AO9" s="163"/>
      <c r="AP9" s="164"/>
      <c r="AQ9" s="164"/>
      <c r="AR9" s="164"/>
      <c r="AS9" s="164"/>
      <c r="AT9" s="165"/>
      <c r="AU9" s="165"/>
      <c r="AV9" s="165"/>
      <c r="AW9" s="165"/>
      <c r="AX9" s="166"/>
      <c r="AY9" s="165"/>
      <c r="AZ9" s="165"/>
      <c r="BA9" s="165"/>
      <c r="BB9" s="165"/>
      <c r="BC9" s="165"/>
      <c r="BD9" s="164"/>
      <c r="BE9" s="164"/>
      <c r="BF9" s="164"/>
      <c r="BG9" s="164"/>
      <c r="BH9" s="164"/>
      <c r="BI9" s="164"/>
      <c r="BJ9" s="164"/>
      <c r="BK9" s="164"/>
      <c r="BL9" s="175"/>
      <c r="BM9" s="175"/>
      <c r="BN9" s="175"/>
      <c r="BO9" s="164"/>
      <c r="BP9" s="164"/>
      <c r="BQ9" s="164"/>
      <c r="BR9" s="164"/>
      <c r="BS9" s="164"/>
      <c r="BT9" s="165"/>
      <c r="BU9" s="165"/>
      <c r="BV9" s="165"/>
      <c r="BW9" s="165"/>
      <c r="BX9" s="165"/>
      <c r="BY9" s="165"/>
      <c r="BZ9" s="165"/>
      <c r="CA9" s="165"/>
      <c r="CB9" s="165"/>
      <c r="CC9" s="166"/>
      <c r="CD9" s="165"/>
      <c r="CE9" s="165"/>
      <c r="CF9" s="165"/>
      <c r="CG9" s="165"/>
      <c r="CH9" s="168"/>
      <c r="CI9" s="178">
        <f t="shared" si="0"/>
        <v>80</v>
      </c>
      <c r="CJ9" s="160">
        <v>4</v>
      </c>
      <c r="CK9" s="157"/>
      <c r="CL9" s="157">
        <f t="shared" si="1"/>
        <v>0</v>
      </c>
      <c r="CN9" s="116"/>
      <c r="CO9" s="116"/>
      <c r="CP9" s="116"/>
      <c r="CQ9" s="116"/>
      <c r="CR9" s="116"/>
      <c r="CS9" s="116"/>
      <c r="CT9" s="116"/>
      <c r="CU9" s="116"/>
      <c r="CV9" s="116"/>
      <c r="CW9" s="116"/>
    </row>
    <row r="10" spans="2:101" s="158" customFormat="1" ht="18" customHeight="1" x14ac:dyDescent="0.6">
      <c r="B10" s="160">
        <v>5</v>
      </c>
      <c r="C10" s="384">
        <v>12508</v>
      </c>
      <c r="D10" s="380" t="s">
        <v>145</v>
      </c>
      <c r="E10" s="162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5"/>
      <c r="V10" s="165"/>
      <c r="W10" s="165"/>
      <c r="X10" s="165"/>
      <c r="Y10" s="166"/>
      <c r="Z10" s="165"/>
      <c r="AA10" s="165"/>
      <c r="AB10" s="165"/>
      <c r="AC10" s="165"/>
      <c r="AD10" s="165"/>
      <c r="AE10" s="164"/>
      <c r="AF10" s="164"/>
      <c r="AG10" s="164"/>
      <c r="AH10" s="164"/>
      <c r="AI10" s="164"/>
      <c r="AJ10" s="164"/>
      <c r="AK10" s="179"/>
      <c r="AL10" s="179"/>
      <c r="AM10" s="180"/>
      <c r="AN10" s="181"/>
      <c r="AO10" s="163"/>
      <c r="AP10" s="164"/>
      <c r="AQ10" s="164"/>
      <c r="AR10" s="164"/>
      <c r="AS10" s="164"/>
      <c r="AT10" s="165"/>
      <c r="AU10" s="165"/>
      <c r="AV10" s="165"/>
      <c r="AW10" s="165"/>
      <c r="AX10" s="166"/>
      <c r="AY10" s="165"/>
      <c r="AZ10" s="165"/>
      <c r="BA10" s="165"/>
      <c r="BB10" s="165"/>
      <c r="BC10" s="165"/>
      <c r="BD10" s="164"/>
      <c r="BE10" s="164"/>
      <c r="BF10" s="164"/>
      <c r="BG10" s="164"/>
      <c r="BH10" s="164"/>
      <c r="BI10" s="164"/>
      <c r="BJ10" s="164"/>
      <c r="BK10" s="164"/>
      <c r="BL10" s="182"/>
      <c r="BM10" s="183"/>
      <c r="BN10" s="183"/>
      <c r="BO10" s="164"/>
      <c r="BP10" s="164"/>
      <c r="BQ10" s="164"/>
      <c r="BR10" s="164"/>
      <c r="BS10" s="164"/>
      <c r="BT10" s="165"/>
      <c r="BU10" s="165"/>
      <c r="BV10" s="165"/>
      <c r="BW10" s="165"/>
      <c r="BX10" s="165"/>
      <c r="BY10" s="165"/>
      <c r="BZ10" s="165"/>
      <c r="CA10" s="165"/>
      <c r="CB10" s="165"/>
      <c r="CC10" s="166"/>
      <c r="CD10" s="165"/>
      <c r="CE10" s="165"/>
      <c r="CF10" s="165"/>
      <c r="CG10" s="165"/>
      <c r="CH10" s="168"/>
      <c r="CI10" s="169">
        <f t="shared" si="0"/>
        <v>80</v>
      </c>
      <c r="CJ10" s="160">
        <v>5</v>
      </c>
      <c r="CK10" s="157"/>
      <c r="CL10" s="157">
        <f t="shared" si="1"/>
        <v>0</v>
      </c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</row>
    <row r="11" spans="2:101" s="158" customFormat="1" ht="18" customHeight="1" x14ac:dyDescent="0.6">
      <c r="B11" s="160">
        <v>6</v>
      </c>
      <c r="C11" s="384">
        <v>12509</v>
      </c>
      <c r="D11" s="380" t="s">
        <v>146</v>
      </c>
      <c r="E11" s="382"/>
      <c r="F11" s="163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  <c r="V11" s="165"/>
      <c r="W11" s="165"/>
      <c r="X11" s="165"/>
      <c r="Y11" s="166"/>
      <c r="Z11" s="165"/>
      <c r="AA11" s="165"/>
      <c r="AB11" s="165"/>
      <c r="AC11" s="165"/>
      <c r="AD11" s="165"/>
      <c r="AE11" s="164"/>
      <c r="AF11" s="164"/>
      <c r="AG11" s="164"/>
      <c r="AH11" s="164"/>
      <c r="AI11" s="164"/>
      <c r="AJ11" s="164"/>
      <c r="AK11" s="176"/>
      <c r="AL11" s="176"/>
      <c r="AM11" s="177"/>
      <c r="AN11" s="173"/>
      <c r="AO11" s="163"/>
      <c r="AP11" s="164"/>
      <c r="AQ11" s="164"/>
      <c r="AR11" s="164"/>
      <c r="AS11" s="164"/>
      <c r="AT11" s="165"/>
      <c r="AU11" s="165"/>
      <c r="AV11" s="165"/>
      <c r="AW11" s="165"/>
      <c r="AX11" s="166"/>
      <c r="AY11" s="165"/>
      <c r="AZ11" s="165"/>
      <c r="BA11" s="165"/>
      <c r="BB11" s="165"/>
      <c r="BC11" s="165"/>
      <c r="BD11" s="164"/>
      <c r="BE11" s="164"/>
      <c r="BF11" s="164"/>
      <c r="BG11" s="164"/>
      <c r="BH11" s="164"/>
      <c r="BI11" s="164"/>
      <c r="BJ11" s="164"/>
      <c r="BK11" s="164"/>
      <c r="BL11" s="171"/>
      <c r="BM11" s="175"/>
      <c r="BN11" s="175"/>
      <c r="BO11" s="164"/>
      <c r="BP11" s="164"/>
      <c r="BQ11" s="164"/>
      <c r="BR11" s="164"/>
      <c r="BS11" s="164"/>
      <c r="BT11" s="165"/>
      <c r="BU11" s="165"/>
      <c r="BV11" s="165"/>
      <c r="BW11" s="165"/>
      <c r="BX11" s="165"/>
      <c r="BY11" s="165"/>
      <c r="BZ11" s="165"/>
      <c r="CA11" s="165"/>
      <c r="CB11" s="165"/>
      <c r="CC11" s="166"/>
      <c r="CD11" s="165"/>
      <c r="CE11" s="165"/>
      <c r="CF11" s="165"/>
      <c r="CG11" s="165"/>
      <c r="CH11" s="168"/>
      <c r="CI11" s="169">
        <f t="shared" si="0"/>
        <v>80</v>
      </c>
      <c r="CJ11" s="160">
        <v>6</v>
      </c>
      <c r="CK11" s="157"/>
      <c r="CL11" s="157">
        <f t="shared" si="1"/>
        <v>0</v>
      </c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</row>
    <row r="12" spans="2:101" s="158" customFormat="1" ht="18" customHeight="1" x14ac:dyDescent="0.6">
      <c r="B12" s="160">
        <v>7</v>
      </c>
      <c r="C12" s="384">
        <v>12510</v>
      </c>
      <c r="D12" s="380" t="s">
        <v>147</v>
      </c>
      <c r="E12" s="382"/>
      <c r="F12" s="163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5"/>
      <c r="V12" s="165"/>
      <c r="W12" s="165"/>
      <c r="X12" s="165"/>
      <c r="Y12" s="166"/>
      <c r="Z12" s="165"/>
      <c r="AA12" s="165"/>
      <c r="AB12" s="165"/>
      <c r="AC12" s="165"/>
      <c r="AD12" s="165"/>
      <c r="AE12" s="164"/>
      <c r="AF12" s="164"/>
      <c r="AG12" s="164"/>
      <c r="AH12" s="164"/>
      <c r="AI12" s="164"/>
      <c r="AJ12" s="164"/>
      <c r="AK12" s="164"/>
      <c r="AL12" s="164"/>
      <c r="AM12" s="167"/>
      <c r="AN12" s="154"/>
      <c r="AO12" s="163"/>
      <c r="AP12" s="164"/>
      <c r="AQ12" s="164"/>
      <c r="AR12" s="164"/>
      <c r="AS12" s="164"/>
      <c r="AT12" s="165"/>
      <c r="AU12" s="165"/>
      <c r="AV12" s="165"/>
      <c r="AW12" s="165"/>
      <c r="AX12" s="166"/>
      <c r="AY12" s="165"/>
      <c r="AZ12" s="165"/>
      <c r="BA12" s="165"/>
      <c r="BB12" s="165"/>
      <c r="BC12" s="165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5"/>
      <c r="BU12" s="165"/>
      <c r="BV12" s="165"/>
      <c r="BW12" s="165"/>
      <c r="BX12" s="165"/>
      <c r="BY12" s="165"/>
      <c r="BZ12" s="165"/>
      <c r="CA12" s="165"/>
      <c r="CB12" s="165"/>
      <c r="CC12" s="166"/>
      <c r="CD12" s="165"/>
      <c r="CE12" s="165"/>
      <c r="CF12" s="165"/>
      <c r="CG12" s="165"/>
      <c r="CH12" s="168"/>
      <c r="CI12" s="169">
        <f t="shared" si="0"/>
        <v>80</v>
      </c>
      <c r="CJ12" s="160">
        <v>7</v>
      </c>
      <c r="CK12" s="157"/>
      <c r="CL12" s="157">
        <f t="shared" si="1"/>
        <v>0</v>
      </c>
      <c r="CN12" s="442"/>
      <c r="CO12" s="442"/>
      <c r="CP12" s="442"/>
      <c r="CQ12" s="442"/>
      <c r="CR12" s="442"/>
      <c r="CS12" s="442"/>
      <c r="CT12" s="442"/>
      <c r="CU12" s="442"/>
      <c r="CV12" s="442"/>
      <c r="CW12" s="442"/>
    </row>
    <row r="13" spans="2:101" s="158" customFormat="1" ht="18" customHeight="1" x14ac:dyDescent="0.6">
      <c r="B13" s="160">
        <v>8</v>
      </c>
      <c r="C13" s="384">
        <v>12519</v>
      </c>
      <c r="D13" s="380" t="s">
        <v>148</v>
      </c>
      <c r="E13" s="162"/>
      <c r="F13" s="163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5"/>
      <c r="W13" s="165"/>
      <c r="X13" s="165"/>
      <c r="Y13" s="166"/>
      <c r="Z13" s="165"/>
      <c r="AA13" s="165"/>
      <c r="AB13" s="165"/>
      <c r="AC13" s="165"/>
      <c r="AD13" s="165"/>
      <c r="AE13" s="164"/>
      <c r="AF13" s="164"/>
      <c r="AG13" s="164"/>
      <c r="AH13" s="164"/>
      <c r="AI13" s="164"/>
      <c r="AJ13" s="164"/>
      <c r="AK13" s="164"/>
      <c r="AL13" s="164"/>
      <c r="AM13" s="167"/>
      <c r="AN13" s="154"/>
      <c r="AO13" s="163"/>
      <c r="AP13" s="164"/>
      <c r="AQ13" s="164"/>
      <c r="AR13" s="164"/>
      <c r="AS13" s="164"/>
      <c r="AT13" s="165"/>
      <c r="AU13" s="165"/>
      <c r="AV13" s="165"/>
      <c r="AW13" s="165"/>
      <c r="AX13" s="166"/>
      <c r="AY13" s="165"/>
      <c r="AZ13" s="165"/>
      <c r="BA13" s="165"/>
      <c r="BB13" s="165"/>
      <c r="BC13" s="165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5"/>
      <c r="BU13" s="165"/>
      <c r="BV13" s="165"/>
      <c r="BW13" s="165"/>
      <c r="BX13" s="165"/>
      <c r="BY13" s="165"/>
      <c r="BZ13" s="165"/>
      <c r="CA13" s="165"/>
      <c r="CB13" s="165"/>
      <c r="CC13" s="166"/>
      <c r="CD13" s="165"/>
      <c r="CE13" s="165"/>
      <c r="CF13" s="165"/>
      <c r="CG13" s="165"/>
      <c r="CH13" s="168"/>
      <c r="CI13" s="169">
        <f t="shared" si="0"/>
        <v>80</v>
      </c>
      <c r="CJ13" s="160">
        <v>8</v>
      </c>
      <c r="CK13" s="157"/>
      <c r="CL13" s="157">
        <f t="shared" si="1"/>
        <v>0</v>
      </c>
      <c r="CN13" s="442"/>
      <c r="CO13" s="442"/>
      <c r="CP13" s="442"/>
      <c r="CQ13" s="442"/>
      <c r="CR13" s="442"/>
      <c r="CS13" s="442"/>
      <c r="CT13" s="442"/>
      <c r="CU13" s="442"/>
      <c r="CV13" s="442"/>
      <c r="CW13" s="442"/>
    </row>
    <row r="14" spans="2:101" s="158" customFormat="1" ht="18" customHeight="1" x14ac:dyDescent="0.6">
      <c r="B14" s="160">
        <v>9</v>
      </c>
      <c r="C14" s="384">
        <v>12524</v>
      </c>
      <c r="D14" s="380" t="s">
        <v>149</v>
      </c>
      <c r="E14" s="162"/>
      <c r="F14" s="163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5"/>
      <c r="V14" s="165"/>
      <c r="W14" s="165"/>
      <c r="X14" s="165"/>
      <c r="Y14" s="166"/>
      <c r="Z14" s="165"/>
      <c r="AA14" s="165"/>
      <c r="AB14" s="165"/>
      <c r="AC14" s="165"/>
      <c r="AD14" s="165"/>
      <c r="AE14" s="164"/>
      <c r="AF14" s="164"/>
      <c r="AG14" s="164"/>
      <c r="AH14" s="164"/>
      <c r="AI14" s="164"/>
      <c r="AJ14" s="164"/>
      <c r="AK14" s="164"/>
      <c r="AL14" s="164"/>
      <c r="AM14" s="172"/>
      <c r="AN14" s="184"/>
      <c r="AO14" s="185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86"/>
      <c r="CI14" s="169">
        <f t="shared" si="0"/>
        <v>80</v>
      </c>
      <c r="CJ14" s="160">
        <v>9</v>
      </c>
      <c r="CK14" s="157"/>
      <c r="CL14" s="157">
        <f t="shared" si="1"/>
        <v>0</v>
      </c>
      <c r="CN14" s="442"/>
      <c r="CO14" s="442"/>
      <c r="CP14" s="442"/>
      <c r="CQ14" s="442"/>
      <c r="CR14" s="442"/>
      <c r="CS14" s="442"/>
      <c r="CT14" s="442"/>
      <c r="CU14" s="442"/>
      <c r="CV14" s="442"/>
      <c r="CW14" s="442"/>
    </row>
    <row r="15" spans="2:101" s="158" customFormat="1" ht="18" customHeight="1" x14ac:dyDescent="0.6">
      <c r="B15" s="160">
        <v>10</v>
      </c>
      <c r="C15" s="384">
        <v>12536</v>
      </c>
      <c r="D15" s="380" t="s">
        <v>150</v>
      </c>
      <c r="E15" s="162"/>
      <c r="F15" s="163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165"/>
      <c r="W15" s="165"/>
      <c r="X15" s="165"/>
      <c r="Y15" s="166"/>
      <c r="Z15" s="165"/>
      <c r="AA15" s="165"/>
      <c r="AB15" s="165"/>
      <c r="AC15" s="165"/>
      <c r="AD15" s="165"/>
      <c r="AE15" s="164"/>
      <c r="AF15" s="164"/>
      <c r="AG15" s="164"/>
      <c r="AH15" s="164"/>
      <c r="AI15" s="164"/>
      <c r="AJ15" s="164"/>
      <c r="AK15" s="164"/>
      <c r="AL15" s="164"/>
      <c r="AM15" s="172"/>
      <c r="AN15" s="184"/>
      <c r="AO15" s="185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86"/>
      <c r="CI15" s="169">
        <f t="shared" si="0"/>
        <v>80</v>
      </c>
      <c r="CJ15" s="160">
        <v>10</v>
      </c>
      <c r="CK15" s="157"/>
      <c r="CL15" s="157">
        <f t="shared" si="1"/>
        <v>0</v>
      </c>
      <c r="CN15" s="442"/>
      <c r="CO15" s="442"/>
      <c r="CP15" s="442"/>
      <c r="CQ15" s="442"/>
      <c r="CR15" s="442"/>
      <c r="CS15" s="442"/>
      <c r="CT15" s="442"/>
      <c r="CU15" s="442"/>
      <c r="CV15" s="442"/>
      <c r="CW15" s="442"/>
    </row>
    <row r="16" spans="2:101" s="158" customFormat="1" ht="18" customHeight="1" x14ac:dyDescent="0.75">
      <c r="B16" s="160">
        <v>11</v>
      </c>
      <c r="C16" s="384">
        <v>12540</v>
      </c>
      <c r="D16" s="380" t="s">
        <v>151</v>
      </c>
      <c r="E16" s="187"/>
      <c r="F16" s="163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V16" s="165"/>
      <c r="W16" s="165"/>
      <c r="X16" s="165"/>
      <c r="Y16" s="166"/>
      <c r="Z16" s="165"/>
      <c r="AA16" s="165"/>
      <c r="AB16" s="165"/>
      <c r="AC16" s="165"/>
      <c r="AD16" s="165"/>
      <c r="AE16" s="164"/>
      <c r="AF16" s="164"/>
      <c r="AG16" s="164"/>
      <c r="AH16" s="164"/>
      <c r="AI16" s="164"/>
      <c r="AJ16" s="164"/>
      <c r="AK16" s="164"/>
      <c r="AL16" s="164"/>
      <c r="AM16" s="172"/>
      <c r="AN16" s="184"/>
      <c r="AO16" s="185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86"/>
      <c r="CI16" s="169">
        <f t="shared" si="0"/>
        <v>80</v>
      </c>
      <c r="CJ16" s="160">
        <v>11</v>
      </c>
      <c r="CK16" s="157"/>
      <c r="CL16" s="157">
        <f t="shared" si="1"/>
        <v>0</v>
      </c>
      <c r="CN16" s="443"/>
      <c r="CO16" s="443"/>
      <c r="CP16" s="443"/>
      <c r="CQ16" s="443"/>
      <c r="CR16" s="443"/>
      <c r="CS16" s="188"/>
      <c r="CT16" s="188"/>
      <c r="CU16" s="188"/>
      <c r="CV16" s="188"/>
      <c r="CW16" s="188"/>
    </row>
    <row r="17" spans="2:101" s="158" customFormat="1" ht="18" customHeight="1" x14ac:dyDescent="0.75">
      <c r="B17" s="160">
        <v>12</v>
      </c>
      <c r="C17" s="384">
        <v>12547</v>
      </c>
      <c r="D17" s="380" t="s">
        <v>152</v>
      </c>
      <c r="E17" s="189"/>
      <c r="F17" s="190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65"/>
      <c r="V17" s="165"/>
      <c r="W17" s="165"/>
      <c r="X17" s="165"/>
      <c r="Y17" s="166"/>
      <c r="Z17" s="165"/>
      <c r="AA17" s="165"/>
      <c r="AB17" s="165"/>
      <c r="AC17" s="165"/>
      <c r="AD17" s="165"/>
      <c r="AE17" s="191"/>
      <c r="AF17" s="191"/>
      <c r="AG17" s="191"/>
      <c r="AH17" s="191"/>
      <c r="AI17" s="191"/>
      <c r="AJ17" s="191"/>
      <c r="AK17" s="191"/>
      <c r="AL17" s="191"/>
      <c r="AM17" s="172"/>
      <c r="AN17" s="184"/>
      <c r="AO17" s="185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86"/>
      <c r="CI17" s="169">
        <f t="shared" si="0"/>
        <v>80</v>
      </c>
      <c r="CJ17" s="160">
        <v>12</v>
      </c>
      <c r="CK17" s="157"/>
      <c r="CL17" s="157">
        <f t="shared" si="1"/>
        <v>0</v>
      </c>
      <c r="CN17" s="443"/>
      <c r="CO17" s="443"/>
      <c r="CP17" s="443"/>
      <c r="CQ17" s="443"/>
      <c r="CR17" s="443"/>
      <c r="CS17" s="188"/>
      <c r="CT17" s="188"/>
      <c r="CU17" s="188"/>
      <c r="CV17" s="188"/>
      <c r="CW17" s="188"/>
    </row>
    <row r="18" spans="2:101" s="158" customFormat="1" ht="18" customHeight="1" x14ac:dyDescent="0.6">
      <c r="B18" s="160">
        <v>13</v>
      </c>
      <c r="C18" s="384">
        <v>12548</v>
      </c>
      <c r="D18" s="380" t="s">
        <v>153</v>
      </c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65"/>
      <c r="V18" s="165"/>
      <c r="W18" s="165"/>
      <c r="X18" s="165"/>
      <c r="Y18" s="166"/>
      <c r="Z18" s="165"/>
      <c r="AA18" s="165"/>
      <c r="AB18" s="165"/>
      <c r="AC18" s="165"/>
      <c r="AD18" s="165"/>
      <c r="AE18" s="194"/>
      <c r="AF18" s="194"/>
      <c r="AG18" s="194"/>
      <c r="AH18" s="194"/>
      <c r="AI18" s="194"/>
      <c r="AJ18" s="194"/>
      <c r="AK18" s="194"/>
      <c r="AL18" s="194"/>
      <c r="AM18" s="172"/>
      <c r="AN18" s="184"/>
      <c r="AO18" s="185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86"/>
      <c r="CI18" s="169">
        <f t="shared" si="0"/>
        <v>80</v>
      </c>
      <c r="CJ18" s="160">
        <v>13</v>
      </c>
      <c r="CK18" s="157"/>
      <c r="CL18" s="157">
        <f t="shared" si="1"/>
        <v>0</v>
      </c>
    </row>
    <row r="19" spans="2:101" s="158" customFormat="1" ht="18" customHeight="1" x14ac:dyDescent="0.6">
      <c r="B19" s="160">
        <v>14</v>
      </c>
      <c r="C19" s="384">
        <v>12556</v>
      </c>
      <c r="D19" s="380" t="s">
        <v>154</v>
      </c>
      <c r="E19" s="187"/>
      <c r="F19" s="163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5"/>
      <c r="V19" s="165"/>
      <c r="W19" s="165"/>
      <c r="X19" s="165"/>
      <c r="Y19" s="166"/>
      <c r="Z19" s="165"/>
      <c r="AA19" s="165"/>
      <c r="AB19" s="165"/>
      <c r="AC19" s="165"/>
      <c r="AD19" s="165"/>
      <c r="AE19" s="164"/>
      <c r="AF19" s="164"/>
      <c r="AG19" s="164"/>
      <c r="AH19" s="164"/>
      <c r="AI19" s="164"/>
      <c r="AJ19" s="164"/>
      <c r="AK19" s="164"/>
      <c r="AL19" s="164"/>
      <c r="AM19" s="172"/>
      <c r="AN19" s="184"/>
      <c r="AO19" s="185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86"/>
      <c r="CI19" s="169">
        <f t="shared" si="0"/>
        <v>80</v>
      </c>
      <c r="CJ19" s="160">
        <v>14</v>
      </c>
      <c r="CK19" s="157"/>
      <c r="CL19" s="157">
        <f t="shared" si="1"/>
        <v>0</v>
      </c>
    </row>
    <row r="20" spans="2:101" s="158" customFormat="1" ht="18" customHeight="1" x14ac:dyDescent="0.6">
      <c r="B20" s="160">
        <v>15</v>
      </c>
      <c r="C20" s="384">
        <v>12763</v>
      </c>
      <c r="D20" s="380" t="s">
        <v>155</v>
      </c>
      <c r="E20" s="382"/>
      <c r="F20" s="190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65"/>
      <c r="V20" s="165"/>
      <c r="W20" s="165"/>
      <c r="X20" s="165"/>
      <c r="Y20" s="166"/>
      <c r="Z20" s="165"/>
      <c r="AA20" s="165"/>
      <c r="AB20" s="165"/>
      <c r="AC20" s="165"/>
      <c r="AD20" s="165"/>
      <c r="AE20" s="191"/>
      <c r="AF20" s="191"/>
      <c r="AG20" s="191"/>
      <c r="AH20" s="191"/>
      <c r="AI20" s="191"/>
      <c r="AJ20" s="191"/>
      <c r="AK20" s="191"/>
      <c r="AL20" s="191"/>
      <c r="AM20" s="172"/>
      <c r="AN20" s="184"/>
      <c r="AO20" s="185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86"/>
      <c r="CI20" s="169">
        <f t="shared" si="0"/>
        <v>80</v>
      </c>
      <c r="CJ20" s="160">
        <v>15</v>
      </c>
      <c r="CK20" s="157"/>
      <c r="CL20" s="157">
        <f t="shared" si="1"/>
        <v>0</v>
      </c>
    </row>
    <row r="21" spans="2:101" s="158" customFormat="1" ht="18" customHeight="1" x14ac:dyDescent="0.6">
      <c r="B21" s="160">
        <v>16</v>
      </c>
      <c r="C21" s="384">
        <v>12811</v>
      </c>
      <c r="D21" s="380" t="s">
        <v>156</v>
      </c>
      <c r="E21" s="187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5"/>
      <c r="V21" s="165"/>
      <c r="W21" s="165"/>
      <c r="X21" s="165"/>
      <c r="Y21" s="166"/>
      <c r="Z21" s="165"/>
      <c r="AA21" s="165"/>
      <c r="AB21" s="165"/>
      <c r="AC21" s="165"/>
      <c r="AD21" s="165"/>
      <c r="AE21" s="164"/>
      <c r="AF21" s="164"/>
      <c r="AG21" s="164"/>
      <c r="AH21" s="164"/>
      <c r="AI21" s="164"/>
      <c r="AJ21" s="164"/>
      <c r="AK21" s="164"/>
      <c r="AL21" s="164"/>
      <c r="AM21" s="172"/>
      <c r="AN21" s="184"/>
      <c r="AO21" s="185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86"/>
      <c r="CI21" s="169">
        <f t="shared" si="0"/>
        <v>80</v>
      </c>
      <c r="CJ21" s="160">
        <v>16</v>
      </c>
      <c r="CK21" s="157"/>
      <c r="CL21" s="157">
        <f t="shared" si="1"/>
        <v>0</v>
      </c>
    </row>
    <row r="22" spans="2:101" s="158" customFormat="1" ht="18" customHeight="1" x14ac:dyDescent="0.6">
      <c r="B22" s="160">
        <v>17</v>
      </c>
      <c r="C22" s="384">
        <v>12818</v>
      </c>
      <c r="D22" s="380" t="s">
        <v>157</v>
      </c>
      <c r="E22" s="162"/>
      <c r="F22" s="190">
        <v>1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65"/>
      <c r="V22" s="165"/>
      <c r="W22" s="165"/>
      <c r="X22" s="165"/>
      <c r="Y22" s="166"/>
      <c r="Z22" s="165"/>
      <c r="AA22" s="165"/>
      <c r="AB22" s="165"/>
      <c r="AC22" s="165"/>
      <c r="AD22" s="165"/>
      <c r="AE22" s="191"/>
      <c r="AF22" s="191"/>
      <c r="AG22" s="191"/>
      <c r="AH22" s="191"/>
      <c r="AI22" s="191"/>
      <c r="AJ22" s="191"/>
      <c r="AK22" s="191"/>
      <c r="AL22" s="191"/>
      <c r="AM22" s="172"/>
      <c r="AN22" s="184"/>
      <c r="AO22" s="185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86"/>
      <c r="CI22" s="169">
        <f t="shared" si="0"/>
        <v>79</v>
      </c>
      <c r="CJ22" s="160">
        <v>17</v>
      </c>
      <c r="CK22" s="157"/>
      <c r="CL22" s="157">
        <f t="shared" si="1"/>
        <v>1</v>
      </c>
    </row>
    <row r="23" spans="2:101" s="158" customFormat="1" ht="18" customHeight="1" x14ac:dyDescent="0.6">
      <c r="B23" s="160">
        <v>18</v>
      </c>
      <c r="C23" s="384">
        <v>12827</v>
      </c>
      <c r="D23" s="380" t="s">
        <v>158</v>
      </c>
      <c r="E23" s="195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65"/>
      <c r="V23" s="165"/>
      <c r="W23" s="165"/>
      <c r="X23" s="165"/>
      <c r="Y23" s="166"/>
      <c r="Z23" s="165"/>
      <c r="AA23" s="165"/>
      <c r="AB23" s="165"/>
      <c r="AC23" s="165"/>
      <c r="AD23" s="165"/>
      <c r="AE23" s="191"/>
      <c r="AF23" s="191"/>
      <c r="AG23" s="191"/>
      <c r="AH23" s="191"/>
      <c r="AI23" s="191"/>
      <c r="AJ23" s="191"/>
      <c r="AK23" s="191"/>
      <c r="AL23" s="191"/>
      <c r="AM23" s="172"/>
      <c r="AN23" s="184"/>
      <c r="AO23" s="185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86"/>
      <c r="CI23" s="169">
        <f t="shared" si="0"/>
        <v>80</v>
      </c>
      <c r="CJ23" s="160">
        <v>18</v>
      </c>
      <c r="CK23" s="157"/>
      <c r="CL23" s="157">
        <f t="shared" si="1"/>
        <v>0</v>
      </c>
    </row>
    <row r="24" spans="2:101" s="158" customFormat="1" ht="18" customHeight="1" x14ac:dyDescent="0.6">
      <c r="B24" s="160">
        <v>19</v>
      </c>
      <c r="C24" s="384">
        <v>12833</v>
      </c>
      <c r="D24" s="380" t="s">
        <v>159</v>
      </c>
      <c r="E24" s="162"/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5"/>
      <c r="V24" s="165"/>
      <c r="W24" s="165"/>
      <c r="X24" s="165"/>
      <c r="Y24" s="166"/>
      <c r="Z24" s="165"/>
      <c r="AA24" s="165"/>
      <c r="AB24" s="165"/>
      <c r="AC24" s="165"/>
      <c r="AD24" s="165"/>
      <c r="AE24" s="164"/>
      <c r="AF24" s="164"/>
      <c r="AG24" s="164"/>
      <c r="AH24" s="164"/>
      <c r="AI24" s="164"/>
      <c r="AJ24" s="164"/>
      <c r="AK24" s="164"/>
      <c r="AL24" s="164"/>
      <c r="AM24" s="172"/>
      <c r="AN24" s="184"/>
      <c r="AO24" s="185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86"/>
      <c r="CI24" s="169">
        <f t="shared" si="0"/>
        <v>80</v>
      </c>
      <c r="CJ24" s="160">
        <v>19</v>
      </c>
      <c r="CK24" s="157"/>
      <c r="CL24" s="157">
        <f t="shared" si="1"/>
        <v>0</v>
      </c>
    </row>
    <row r="25" spans="2:101" s="158" customFormat="1" ht="18" customHeight="1" x14ac:dyDescent="0.6">
      <c r="B25" s="160">
        <v>20</v>
      </c>
      <c r="C25" s="384">
        <v>12954</v>
      </c>
      <c r="D25" s="380" t="s">
        <v>160</v>
      </c>
      <c r="E25" s="162"/>
      <c r="F25" s="193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65"/>
      <c r="V25" s="165"/>
      <c r="W25" s="165"/>
      <c r="X25" s="165"/>
      <c r="Y25" s="166"/>
      <c r="Z25" s="165"/>
      <c r="AA25" s="165"/>
      <c r="AB25" s="165"/>
      <c r="AC25" s="165"/>
      <c r="AD25" s="165"/>
      <c r="AE25" s="194"/>
      <c r="AF25" s="194"/>
      <c r="AG25" s="194"/>
      <c r="AH25" s="194"/>
      <c r="AI25" s="194"/>
      <c r="AJ25" s="194"/>
      <c r="AK25" s="194"/>
      <c r="AL25" s="194"/>
      <c r="AM25" s="172"/>
      <c r="AN25" s="184"/>
      <c r="AO25" s="185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86"/>
      <c r="CI25" s="178">
        <f t="shared" si="0"/>
        <v>80</v>
      </c>
      <c r="CJ25" s="160">
        <v>20</v>
      </c>
      <c r="CK25" s="157"/>
      <c r="CL25" s="157">
        <f t="shared" si="1"/>
        <v>0</v>
      </c>
    </row>
    <row r="26" spans="2:101" s="158" customFormat="1" ht="18" customHeight="1" x14ac:dyDescent="0.6">
      <c r="B26" s="160">
        <v>21</v>
      </c>
      <c r="C26" s="384">
        <v>12957</v>
      </c>
      <c r="D26" s="380" t="s">
        <v>161</v>
      </c>
      <c r="E26" s="192"/>
      <c r="F26" s="16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4"/>
      <c r="AF26" s="164"/>
      <c r="AG26" s="164"/>
      <c r="AH26" s="164"/>
      <c r="AI26" s="164"/>
      <c r="AJ26" s="164"/>
      <c r="AK26" s="164"/>
      <c r="AL26" s="164"/>
      <c r="AM26" s="172"/>
      <c r="AN26" s="184"/>
      <c r="AO26" s="185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86"/>
      <c r="CI26" s="169">
        <f t="shared" si="0"/>
        <v>80</v>
      </c>
      <c r="CJ26" s="160">
        <v>21</v>
      </c>
      <c r="CK26" s="157"/>
      <c r="CL26" s="157">
        <f t="shared" si="1"/>
        <v>0</v>
      </c>
    </row>
    <row r="27" spans="2:101" s="158" customFormat="1" ht="18" customHeight="1" x14ac:dyDescent="0.6">
      <c r="B27" s="160">
        <v>22</v>
      </c>
      <c r="C27" s="384">
        <v>12958</v>
      </c>
      <c r="D27" s="380" t="s">
        <v>162</v>
      </c>
      <c r="E27" s="162"/>
      <c r="F27" s="163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4"/>
      <c r="AF27" s="164"/>
      <c r="AG27" s="164"/>
      <c r="AH27" s="164"/>
      <c r="AI27" s="164"/>
      <c r="AJ27" s="164"/>
      <c r="AK27" s="164"/>
      <c r="AL27" s="164"/>
      <c r="AM27" s="172"/>
      <c r="AN27" s="184"/>
      <c r="AO27" s="185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86"/>
      <c r="CI27" s="169">
        <f t="shared" si="0"/>
        <v>80</v>
      </c>
      <c r="CJ27" s="160">
        <v>22</v>
      </c>
      <c r="CK27" s="157"/>
      <c r="CL27" s="157">
        <f t="shared" si="1"/>
        <v>0</v>
      </c>
    </row>
    <row r="28" spans="2:101" s="158" customFormat="1" ht="18" customHeight="1" x14ac:dyDescent="0.6">
      <c r="B28" s="160">
        <v>23</v>
      </c>
      <c r="C28" s="384">
        <v>13385</v>
      </c>
      <c r="D28" s="380" t="s">
        <v>163</v>
      </c>
      <c r="E28" s="162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91"/>
      <c r="AF28" s="191"/>
      <c r="AG28" s="191"/>
      <c r="AH28" s="191"/>
      <c r="AI28" s="191"/>
      <c r="AJ28" s="191"/>
      <c r="AK28" s="191"/>
      <c r="AL28" s="191"/>
      <c r="AM28" s="172"/>
      <c r="AN28" s="184"/>
      <c r="AO28" s="185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86"/>
      <c r="CI28" s="169">
        <f t="shared" si="0"/>
        <v>80</v>
      </c>
      <c r="CJ28" s="160">
        <v>23</v>
      </c>
      <c r="CK28" s="157"/>
      <c r="CL28" s="157">
        <f t="shared" si="1"/>
        <v>0</v>
      </c>
    </row>
    <row r="29" spans="2:101" s="158" customFormat="1" ht="18" customHeight="1" x14ac:dyDescent="0.6">
      <c r="B29" s="160">
        <v>24</v>
      </c>
      <c r="C29" s="384">
        <v>13420</v>
      </c>
      <c r="D29" s="380" t="s">
        <v>164</v>
      </c>
      <c r="E29" s="162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4"/>
      <c r="AF29" s="164"/>
      <c r="AG29" s="164"/>
      <c r="AH29" s="164"/>
      <c r="AI29" s="164"/>
      <c r="AJ29" s="164"/>
      <c r="AK29" s="164"/>
      <c r="AL29" s="164"/>
      <c r="AM29" s="172"/>
      <c r="AN29" s="184"/>
      <c r="AO29" s="185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86"/>
      <c r="CI29" s="169">
        <f t="shared" si="0"/>
        <v>80</v>
      </c>
      <c r="CJ29" s="160">
        <v>24</v>
      </c>
      <c r="CK29" s="157"/>
      <c r="CL29" s="157">
        <f t="shared" si="1"/>
        <v>0</v>
      </c>
    </row>
    <row r="30" spans="2:101" s="158" customFormat="1" ht="18" customHeight="1" x14ac:dyDescent="0.6">
      <c r="B30" s="160">
        <v>25</v>
      </c>
      <c r="C30" s="384">
        <v>13425</v>
      </c>
      <c r="D30" s="380" t="s">
        <v>165</v>
      </c>
      <c r="E30" s="162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4"/>
      <c r="AF30" s="164"/>
      <c r="AG30" s="164"/>
      <c r="AH30" s="164"/>
      <c r="AI30" s="164"/>
      <c r="AJ30" s="164"/>
      <c r="AK30" s="164"/>
      <c r="AL30" s="164"/>
      <c r="AM30" s="172"/>
      <c r="AN30" s="184"/>
      <c r="AO30" s="185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86"/>
      <c r="CI30" s="169">
        <f t="shared" si="0"/>
        <v>80</v>
      </c>
      <c r="CJ30" s="160">
        <v>25</v>
      </c>
      <c r="CK30" s="157"/>
      <c r="CL30" s="157">
        <f t="shared" si="1"/>
        <v>0</v>
      </c>
    </row>
    <row r="31" spans="2:101" s="158" customFormat="1" ht="18" customHeight="1" x14ac:dyDescent="0.6">
      <c r="B31" s="160">
        <v>26</v>
      </c>
      <c r="C31" s="384">
        <v>13427</v>
      </c>
      <c r="D31" s="380" t="s">
        <v>166</v>
      </c>
      <c r="E31" s="162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4"/>
      <c r="AF31" s="164"/>
      <c r="AG31" s="164"/>
      <c r="AH31" s="164"/>
      <c r="AI31" s="164"/>
      <c r="AJ31" s="164"/>
      <c r="AK31" s="164"/>
      <c r="AL31" s="164"/>
      <c r="AM31" s="172"/>
      <c r="AN31" s="184"/>
      <c r="AO31" s="185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86"/>
      <c r="CI31" s="169">
        <f t="shared" si="0"/>
        <v>80</v>
      </c>
      <c r="CJ31" s="160">
        <v>26</v>
      </c>
      <c r="CK31" s="157"/>
      <c r="CL31" s="157">
        <f t="shared" si="1"/>
        <v>0</v>
      </c>
    </row>
    <row r="32" spans="2:101" s="158" customFormat="1" ht="18" customHeight="1" x14ac:dyDescent="0.6">
      <c r="B32" s="160">
        <v>27</v>
      </c>
      <c r="C32" s="384">
        <v>13429</v>
      </c>
      <c r="D32" s="380" t="s">
        <v>167</v>
      </c>
      <c r="E32" s="162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4"/>
      <c r="AF32" s="164"/>
      <c r="AG32" s="164"/>
      <c r="AH32" s="164"/>
      <c r="AI32" s="164"/>
      <c r="AJ32" s="164"/>
      <c r="AK32" s="164"/>
      <c r="AL32" s="164"/>
      <c r="AM32" s="172"/>
      <c r="AN32" s="184"/>
      <c r="AO32" s="185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86"/>
      <c r="CI32" s="169">
        <f t="shared" si="0"/>
        <v>80</v>
      </c>
      <c r="CJ32" s="160">
        <v>27</v>
      </c>
      <c r="CK32" s="157"/>
      <c r="CL32" s="157">
        <f t="shared" si="1"/>
        <v>0</v>
      </c>
    </row>
    <row r="33" spans="2:90" s="158" customFormat="1" ht="18" customHeight="1" x14ac:dyDescent="0.6">
      <c r="B33" s="196">
        <v>28</v>
      </c>
      <c r="C33" s="384">
        <v>13430</v>
      </c>
      <c r="D33" s="380" t="s">
        <v>168</v>
      </c>
      <c r="E33" s="162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5"/>
      <c r="X33" s="165"/>
      <c r="Y33" s="166"/>
      <c r="Z33" s="165"/>
      <c r="AA33" s="165"/>
      <c r="AB33" s="165"/>
      <c r="AC33" s="165"/>
      <c r="AD33" s="165"/>
      <c r="AE33" s="164"/>
      <c r="AF33" s="164"/>
      <c r="AG33" s="164"/>
      <c r="AH33" s="164"/>
      <c r="AI33" s="164"/>
      <c r="AJ33" s="164"/>
      <c r="AK33" s="164"/>
      <c r="AL33" s="164"/>
      <c r="AM33" s="172"/>
      <c r="AN33" s="184"/>
      <c r="AO33" s="185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86"/>
      <c r="CI33" s="169">
        <f t="shared" si="0"/>
        <v>80</v>
      </c>
      <c r="CJ33" s="160">
        <v>28</v>
      </c>
      <c r="CK33" s="157"/>
      <c r="CL33" s="157">
        <f t="shared" si="1"/>
        <v>0</v>
      </c>
    </row>
    <row r="34" spans="2:90" s="158" customFormat="1" ht="18" customHeight="1" x14ac:dyDescent="0.6">
      <c r="B34" s="160">
        <v>29</v>
      </c>
      <c r="C34" s="384">
        <v>13432</v>
      </c>
      <c r="D34" s="380" t="s">
        <v>169</v>
      </c>
      <c r="E34" s="162"/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165"/>
      <c r="W34" s="165"/>
      <c r="X34" s="165"/>
      <c r="Y34" s="166"/>
      <c r="Z34" s="165"/>
      <c r="AA34" s="165"/>
      <c r="AB34" s="165"/>
      <c r="AC34" s="165"/>
      <c r="AD34" s="165"/>
      <c r="AE34" s="164"/>
      <c r="AF34" s="164"/>
      <c r="AG34" s="164"/>
      <c r="AH34" s="164"/>
      <c r="AI34" s="164"/>
      <c r="AJ34" s="164"/>
      <c r="AK34" s="164"/>
      <c r="AL34" s="164"/>
      <c r="AM34" s="172"/>
      <c r="AN34" s="184"/>
      <c r="AO34" s="185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86"/>
      <c r="CI34" s="169">
        <f t="shared" si="0"/>
        <v>80</v>
      </c>
      <c r="CJ34" s="160">
        <v>29</v>
      </c>
      <c r="CK34" s="157"/>
      <c r="CL34" s="157">
        <f t="shared" si="1"/>
        <v>0</v>
      </c>
    </row>
    <row r="35" spans="2:90" s="158" customFormat="1" ht="18" customHeight="1" x14ac:dyDescent="0.6">
      <c r="B35" s="160">
        <v>30</v>
      </c>
      <c r="C35" s="384">
        <v>13433</v>
      </c>
      <c r="D35" s="380" t="s">
        <v>170</v>
      </c>
      <c r="E35" s="197"/>
      <c r="F35" s="163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5"/>
      <c r="V35" s="165"/>
      <c r="W35" s="165"/>
      <c r="X35" s="165"/>
      <c r="Y35" s="166"/>
      <c r="Z35" s="165"/>
      <c r="AA35" s="165"/>
      <c r="AB35" s="165"/>
      <c r="AC35" s="165"/>
      <c r="AD35" s="165"/>
      <c r="AE35" s="164"/>
      <c r="AF35" s="164"/>
      <c r="AG35" s="164"/>
      <c r="AH35" s="164"/>
      <c r="AI35" s="164"/>
      <c r="AJ35" s="164"/>
      <c r="AK35" s="164"/>
      <c r="AL35" s="164"/>
      <c r="AM35" s="172"/>
      <c r="AN35" s="184"/>
      <c r="AO35" s="185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86"/>
      <c r="CI35" s="169">
        <f t="shared" si="0"/>
        <v>80</v>
      </c>
      <c r="CJ35" s="160">
        <v>30</v>
      </c>
      <c r="CK35" s="157"/>
      <c r="CL35" s="157">
        <f t="shared" si="1"/>
        <v>0</v>
      </c>
    </row>
    <row r="36" spans="2:90" s="158" customFormat="1" ht="18" customHeight="1" x14ac:dyDescent="0.6">
      <c r="B36" s="160">
        <v>31</v>
      </c>
      <c r="C36" s="384">
        <v>13503</v>
      </c>
      <c r="D36" s="380" t="s">
        <v>171</v>
      </c>
      <c r="E36" s="198"/>
      <c r="F36" s="163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  <c r="V36" s="165"/>
      <c r="W36" s="165"/>
      <c r="X36" s="165"/>
      <c r="Y36" s="166"/>
      <c r="Z36" s="165"/>
      <c r="AA36" s="165"/>
      <c r="AB36" s="165"/>
      <c r="AC36" s="165"/>
      <c r="AD36" s="165"/>
      <c r="AE36" s="164"/>
      <c r="AF36" s="164"/>
      <c r="AG36" s="164"/>
      <c r="AH36" s="164"/>
      <c r="AI36" s="164"/>
      <c r="AJ36" s="164"/>
      <c r="AK36" s="164"/>
      <c r="AL36" s="164"/>
      <c r="AM36" s="172"/>
      <c r="AN36" s="184"/>
      <c r="AO36" s="185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86"/>
      <c r="CI36" s="169">
        <f t="shared" si="0"/>
        <v>80</v>
      </c>
      <c r="CJ36" s="160">
        <v>31</v>
      </c>
      <c r="CK36" s="157"/>
      <c r="CL36" s="157"/>
    </row>
    <row r="37" spans="2:90" s="158" customFormat="1" ht="18" customHeight="1" x14ac:dyDescent="0.6">
      <c r="B37" s="160">
        <v>32</v>
      </c>
      <c r="C37" s="378"/>
      <c r="D37" s="376"/>
      <c r="E37" s="162"/>
      <c r="F37" s="163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5"/>
      <c r="V37" s="165"/>
      <c r="W37" s="165"/>
      <c r="X37" s="165"/>
      <c r="Y37" s="166"/>
      <c r="Z37" s="165"/>
      <c r="AA37" s="165"/>
      <c r="AB37" s="165"/>
      <c r="AC37" s="165"/>
      <c r="AD37" s="165"/>
      <c r="AE37" s="164"/>
      <c r="AF37" s="164"/>
      <c r="AG37" s="164"/>
      <c r="AH37" s="164"/>
      <c r="AI37" s="164"/>
      <c r="AJ37" s="164"/>
      <c r="AK37" s="164"/>
      <c r="AL37" s="164"/>
      <c r="AM37" s="172"/>
      <c r="AN37" s="184"/>
      <c r="AO37" s="185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86"/>
      <c r="CI37" s="169"/>
      <c r="CJ37" s="160"/>
      <c r="CK37" s="157"/>
      <c r="CL37" s="157"/>
    </row>
    <row r="38" spans="2:90" s="158" customFormat="1" ht="18" customHeight="1" x14ac:dyDescent="0.6">
      <c r="B38" s="160">
        <v>33</v>
      </c>
      <c r="C38" s="378"/>
      <c r="D38" s="376"/>
      <c r="E38" s="162"/>
      <c r="F38" s="163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5"/>
      <c r="V38" s="165"/>
      <c r="W38" s="165"/>
      <c r="X38" s="165"/>
      <c r="Y38" s="166"/>
      <c r="Z38" s="165"/>
      <c r="AA38" s="165"/>
      <c r="AB38" s="165"/>
      <c r="AC38" s="165"/>
      <c r="AD38" s="165"/>
      <c r="AE38" s="164"/>
      <c r="AF38" s="164"/>
      <c r="AG38" s="164"/>
      <c r="AH38" s="164"/>
      <c r="AI38" s="164"/>
      <c r="AJ38" s="164"/>
      <c r="AK38" s="164"/>
      <c r="AL38" s="164"/>
      <c r="AM38" s="172"/>
      <c r="AN38" s="184"/>
      <c r="AO38" s="185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86"/>
      <c r="CI38" s="169"/>
      <c r="CJ38" s="160"/>
      <c r="CK38" s="157"/>
      <c r="CL38" s="157"/>
    </row>
    <row r="39" spans="2:90" s="158" customFormat="1" ht="18" customHeight="1" x14ac:dyDescent="0.6">
      <c r="B39" s="160">
        <v>34</v>
      </c>
      <c r="C39" s="378"/>
      <c r="D39" s="376"/>
      <c r="E39" s="162"/>
      <c r="F39" s="163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4"/>
      <c r="AF39" s="164"/>
      <c r="AG39" s="164"/>
      <c r="AH39" s="164"/>
      <c r="AI39" s="164"/>
      <c r="AJ39" s="164"/>
      <c r="AK39" s="164"/>
      <c r="AL39" s="164"/>
      <c r="AM39" s="172"/>
      <c r="AN39" s="184"/>
      <c r="AO39" s="185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86"/>
      <c r="CI39" s="169"/>
      <c r="CJ39" s="160"/>
      <c r="CK39" s="157"/>
      <c r="CL39" s="157"/>
    </row>
    <row r="40" spans="2:90" s="158" customFormat="1" ht="18" customHeight="1" x14ac:dyDescent="0.6">
      <c r="B40" s="160">
        <v>35</v>
      </c>
      <c r="C40" s="378"/>
      <c r="D40" s="440"/>
      <c r="E40" s="441"/>
      <c r="F40" s="190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91"/>
      <c r="AF40" s="191"/>
      <c r="AG40" s="191"/>
      <c r="AH40" s="191"/>
      <c r="AI40" s="191"/>
      <c r="AJ40" s="191"/>
      <c r="AK40" s="191"/>
      <c r="AL40" s="191"/>
      <c r="AM40" s="172"/>
      <c r="AN40" s="184"/>
      <c r="AO40" s="185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86"/>
      <c r="CI40" s="169"/>
      <c r="CJ40" s="160"/>
      <c r="CK40" s="157"/>
      <c r="CL40" s="157"/>
    </row>
    <row r="41" spans="2:90" s="158" customFormat="1" ht="18" customHeight="1" x14ac:dyDescent="0.6">
      <c r="B41" s="160">
        <v>36</v>
      </c>
      <c r="C41" s="378"/>
      <c r="D41" s="376"/>
      <c r="E41" s="170"/>
      <c r="F41" s="163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4"/>
      <c r="AF41" s="164"/>
      <c r="AG41" s="164"/>
      <c r="AH41" s="164"/>
      <c r="AI41" s="164"/>
      <c r="AJ41" s="164"/>
      <c r="AK41" s="164"/>
      <c r="AL41" s="164"/>
      <c r="AM41" s="172"/>
      <c r="AN41" s="184"/>
      <c r="AO41" s="185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86"/>
      <c r="CI41" s="169"/>
      <c r="CJ41" s="160"/>
      <c r="CK41" s="157"/>
      <c r="CL41" s="157"/>
    </row>
    <row r="42" spans="2:90" s="158" customFormat="1" ht="18" customHeight="1" x14ac:dyDescent="0.6">
      <c r="B42" s="160">
        <v>37</v>
      </c>
      <c r="C42" s="378"/>
      <c r="D42" s="440"/>
      <c r="E42" s="441"/>
      <c r="F42" s="199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200"/>
      <c r="AF42" s="200"/>
      <c r="AG42" s="200"/>
      <c r="AH42" s="200"/>
      <c r="AI42" s="200"/>
      <c r="AJ42" s="200"/>
      <c r="AK42" s="200"/>
      <c r="AL42" s="200"/>
      <c r="AM42" s="172"/>
      <c r="AN42" s="184"/>
      <c r="AO42" s="185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86"/>
      <c r="CI42" s="169"/>
      <c r="CJ42" s="160"/>
      <c r="CK42" s="157"/>
      <c r="CL42" s="157"/>
    </row>
    <row r="43" spans="2:90" s="158" customFormat="1" ht="18" customHeight="1" x14ac:dyDescent="0.6">
      <c r="B43" s="160">
        <v>38</v>
      </c>
      <c r="C43" s="378"/>
      <c r="D43" s="376"/>
      <c r="E43" s="162"/>
      <c r="F43" s="199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200"/>
      <c r="AF43" s="200"/>
      <c r="AG43" s="200"/>
      <c r="AH43" s="200"/>
      <c r="AI43" s="200"/>
      <c r="AJ43" s="200"/>
      <c r="AK43" s="200"/>
      <c r="AL43" s="200"/>
      <c r="AM43" s="172"/>
      <c r="AN43" s="184"/>
      <c r="AO43" s="185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86"/>
      <c r="CI43" s="169"/>
      <c r="CJ43" s="160"/>
      <c r="CK43" s="157"/>
      <c r="CL43" s="157"/>
    </row>
    <row r="44" spans="2:90" s="158" customFormat="1" ht="18" customHeight="1" x14ac:dyDescent="0.6">
      <c r="B44" s="160">
        <v>39</v>
      </c>
      <c r="C44" s="378"/>
      <c r="D44" s="376"/>
      <c r="E44" s="201"/>
      <c r="F44" s="199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200"/>
      <c r="AF44" s="200"/>
      <c r="AG44" s="200"/>
      <c r="AH44" s="200"/>
      <c r="AI44" s="200"/>
      <c r="AJ44" s="200"/>
      <c r="AK44" s="200"/>
      <c r="AL44" s="200"/>
      <c r="AM44" s="172"/>
      <c r="AN44" s="184"/>
      <c r="AO44" s="185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86"/>
      <c r="CI44" s="169"/>
      <c r="CJ44" s="160"/>
      <c r="CK44" s="157"/>
      <c r="CL44" s="157"/>
    </row>
    <row r="45" spans="2:90" s="158" customFormat="1" ht="18" customHeight="1" thickBot="1" x14ac:dyDescent="0.65">
      <c r="B45" s="202">
        <v>40</v>
      </c>
      <c r="C45" s="379"/>
      <c r="D45" s="376"/>
      <c r="E45" s="203"/>
      <c r="F45" s="204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5"/>
      <c r="AF45" s="205"/>
      <c r="AG45" s="205"/>
      <c r="AH45" s="205"/>
      <c r="AI45" s="205"/>
      <c r="AJ45" s="205"/>
      <c r="AK45" s="205"/>
      <c r="AL45" s="205"/>
      <c r="AM45" s="207"/>
      <c r="AN45" s="184"/>
      <c r="AO45" s="185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86"/>
      <c r="CI45" s="208"/>
      <c r="CJ45" s="202"/>
      <c r="CK45" s="157"/>
      <c r="CL45" s="157"/>
    </row>
  </sheetData>
  <mergeCells count="12">
    <mergeCell ref="D40:E40"/>
    <mergeCell ref="D42:E42"/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Y33" sqref="Y33"/>
    </sheetView>
  </sheetViews>
  <sheetFormatPr defaultColWidth="9.125" defaultRowHeight="21" x14ac:dyDescent="0.6"/>
  <cols>
    <col min="1" max="1" width="5.375" style="209" customWidth="1"/>
    <col min="2" max="2" width="3.25" style="209" customWidth="1"/>
    <col min="3" max="3" width="28.625" style="209" customWidth="1"/>
    <col min="4" max="21" width="2.75" style="209" customWidth="1"/>
    <col min="22" max="24" width="4.375" style="209" customWidth="1"/>
    <col min="25" max="25" width="4.75" style="209" customWidth="1"/>
    <col min="26" max="27" width="4.375" style="209" customWidth="1"/>
    <col min="28" max="16384" width="9.125" style="209"/>
  </cols>
  <sheetData>
    <row r="1" spans="2:27" ht="35.1" customHeight="1" thickBot="1" x14ac:dyDescent="0.75">
      <c r="B1" s="459" t="s">
        <v>207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</row>
    <row r="2" spans="2:27" ht="18.899999999999999" customHeight="1" thickBot="1" x14ac:dyDescent="0.65">
      <c r="B2" s="265"/>
      <c r="C2" s="265"/>
      <c r="D2" s="460" t="s">
        <v>40</v>
      </c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2"/>
      <c r="V2" s="463" t="s">
        <v>4</v>
      </c>
      <c r="W2" s="464"/>
      <c r="X2" s="464"/>
      <c r="Y2" s="465"/>
      <c r="Z2" s="266" t="s">
        <v>5</v>
      </c>
      <c r="AA2" s="265"/>
    </row>
    <row r="3" spans="2:27" ht="18.899999999999999" customHeight="1" x14ac:dyDescent="0.6">
      <c r="B3" s="258" t="s">
        <v>0</v>
      </c>
      <c r="C3" s="258"/>
      <c r="D3" s="257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5"/>
      <c r="V3" s="264" t="s">
        <v>6</v>
      </c>
      <c r="W3" s="466" t="s">
        <v>41</v>
      </c>
      <c r="X3" s="469" t="s">
        <v>42</v>
      </c>
      <c r="Y3" s="472" t="s">
        <v>1</v>
      </c>
      <c r="Z3" s="253" t="s">
        <v>7</v>
      </c>
      <c r="AA3" s="252"/>
    </row>
    <row r="4" spans="2:27" ht="18.899999999999999" customHeight="1" x14ac:dyDescent="0.7">
      <c r="B4" s="258" t="s">
        <v>2</v>
      </c>
      <c r="C4" s="263" t="s">
        <v>32</v>
      </c>
      <c r="D4" s="262"/>
      <c r="E4" s="261"/>
      <c r="F4" s="262"/>
      <c r="G4" s="261"/>
      <c r="H4" s="262"/>
      <c r="I4" s="261"/>
      <c r="J4" s="262"/>
      <c r="K4" s="261"/>
      <c r="L4" s="262"/>
      <c r="M4" s="261"/>
      <c r="N4" s="262"/>
      <c r="O4" s="261"/>
      <c r="P4" s="262"/>
      <c r="Q4" s="261"/>
      <c r="R4" s="262"/>
      <c r="S4" s="261"/>
      <c r="T4" s="262"/>
      <c r="U4" s="261"/>
      <c r="V4" s="260" t="s">
        <v>8</v>
      </c>
      <c r="W4" s="467"/>
      <c r="X4" s="470"/>
      <c r="Y4" s="473"/>
      <c r="Z4" s="253" t="s">
        <v>9</v>
      </c>
      <c r="AA4" s="252" t="s">
        <v>10</v>
      </c>
    </row>
    <row r="5" spans="2:27" ht="18.899999999999999" customHeight="1" thickBot="1" x14ac:dyDescent="0.65">
      <c r="B5" s="259"/>
      <c r="C5" s="258"/>
      <c r="D5" s="257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5"/>
      <c r="V5" s="254" t="s">
        <v>11</v>
      </c>
      <c r="W5" s="468"/>
      <c r="X5" s="471"/>
      <c r="Y5" s="474"/>
      <c r="Z5" s="253" t="s">
        <v>12</v>
      </c>
      <c r="AA5" s="252"/>
    </row>
    <row r="6" spans="2:27" ht="18.899999999999999" customHeight="1" thickBot="1" x14ac:dyDescent="0.75">
      <c r="B6" s="243"/>
      <c r="C6" s="251"/>
      <c r="D6" s="250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8"/>
      <c r="V6" s="247">
        <f t="shared" ref="V6:V37" si="0">SUM(D6:U6)</f>
        <v>50</v>
      </c>
      <c r="W6" s="246">
        <v>20</v>
      </c>
      <c r="X6" s="246">
        <v>30</v>
      </c>
      <c r="Y6" s="245">
        <f t="shared" ref="Y6:Y37" si="1">SUM(V6:X6)</f>
        <v>100</v>
      </c>
      <c r="Z6" s="244"/>
      <c r="AA6" s="243"/>
    </row>
    <row r="7" spans="2:27" ht="18" customHeight="1" x14ac:dyDescent="0.6">
      <c r="B7" s="13">
        <v>1</v>
      </c>
      <c r="C7" s="227" t="str">
        <f>'เวลาเรียน1-3'!D6</f>
        <v>เด็กหญิง วริศรา  วงศ์ศรีวิชัย</v>
      </c>
      <c r="D7" s="242"/>
      <c r="E7" s="237"/>
      <c r="F7" s="237">
        <v>6</v>
      </c>
      <c r="G7" s="241">
        <v>8</v>
      </c>
      <c r="H7" s="240">
        <v>8</v>
      </c>
      <c r="I7" s="240">
        <v>5</v>
      </c>
      <c r="J7" s="240">
        <v>5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9"/>
      <c r="V7" s="238">
        <f t="shared" si="0"/>
        <v>32</v>
      </c>
      <c r="W7" s="237">
        <v>10</v>
      </c>
      <c r="X7" s="237">
        <v>15</v>
      </c>
      <c r="Y7" s="220">
        <f t="shared" si="1"/>
        <v>57</v>
      </c>
      <c r="Z7" s="219" t="str">
        <f t="shared" ref="Z7:Z37" si="2">IF(Y7&lt;50,"0",IF(Y7&lt;55,"1",IF(Y7&lt;60,"1.5",IF(Y7&lt;65,"2",IF(Y7&lt;70,"2.5",IF(Y7&lt;75,"3",IF(Y7&lt;80,"3.5",4)))))))</f>
        <v>1.5</v>
      </c>
      <c r="AA7" s="236"/>
    </row>
    <row r="8" spans="2:27" ht="18" customHeight="1" x14ac:dyDescent="0.6">
      <c r="B8" s="3">
        <v>2</v>
      </c>
      <c r="C8" s="227" t="str">
        <f>'เวลาเรียน1-3'!D7</f>
        <v>เด็กชาย เพชรพนม  เอี่ยมแก้ว</v>
      </c>
      <c r="D8" s="233"/>
      <c r="E8" s="229"/>
      <c r="F8" s="229">
        <v>5</v>
      </c>
      <c r="G8" s="232">
        <v>6</v>
      </c>
      <c r="H8" s="231">
        <v>6</v>
      </c>
      <c r="I8" s="231">
        <v>5</v>
      </c>
      <c r="J8" s="231">
        <v>5</v>
      </c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  <c r="V8" s="222">
        <f t="shared" si="0"/>
        <v>27</v>
      </c>
      <c r="W8" s="229">
        <v>10</v>
      </c>
      <c r="X8" s="229">
        <v>15</v>
      </c>
      <c r="Y8" s="220">
        <f t="shared" si="1"/>
        <v>52</v>
      </c>
      <c r="Z8" s="219" t="str">
        <f t="shared" si="2"/>
        <v>1</v>
      </c>
      <c r="AA8" s="228"/>
    </row>
    <row r="9" spans="2:27" ht="18" customHeight="1" x14ac:dyDescent="0.6">
      <c r="B9" s="13">
        <v>3</v>
      </c>
      <c r="C9" s="227" t="str">
        <f>'เวลาเรียน1-3'!D8</f>
        <v>เด็กหญิง นุชนาฎ  ธันวานนท์</v>
      </c>
      <c r="D9" s="233"/>
      <c r="E9" s="229"/>
      <c r="F9" s="229">
        <v>6</v>
      </c>
      <c r="G9" s="232">
        <v>5</v>
      </c>
      <c r="H9" s="231">
        <v>8</v>
      </c>
      <c r="I9" s="231">
        <v>7</v>
      </c>
      <c r="J9" s="231">
        <v>6</v>
      </c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  <c r="V9" s="222">
        <f t="shared" si="0"/>
        <v>32</v>
      </c>
      <c r="W9" s="235">
        <v>12</v>
      </c>
      <c r="X9" s="235">
        <v>15</v>
      </c>
      <c r="Y9" s="220">
        <f t="shared" si="1"/>
        <v>59</v>
      </c>
      <c r="Z9" s="219" t="str">
        <f t="shared" si="2"/>
        <v>1.5</v>
      </c>
      <c r="AA9" s="228"/>
    </row>
    <row r="10" spans="2:27" ht="18" customHeight="1" x14ac:dyDescent="0.6">
      <c r="B10" s="3">
        <v>4</v>
      </c>
      <c r="C10" s="227" t="str">
        <f>'เวลาเรียน1-3'!D9</f>
        <v>เด็กหญิง กาญจนา  ขวัญมงคล</v>
      </c>
      <c r="D10" s="233"/>
      <c r="E10" s="229"/>
      <c r="F10" s="229">
        <v>5</v>
      </c>
      <c r="G10" s="232">
        <v>5</v>
      </c>
      <c r="H10" s="231">
        <v>6</v>
      </c>
      <c r="I10" s="231">
        <v>7</v>
      </c>
      <c r="J10" s="231">
        <v>7</v>
      </c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  <c r="V10" s="222">
        <f t="shared" si="0"/>
        <v>30</v>
      </c>
      <c r="W10" s="229">
        <v>15</v>
      </c>
      <c r="X10" s="229">
        <v>18</v>
      </c>
      <c r="Y10" s="220">
        <f t="shared" si="1"/>
        <v>63</v>
      </c>
      <c r="Z10" s="219" t="str">
        <f t="shared" si="2"/>
        <v>2</v>
      </c>
      <c r="AA10" s="228"/>
    </row>
    <row r="11" spans="2:27" ht="18" customHeight="1" x14ac:dyDescent="0.6">
      <c r="B11" s="13">
        <v>5</v>
      </c>
      <c r="C11" s="227" t="str">
        <f>'เวลาเรียน1-3'!D10</f>
        <v>เด็กชาย ธนพงศ์  พวงเพชร</v>
      </c>
      <c r="D11" s="233"/>
      <c r="E11" s="229"/>
      <c r="F11" s="229">
        <v>6</v>
      </c>
      <c r="G11" s="232">
        <v>7</v>
      </c>
      <c r="H11" s="231">
        <v>8</v>
      </c>
      <c r="I11" s="231">
        <v>8</v>
      </c>
      <c r="J11" s="231">
        <v>5</v>
      </c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  <c r="V11" s="222">
        <f t="shared" si="0"/>
        <v>34</v>
      </c>
      <c r="W11" s="235">
        <v>12</v>
      </c>
      <c r="X11" s="235">
        <v>25</v>
      </c>
      <c r="Y11" s="220">
        <f t="shared" si="1"/>
        <v>71</v>
      </c>
      <c r="Z11" s="219" t="str">
        <f t="shared" si="2"/>
        <v>3</v>
      </c>
      <c r="AA11" s="228"/>
    </row>
    <row r="12" spans="2:27" ht="18" customHeight="1" x14ac:dyDescent="0.6">
      <c r="B12" s="3">
        <v>6</v>
      </c>
      <c r="C12" s="227" t="str">
        <f>'เวลาเรียน1-3'!D11</f>
        <v>เด็กชาย ฐปณวัฒน์  กองอ้น</v>
      </c>
      <c r="D12" s="233"/>
      <c r="E12" s="229"/>
      <c r="F12" s="229">
        <v>5</v>
      </c>
      <c r="G12" s="232">
        <v>5</v>
      </c>
      <c r="H12" s="231">
        <v>6</v>
      </c>
      <c r="I12" s="231">
        <v>6</v>
      </c>
      <c r="J12" s="231">
        <v>5</v>
      </c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222">
        <f t="shared" si="0"/>
        <v>27</v>
      </c>
      <c r="W12" s="229">
        <v>12</v>
      </c>
      <c r="X12" s="229">
        <v>15</v>
      </c>
      <c r="Y12" s="220">
        <f t="shared" si="1"/>
        <v>54</v>
      </c>
      <c r="Z12" s="219" t="str">
        <f t="shared" si="2"/>
        <v>1</v>
      </c>
      <c r="AA12" s="228"/>
    </row>
    <row r="13" spans="2:27" ht="18" customHeight="1" x14ac:dyDescent="0.6">
      <c r="B13" s="13">
        <v>7</v>
      </c>
      <c r="C13" s="227" t="str">
        <f>'เวลาเรียน1-3'!D12</f>
        <v>เด็กชาย ชนะชัย  จำลองกลาง</v>
      </c>
      <c r="D13" s="233"/>
      <c r="E13" s="229"/>
      <c r="F13" s="229"/>
      <c r="G13" s="232"/>
      <c r="H13" s="231"/>
      <c r="I13" s="231"/>
      <c r="J13" s="231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22">
        <f t="shared" si="0"/>
        <v>0</v>
      </c>
      <c r="W13" s="235"/>
      <c r="X13" s="235"/>
      <c r="Y13" s="220">
        <f t="shared" si="1"/>
        <v>0</v>
      </c>
      <c r="Z13" s="219" t="str">
        <f t="shared" si="2"/>
        <v>0</v>
      </c>
      <c r="AA13" s="228"/>
    </row>
    <row r="14" spans="2:27" ht="18" customHeight="1" x14ac:dyDescent="0.6">
      <c r="B14" s="3">
        <v>8</v>
      </c>
      <c r="C14" s="227" t="str">
        <f>'เวลาเรียน1-3'!D13</f>
        <v>เด็กชาย รักชาติ  บัวสี</v>
      </c>
      <c r="D14" s="233"/>
      <c r="E14" s="229"/>
      <c r="F14" s="229">
        <v>9</v>
      </c>
      <c r="G14" s="232">
        <v>9</v>
      </c>
      <c r="H14" s="231">
        <v>8</v>
      </c>
      <c r="I14" s="231">
        <v>8</v>
      </c>
      <c r="J14" s="231">
        <v>9</v>
      </c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  <c r="V14" s="222">
        <f t="shared" si="0"/>
        <v>43</v>
      </c>
      <c r="W14" s="229">
        <v>18</v>
      </c>
      <c r="X14" s="229">
        <v>25</v>
      </c>
      <c r="Y14" s="220">
        <f t="shared" si="1"/>
        <v>86</v>
      </c>
      <c r="Z14" s="219">
        <f t="shared" si="2"/>
        <v>4</v>
      </c>
      <c r="AA14" s="228"/>
    </row>
    <row r="15" spans="2:27" ht="18" customHeight="1" x14ac:dyDescent="0.6">
      <c r="B15" s="13">
        <v>9</v>
      </c>
      <c r="C15" s="227" t="str">
        <f>'เวลาเรียน1-3'!D14</f>
        <v>เด็กชาย วริทธิ์ธร  พุทธิวัย</v>
      </c>
      <c r="D15" s="233"/>
      <c r="E15" s="229"/>
      <c r="F15" s="229">
        <v>7</v>
      </c>
      <c r="G15" s="232">
        <v>7</v>
      </c>
      <c r="H15" s="231">
        <v>6</v>
      </c>
      <c r="I15" s="231">
        <v>6</v>
      </c>
      <c r="J15" s="231">
        <v>8</v>
      </c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30"/>
      <c r="V15" s="222">
        <f t="shared" si="0"/>
        <v>34</v>
      </c>
      <c r="W15" s="235">
        <v>15</v>
      </c>
      <c r="X15" s="235">
        <v>25</v>
      </c>
      <c r="Y15" s="220">
        <f t="shared" si="1"/>
        <v>74</v>
      </c>
      <c r="Z15" s="219" t="str">
        <f t="shared" si="2"/>
        <v>3</v>
      </c>
      <c r="AA15" s="228"/>
    </row>
    <row r="16" spans="2:27" ht="18" customHeight="1" x14ac:dyDescent="0.6">
      <c r="B16" s="3">
        <v>10</v>
      </c>
      <c r="C16" s="227" t="str">
        <f>'เวลาเรียน1-3'!D15</f>
        <v>เด็กหญิง กนกวรรณ  สมหมาย</v>
      </c>
      <c r="D16" s="233"/>
      <c r="E16" s="229"/>
      <c r="F16" s="229"/>
      <c r="G16" s="232"/>
      <c r="H16" s="231"/>
      <c r="I16" s="231"/>
      <c r="J16" s="231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  <c r="V16" s="222">
        <f t="shared" si="0"/>
        <v>0</v>
      </c>
      <c r="W16" s="229"/>
      <c r="X16" s="229"/>
      <c r="Y16" s="220">
        <f t="shared" si="1"/>
        <v>0</v>
      </c>
      <c r="Z16" s="219" t="str">
        <f t="shared" si="2"/>
        <v>0</v>
      </c>
      <c r="AA16" s="228"/>
    </row>
    <row r="17" spans="2:27" ht="18" customHeight="1" x14ac:dyDescent="0.6">
      <c r="B17" s="13">
        <v>11</v>
      </c>
      <c r="C17" s="227" t="str">
        <f>'เวลาเรียน1-3'!D16</f>
        <v>เด็กชาย วิวัฒน์  วิลาลัย</v>
      </c>
      <c r="D17" s="233"/>
      <c r="E17" s="229"/>
      <c r="F17" s="229"/>
      <c r="G17" s="232"/>
      <c r="H17" s="231"/>
      <c r="I17" s="231"/>
      <c r="J17" s="231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30"/>
      <c r="V17" s="222">
        <f t="shared" si="0"/>
        <v>0</v>
      </c>
      <c r="W17" s="235"/>
      <c r="X17" s="235"/>
      <c r="Y17" s="220">
        <f t="shared" si="1"/>
        <v>0</v>
      </c>
      <c r="Z17" s="219" t="str">
        <f t="shared" si="2"/>
        <v>0</v>
      </c>
      <c r="AA17" s="228"/>
    </row>
    <row r="18" spans="2:27" ht="18" customHeight="1" x14ac:dyDescent="0.6">
      <c r="B18" s="3">
        <v>12</v>
      </c>
      <c r="C18" s="227" t="str">
        <f>'เวลาเรียน1-3'!D17</f>
        <v>เด็กชาย ภาคิน  รูปกระต่าย</v>
      </c>
      <c r="D18" s="233"/>
      <c r="E18" s="229"/>
      <c r="F18" s="229"/>
      <c r="G18" s="232"/>
      <c r="H18" s="231"/>
      <c r="I18" s="231"/>
      <c r="J18" s="231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30"/>
      <c r="V18" s="222">
        <f t="shared" si="0"/>
        <v>0</v>
      </c>
      <c r="W18" s="229"/>
      <c r="X18" s="229"/>
      <c r="Y18" s="220">
        <f t="shared" si="1"/>
        <v>0</v>
      </c>
      <c r="Z18" s="219" t="str">
        <f t="shared" si="2"/>
        <v>0</v>
      </c>
      <c r="AA18" s="228"/>
    </row>
    <row r="19" spans="2:27" ht="18" customHeight="1" x14ac:dyDescent="0.6">
      <c r="B19" s="13">
        <v>13</v>
      </c>
      <c r="C19" s="227" t="str">
        <f>'เวลาเรียน1-3'!D18</f>
        <v>เด็กชาย ภาณุเมศ  อ่วมประดิษฐ์</v>
      </c>
      <c r="D19" s="233"/>
      <c r="E19" s="229"/>
      <c r="F19" s="229">
        <v>8</v>
      </c>
      <c r="G19" s="232">
        <v>8</v>
      </c>
      <c r="H19" s="231">
        <v>8</v>
      </c>
      <c r="I19" s="231">
        <v>9</v>
      </c>
      <c r="J19" s="231">
        <v>10</v>
      </c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30"/>
      <c r="V19" s="222">
        <f t="shared" si="0"/>
        <v>43</v>
      </c>
      <c r="W19" s="235">
        <v>12</v>
      </c>
      <c r="X19" s="235">
        <v>25</v>
      </c>
      <c r="Y19" s="220">
        <f t="shared" si="1"/>
        <v>80</v>
      </c>
      <c r="Z19" s="219">
        <f t="shared" si="2"/>
        <v>4</v>
      </c>
      <c r="AA19" s="228"/>
    </row>
    <row r="20" spans="2:27" ht="18" customHeight="1" x14ac:dyDescent="0.6">
      <c r="B20" s="3">
        <v>14</v>
      </c>
      <c r="C20" s="227" t="str">
        <f>'เวลาเรียน1-3'!D19</f>
        <v>เด็กชาย ชรินทร์  อุตมา</v>
      </c>
      <c r="D20" s="233"/>
      <c r="E20" s="229"/>
      <c r="F20" s="229"/>
      <c r="G20" s="232"/>
      <c r="H20" s="231"/>
      <c r="I20" s="231"/>
      <c r="J20" s="231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30"/>
      <c r="V20" s="222">
        <f t="shared" si="0"/>
        <v>0</v>
      </c>
      <c r="W20" s="229"/>
      <c r="X20" s="229"/>
      <c r="Y20" s="220">
        <f t="shared" si="1"/>
        <v>0</v>
      </c>
      <c r="Z20" s="219" t="str">
        <f t="shared" si="2"/>
        <v>0</v>
      </c>
      <c r="AA20" s="228"/>
    </row>
    <row r="21" spans="2:27" ht="18" customHeight="1" x14ac:dyDescent="0.6">
      <c r="B21" s="13">
        <v>15</v>
      </c>
      <c r="C21" s="227" t="str">
        <f>'เวลาเรียน1-3'!D20</f>
        <v>เด็กชาย วนัสกร  บุตรงาม</v>
      </c>
      <c r="D21" s="233"/>
      <c r="E21" s="229"/>
      <c r="F21" s="229">
        <v>6</v>
      </c>
      <c r="G21" s="232">
        <v>6</v>
      </c>
      <c r="H21" s="231">
        <v>8</v>
      </c>
      <c r="I21" s="231">
        <v>8</v>
      </c>
      <c r="J21" s="231">
        <v>7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30"/>
      <c r="V21" s="222">
        <f t="shared" si="0"/>
        <v>35</v>
      </c>
      <c r="W21" s="235">
        <v>12</v>
      </c>
      <c r="X21" s="235">
        <v>20</v>
      </c>
      <c r="Y21" s="220">
        <f t="shared" si="1"/>
        <v>67</v>
      </c>
      <c r="Z21" s="219" t="str">
        <f t="shared" si="2"/>
        <v>2.5</v>
      </c>
      <c r="AA21" s="228"/>
    </row>
    <row r="22" spans="2:27" ht="18" customHeight="1" x14ac:dyDescent="0.6">
      <c r="B22" s="3">
        <v>16</v>
      </c>
      <c r="C22" s="227" t="str">
        <f>'เวลาเรียน1-3'!D21</f>
        <v>เด็กหญิง กัณทิมา  ตะวะนะ</v>
      </c>
      <c r="D22" s="233"/>
      <c r="E22" s="229"/>
      <c r="F22" s="229">
        <v>5</v>
      </c>
      <c r="G22" s="232">
        <v>5</v>
      </c>
      <c r="H22" s="231">
        <v>6</v>
      </c>
      <c r="I22" s="231">
        <v>6</v>
      </c>
      <c r="J22" s="231">
        <v>8</v>
      </c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30"/>
      <c r="V22" s="222">
        <f t="shared" si="0"/>
        <v>30</v>
      </c>
      <c r="W22" s="229">
        <v>12</v>
      </c>
      <c r="X22" s="229">
        <v>20</v>
      </c>
      <c r="Y22" s="220">
        <f t="shared" si="1"/>
        <v>62</v>
      </c>
      <c r="Z22" s="219" t="str">
        <f t="shared" si="2"/>
        <v>2</v>
      </c>
      <c r="AA22" s="228"/>
    </row>
    <row r="23" spans="2:27" ht="18" customHeight="1" x14ac:dyDescent="0.6">
      <c r="B23" s="13">
        <v>17</v>
      </c>
      <c r="C23" s="227" t="str">
        <f>'เวลาเรียน1-3'!D22</f>
        <v>เด็กชาย วสุพล  ชนิดแจง</v>
      </c>
      <c r="D23" s="233" t="s">
        <v>15</v>
      </c>
      <c r="E23" s="229"/>
      <c r="F23" s="229"/>
      <c r="G23" s="232"/>
      <c r="H23" s="231"/>
      <c r="I23" s="231"/>
      <c r="J23" s="231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30"/>
      <c r="V23" s="222">
        <f t="shared" si="0"/>
        <v>0</v>
      </c>
      <c r="W23" s="235"/>
      <c r="X23" s="235"/>
      <c r="Y23" s="220">
        <f t="shared" si="1"/>
        <v>0</v>
      </c>
      <c r="Z23" s="219" t="str">
        <f t="shared" si="2"/>
        <v>0</v>
      </c>
      <c r="AA23" s="228"/>
    </row>
    <row r="24" spans="2:27" ht="18" customHeight="1" x14ac:dyDescent="0.6">
      <c r="B24" s="3">
        <v>18</v>
      </c>
      <c r="C24" s="227" t="str">
        <f>'เวลาเรียน1-3'!D23</f>
        <v>เด็กชาย ณพรรศกร  ทองวิเศษ</v>
      </c>
      <c r="D24" s="233"/>
      <c r="E24" s="229"/>
      <c r="F24" s="229"/>
      <c r="G24" s="232"/>
      <c r="H24" s="231"/>
      <c r="I24" s="231"/>
      <c r="J24" s="231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30"/>
      <c r="V24" s="222">
        <f t="shared" si="0"/>
        <v>0</v>
      </c>
      <c r="W24" s="229"/>
      <c r="X24" s="229"/>
      <c r="Y24" s="220">
        <f t="shared" si="1"/>
        <v>0</v>
      </c>
      <c r="Z24" s="219" t="str">
        <f t="shared" si="2"/>
        <v>0</v>
      </c>
      <c r="AA24" s="228"/>
    </row>
    <row r="25" spans="2:27" ht="18" customHeight="1" x14ac:dyDescent="0.6">
      <c r="B25" s="13">
        <v>19</v>
      </c>
      <c r="C25" s="227" t="str">
        <f>'เวลาเรียน1-3'!D24</f>
        <v>เด็กชาย กรกช  ลางคุลเสน</v>
      </c>
      <c r="D25" s="233"/>
      <c r="E25" s="229"/>
      <c r="F25" s="229">
        <v>7</v>
      </c>
      <c r="G25" s="232">
        <v>7</v>
      </c>
      <c r="H25" s="231">
        <v>8</v>
      </c>
      <c r="I25" s="231">
        <v>8</v>
      </c>
      <c r="J25" s="231">
        <v>9</v>
      </c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  <c r="V25" s="222">
        <f t="shared" si="0"/>
        <v>39</v>
      </c>
      <c r="W25" s="235">
        <v>11</v>
      </c>
      <c r="X25" s="235">
        <v>25</v>
      </c>
      <c r="Y25" s="220">
        <f t="shared" si="1"/>
        <v>75</v>
      </c>
      <c r="Z25" s="219" t="str">
        <f t="shared" si="2"/>
        <v>3.5</v>
      </c>
      <c r="AA25" s="228"/>
    </row>
    <row r="26" spans="2:27" ht="18" customHeight="1" x14ac:dyDescent="0.6">
      <c r="B26" s="3">
        <v>20</v>
      </c>
      <c r="C26" s="227" t="str">
        <f>'เวลาเรียน1-3'!D25</f>
        <v>เด็กชาย ชนกภัทร์  วงษ์สง่า</v>
      </c>
      <c r="D26" s="233"/>
      <c r="E26" s="229"/>
      <c r="F26" s="229"/>
      <c r="G26" s="232"/>
      <c r="H26" s="231"/>
      <c r="I26" s="231"/>
      <c r="J26" s="231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30"/>
      <c r="V26" s="222">
        <f t="shared" si="0"/>
        <v>0</v>
      </c>
      <c r="W26" s="229"/>
      <c r="X26" s="229"/>
      <c r="Y26" s="220">
        <f t="shared" si="1"/>
        <v>0</v>
      </c>
      <c r="Z26" s="219" t="str">
        <f t="shared" si="2"/>
        <v>0</v>
      </c>
      <c r="AA26" s="228"/>
    </row>
    <row r="27" spans="2:27" ht="18" customHeight="1" x14ac:dyDescent="0.6">
      <c r="B27" s="13">
        <v>21</v>
      </c>
      <c r="C27" s="227" t="str">
        <f>'เวลาเรียน1-3'!D26</f>
        <v>เด็กชาย อรรถวุฒิ  ชวดจอหอ</v>
      </c>
      <c r="D27" s="233"/>
      <c r="E27" s="229"/>
      <c r="F27" s="229"/>
      <c r="G27" s="232"/>
      <c r="H27" s="231"/>
      <c r="I27" s="231"/>
      <c r="J27" s="231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30"/>
      <c r="V27" s="222">
        <f t="shared" si="0"/>
        <v>0</v>
      </c>
      <c r="W27" s="235"/>
      <c r="X27" s="235"/>
      <c r="Y27" s="220">
        <f t="shared" si="1"/>
        <v>0</v>
      </c>
      <c r="Z27" s="219" t="str">
        <f t="shared" si="2"/>
        <v>0</v>
      </c>
      <c r="AA27" s="228"/>
    </row>
    <row r="28" spans="2:27" ht="18" customHeight="1" x14ac:dyDescent="0.6">
      <c r="B28" s="3">
        <v>22</v>
      </c>
      <c r="C28" s="227" t="str">
        <f>'เวลาเรียน1-3'!D27</f>
        <v>เด็กชาย อรรถวิทย์  ชวดจอหอ</v>
      </c>
      <c r="D28" s="233"/>
      <c r="E28" s="229"/>
      <c r="F28" s="229">
        <v>9</v>
      </c>
      <c r="G28" s="232">
        <v>8</v>
      </c>
      <c r="H28" s="231">
        <v>9</v>
      </c>
      <c r="I28" s="231">
        <v>10</v>
      </c>
      <c r="J28" s="231">
        <v>10</v>
      </c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30"/>
      <c r="V28" s="222">
        <f t="shared" si="0"/>
        <v>46</v>
      </c>
      <c r="W28" s="229">
        <v>18</v>
      </c>
      <c r="X28" s="229">
        <v>28</v>
      </c>
      <c r="Y28" s="220">
        <f t="shared" si="1"/>
        <v>92</v>
      </c>
      <c r="Z28" s="219">
        <f t="shared" si="2"/>
        <v>4</v>
      </c>
      <c r="AA28" s="228"/>
    </row>
    <row r="29" spans="2:27" ht="18" customHeight="1" x14ac:dyDescent="0.6">
      <c r="B29" s="13">
        <v>23</v>
      </c>
      <c r="C29" s="227" t="str">
        <f>'เวลาเรียน1-3'!D28</f>
        <v>เด็กชาย ศราวุฒิ  ป้องคำสิงห์</v>
      </c>
      <c r="D29" s="233" t="s">
        <v>15</v>
      </c>
      <c r="E29" s="229"/>
      <c r="F29" s="229">
        <v>8</v>
      </c>
      <c r="G29" s="232">
        <v>8</v>
      </c>
      <c r="H29" s="231">
        <v>7</v>
      </c>
      <c r="I29" s="231">
        <v>7</v>
      </c>
      <c r="J29" s="231">
        <v>9</v>
      </c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30"/>
      <c r="V29" s="222">
        <f t="shared" si="0"/>
        <v>39</v>
      </c>
      <c r="W29" s="235">
        <v>15</v>
      </c>
      <c r="X29" s="235">
        <v>22</v>
      </c>
      <c r="Y29" s="220">
        <f t="shared" si="1"/>
        <v>76</v>
      </c>
      <c r="Z29" s="219" t="str">
        <f t="shared" si="2"/>
        <v>3.5</v>
      </c>
      <c r="AA29" s="228"/>
    </row>
    <row r="30" spans="2:27" ht="18" customHeight="1" x14ac:dyDescent="0.6">
      <c r="B30" s="3">
        <v>24</v>
      </c>
      <c r="C30" s="227" t="str">
        <f>'เวลาเรียน1-3'!D29</f>
        <v>เด็กชาย ปรินทร  ศรีแก้ว</v>
      </c>
      <c r="D30" s="233"/>
      <c r="E30" s="229"/>
      <c r="F30" s="229"/>
      <c r="G30" s="232"/>
      <c r="H30" s="231"/>
      <c r="I30" s="231"/>
      <c r="J30" s="231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30"/>
      <c r="V30" s="222">
        <f t="shared" si="0"/>
        <v>0</v>
      </c>
      <c r="W30" s="229"/>
      <c r="X30" s="229"/>
      <c r="Y30" s="220">
        <f t="shared" si="1"/>
        <v>0</v>
      </c>
      <c r="Z30" s="219" t="str">
        <f t="shared" si="2"/>
        <v>0</v>
      </c>
      <c r="AA30" s="228"/>
    </row>
    <row r="31" spans="2:27" ht="18" customHeight="1" x14ac:dyDescent="0.6">
      <c r="B31" s="14">
        <v>25</v>
      </c>
      <c r="C31" s="227" t="str">
        <f>'เวลาเรียน1-3'!D30</f>
        <v>เด็กหญิง ศิวาภัทร  เกิดสมจิตร</v>
      </c>
      <c r="D31" s="233"/>
      <c r="E31" s="229"/>
      <c r="F31" s="229"/>
      <c r="G31" s="232"/>
      <c r="H31" s="231"/>
      <c r="I31" s="231"/>
      <c r="J31" s="231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30"/>
      <c r="V31" s="222">
        <f t="shared" si="0"/>
        <v>0</v>
      </c>
      <c r="W31" s="229"/>
      <c r="X31" s="229"/>
      <c r="Y31" s="220">
        <f t="shared" si="1"/>
        <v>0</v>
      </c>
      <c r="Z31" s="219" t="str">
        <f t="shared" si="2"/>
        <v>0</v>
      </c>
      <c r="AA31" s="234"/>
    </row>
    <row r="32" spans="2:27" ht="18" customHeight="1" x14ac:dyDescent="0.6">
      <c r="B32" s="3">
        <v>26</v>
      </c>
      <c r="C32" s="227" t="str">
        <f>'เวลาเรียน1-3'!D31</f>
        <v>เด็กชาย วุฒิชัย  จะมะเลิศ</v>
      </c>
      <c r="D32" s="233"/>
      <c r="E32" s="229"/>
      <c r="F32" s="229"/>
      <c r="G32" s="232"/>
      <c r="H32" s="231"/>
      <c r="I32" s="231"/>
      <c r="J32" s="231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30"/>
      <c r="V32" s="222">
        <f t="shared" si="0"/>
        <v>0</v>
      </c>
      <c r="W32" s="229"/>
      <c r="X32" s="229"/>
      <c r="Y32" s="220">
        <f t="shared" si="1"/>
        <v>0</v>
      </c>
      <c r="Z32" s="219" t="str">
        <f t="shared" si="2"/>
        <v>0</v>
      </c>
      <c r="AA32" s="228"/>
    </row>
    <row r="33" spans="2:27" ht="18" customHeight="1" x14ac:dyDescent="0.6">
      <c r="B33" s="13">
        <v>27</v>
      </c>
      <c r="C33" s="227" t="str">
        <f>'เวลาเรียน1-3'!D32</f>
        <v>เด็กชาย ศรัณย์พงษ์  พรรษา</v>
      </c>
      <c r="D33" s="233"/>
      <c r="E33" s="229"/>
      <c r="F33" s="229">
        <v>9</v>
      </c>
      <c r="G33" s="232">
        <v>9</v>
      </c>
      <c r="H33" s="231">
        <v>8</v>
      </c>
      <c r="I33" s="231">
        <v>8</v>
      </c>
      <c r="J33" s="231">
        <v>9</v>
      </c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30"/>
      <c r="V33" s="222">
        <f t="shared" si="0"/>
        <v>43</v>
      </c>
      <c r="W33" s="229">
        <v>15</v>
      </c>
      <c r="X33" s="229">
        <v>28</v>
      </c>
      <c r="Y33" s="220">
        <f t="shared" si="1"/>
        <v>86</v>
      </c>
      <c r="Z33" s="219">
        <f t="shared" si="2"/>
        <v>4</v>
      </c>
      <c r="AA33" s="228"/>
    </row>
    <row r="34" spans="2:27" ht="18" customHeight="1" x14ac:dyDescent="0.6">
      <c r="B34" s="3">
        <v>28</v>
      </c>
      <c r="C34" s="227" t="str">
        <f>'เวลาเรียน1-3'!D33</f>
        <v>เด็กชาย อลงกรณ์  เครืออ่อน</v>
      </c>
      <c r="D34" s="233"/>
      <c r="E34" s="229"/>
      <c r="F34" s="229">
        <v>6</v>
      </c>
      <c r="G34" s="232">
        <v>6</v>
      </c>
      <c r="H34" s="231">
        <v>8</v>
      </c>
      <c r="I34" s="231">
        <v>8</v>
      </c>
      <c r="J34" s="231">
        <v>6</v>
      </c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30"/>
      <c r="V34" s="222">
        <f t="shared" si="0"/>
        <v>34</v>
      </c>
      <c r="W34" s="229">
        <v>13</v>
      </c>
      <c r="X34" s="229">
        <v>25</v>
      </c>
      <c r="Y34" s="220">
        <f t="shared" si="1"/>
        <v>72</v>
      </c>
      <c r="Z34" s="219" t="str">
        <f t="shared" si="2"/>
        <v>3</v>
      </c>
      <c r="AA34" s="228"/>
    </row>
    <row r="35" spans="2:27" ht="18" customHeight="1" x14ac:dyDescent="0.6">
      <c r="B35" s="13">
        <v>29</v>
      </c>
      <c r="C35" s="227" t="str">
        <f>'เวลาเรียน1-3'!D34</f>
        <v>เด็กชาย สมเจตร  ทับทวี</v>
      </c>
      <c r="D35" s="233"/>
      <c r="E35" s="229"/>
      <c r="F35" s="229">
        <v>9</v>
      </c>
      <c r="G35" s="232">
        <v>9</v>
      </c>
      <c r="H35" s="231">
        <v>8</v>
      </c>
      <c r="I35" s="231">
        <v>8</v>
      </c>
      <c r="J35" s="231">
        <v>10</v>
      </c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30"/>
      <c r="V35" s="222">
        <f t="shared" si="0"/>
        <v>44</v>
      </c>
      <c r="W35" s="229">
        <v>16</v>
      </c>
      <c r="X35" s="229">
        <v>28</v>
      </c>
      <c r="Y35" s="220">
        <f t="shared" si="1"/>
        <v>88</v>
      </c>
      <c r="Z35" s="219">
        <f t="shared" si="2"/>
        <v>4</v>
      </c>
      <c r="AA35" s="228"/>
    </row>
    <row r="36" spans="2:27" ht="18" customHeight="1" x14ac:dyDescent="0.6">
      <c r="B36" s="3">
        <v>30</v>
      </c>
      <c r="C36" s="227" t="str">
        <f>'เวลาเรียน1-3'!D35</f>
        <v>เด็กชาย สัชฌุกร  เช้าวันดี</v>
      </c>
      <c r="D36" s="233"/>
      <c r="E36" s="229"/>
      <c r="F36" s="229">
        <v>8</v>
      </c>
      <c r="G36" s="232">
        <v>8</v>
      </c>
      <c r="H36" s="231">
        <v>7</v>
      </c>
      <c r="I36" s="231">
        <v>7</v>
      </c>
      <c r="J36" s="231">
        <v>8</v>
      </c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30"/>
      <c r="V36" s="222">
        <f t="shared" si="0"/>
        <v>38</v>
      </c>
      <c r="W36" s="229">
        <v>12</v>
      </c>
      <c r="X36" s="229">
        <v>25</v>
      </c>
      <c r="Y36" s="220">
        <f t="shared" si="1"/>
        <v>75</v>
      </c>
      <c r="Z36" s="219" t="str">
        <f t="shared" si="2"/>
        <v>3.5</v>
      </c>
      <c r="AA36" s="228"/>
    </row>
    <row r="37" spans="2:27" ht="18" customHeight="1" x14ac:dyDescent="0.6">
      <c r="B37" s="13">
        <v>31</v>
      </c>
      <c r="C37" s="227" t="str">
        <f>'เวลาเรียน1-3'!D36</f>
        <v>เด็กชาย ณัฐภัทร  พิณนาขิเลย์</v>
      </c>
      <c r="D37" s="233"/>
      <c r="E37" s="229"/>
      <c r="F37" s="229">
        <v>6</v>
      </c>
      <c r="G37" s="232">
        <v>6</v>
      </c>
      <c r="H37" s="231">
        <v>8</v>
      </c>
      <c r="I37" s="231">
        <v>8</v>
      </c>
      <c r="J37" s="231">
        <v>7</v>
      </c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30"/>
      <c r="V37" s="222">
        <f t="shared" si="0"/>
        <v>35</v>
      </c>
      <c r="W37" s="229">
        <v>12</v>
      </c>
      <c r="X37" s="229">
        <v>25</v>
      </c>
      <c r="Y37" s="220">
        <f t="shared" si="1"/>
        <v>72</v>
      </c>
      <c r="Z37" s="219" t="str">
        <f t="shared" si="2"/>
        <v>3</v>
      </c>
      <c r="AA37" s="228"/>
    </row>
    <row r="38" spans="2:27" ht="18" customHeight="1" x14ac:dyDescent="0.6">
      <c r="B38" s="3">
        <v>32</v>
      </c>
      <c r="C38" s="227"/>
      <c r="D38" s="233"/>
      <c r="E38" s="229"/>
      <c r="F38" s="229"/>
      <c r="G38" s="232"/>
      <c r="H38" s="231"/>
      <c r="I38" s="231"/>
      <c r="J38" s="231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30"/>
      <c r="V38" s="222"/>
      <c r="W38" s="229"/>
      <c r="X38" s="229"/>
      <c r="Y38" s="220"/>
      <c r="Z38" s="219"/>
      <c r="AA38" s="228"/>
    </row>
    <row r="39" spans="2:27" ht="18" customHeight="1" x14ac:dyDescent="0.6">
      <c r="B39" s="3">
        <v>33</v>
      </c>
      <c r="C39" s="227"/>
      <c r="D39" s="233"/>
      <c r="E39" s="229"/>
      <c r="F39" s="229"/>
      <c r="G39" s="232"/>
      <c r="H39" s="231"/>
      <c r="I39" s="231"/>
      <c r="J39" s="231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30"/>
      <c r="V39" s="222"/>
      <c r="W39" s="229"/>
      <c r="X39" s="229"/>
      <c r="Y39" s="220"/>
      <c r="Z39" s="219"/>
      <c r="AA39" s="228"/>
    </row>
    <row r="40" spans="2:27" ht="18" customHeight="1" x14ac:dyDescent="0.6">
      <c r="B40" s="3">
        <v>34</v>
      </c>
      <c r="C40" s="227"/>
      <c r="D40" s="233"/>
      <c r="E40" s="229"/>
      <c r="F40" s="229"/>
      <c r="G40" s="232"/>
      <c r="H40" s="231"/>
      <c r="I40" s="231"/>
      <c r="J40" s="231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30"/>
      <c r="V40" s="222"/>
      <c r="W40" s="229"/>
      <c r="X40" s="229"/>
      <c r="Y40" s="220"/>
      <c r="Z40" s="219"/>
      <c r="AA40" s="228"/>
    </row>
    <row r="41" spans="2:27" ht="18" customHeight="1" x14ac:dyDescent="0.6">
      <c r="B41" s="13">
        <v>35</v>
      </c>
      <c r="C41" s="227"/>
      <c r="D41" s="233"/>
      <c r="E41" s="229"/>
      <c r="F41" s="229"/>
      <c r="G41" s="232"/>
      <c r="H41" s="231"/>
      <c r="I41" s="231"/>
      <c r="J41" s="231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30"/>
      <c r="V41" s="222"/>
      <c r="W41" s="229"/>
      <c r="X41" s="229"/>
      <c r="Y41" s="220"/>
      <c r="Z41" s="219"/>
      <c r="AA41" s="228"/>
    </row>
    <row r="42" spans="2:27" ht="18" customHeight="1" x14ac:dyDescent="0.6">
      <c r="B42" s="3">
        <v>36</v>
      </c>
      <c r="C42" s="227"/>
      <c r="D42" s="233"/>
      <c r="E42" s="229"/>
      <c r="F42" s="229"/>
      <c r="G42" s="232"/>
      <c r="H42" s="231"/>
      <c r="I42" s="231"/>
      <c r="J42" s="231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30"/>
      <c r="V42" s="222"/>
      <c r="W42" s="229"/>
      <c r="X42" s="229"/>
      <c r="Y42" s="220"/>
      <c r="Z42" s="219"/>
      <c r="AA42" s="228"/>
    </row>
    <row r="43" spans="2:27" ht="18" customHeight="1" x14ac:dyDescent="0.6">
      <c r="B43" s="3">
        <v>37</v>
      </c>
      <c r="C43" s="227"/>
      <c r="D43" s="233"/>
      <c r="E43" s="229"/>
      <c r="F43" s="229"/>
      <c r="G43" s="232"/>
      <c r="H43" s="231"/>
      <c r="I43" s="231"/>
      <c r="J43" s="231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30"/>
      <c r="V43" s="222"/>
      <c r="W43" s="229"/>
      <c r="X43" s="229"/>
      <c r="Y43" s="220"/>
      <c r="Z43" s="219"/>
      <c r="AA43" s="228"/>
    </row>
    <row r="44" spans="2:27" ht="18" customHeight="1" x14ac:dyDescent="0.6">
      <c r="B44" s="3">
        <v>38</v>
      </c>
      <c r="C44" s="227"/>
      <c r="D44" s="233"/>
      <c r="E44" s="229"/>
      <c r="F44" s="229"/>
      <c r="G44" s="232"/>
      <c r="H44" s="231"/>
      <c r="I44" s="231"/>
      <c r="J44" s="231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30"/>
      <c r="V44" s="222"/>
      <c r="W44" s="229"/>
      <c r="X44" s="229"/>
      <c r="Y44" s="220"/>
      <c r="Z44" s="219"/>
      <c r="AA44" s="228"/>
    </row>
    <row r="45" spans="2:27" ht="18" customHeight="1" x14ac:dyDescent="0.6">
      <c r="B45" s="13">
        <v>39</v>
      </c>
      <c r="C45" s="227"/>
      <c r="D45" s="233"/>
      <c r="E45" s="229"/>
      <c r="F45" s="229"/>
      <c r="G45" s="232"/>
      <c r="H45" s="231"/>
      <c r="I45" s="231"/>
      <c r="J45" s="231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30"/>
      <c r="V45" s="222"/>
      <c r="W45" s="229"/>
      <c r="X45" s="229"/>
      <c r="Y45" s="220"/>
      <c r="Z45" s="219"/>
      <c r="AA45" s="228"/>
    </row>
    <row r="46" spans="2:27" ht="18" customHeight="1" thickBot="1" x14ac:dyDescent="0.65">
      <c r="B46" s="15">
        <v>40</v>
      </c>
      <c r="C46" s="227"/>
      <c r="D46" s="226"/>
      <c r="E46" s="221"/>
      <c r="F46" s="221"/>
      <c r="G46" s="225"/>
      <c r="H46" s="224"/>
      <c r="I46" s="224"/>
      <c r="J46" s="224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3"/>
      <c r="V46" s="222"/>
      <c r="W46" s="221"/>
      <c r="X46" s="221"/>
      <c r="Y46" s="220"/>
      <c r="Z46" s="219"/>
      <c r="AA46" s="218"/>
    </row>
    <row r="47" spans="2:27" ht="17.100000000000001" customHeight="1" x14ac:dyDescent="0.6"/>
    <row r="48" spans="2:27" ht="17.100000000000001" customHeight="1" x14ac:dyDescent="0.7">
      <c r="P48" s="215" t="s">
        <v>27</v>
      </c>
      <c r="Q48" s="215"/>
      <c r="R48" s="215"/>
      <c r="S48" s="214">
        <v>0</v>
      </c>
      <c r="U48" s="213" t="s">
        <v>28</v>
      </c>
      <c r="V48" s="212"/>
      <c r="W48" s="211">
        <f>COUNTIF($Z$7:$Z$47,"0")</f>
        <v>12</v>
      </c>
      <c r="X48" s="210" t="s">
        <v>29</v>
      </c>
      <c r="Z48" s="216"/>
    </row>
    <row r="49" spans="16:26" ht="17.100000000000001" customHeight="1" x14ac:dyDescent="0.7">
      <c r="P49" s="215" t="s">
        <v>27</v>
      </c>
      <c r="R49" s="215"/>
      <c r="S49" s="214">
        <v>1</v>
      </c>
      <c r="U49" s="213" t="s">
        <v>28</v>
      </c>
      <c r="V49" s="212"/>
      <c r="W49" s="211">
        <f>COUNTIF($Z$7:$Z$47,"1")</f>
        <v>2</v>
      </c>
      <c r="X49" s="210" t="s">
        <v>29</v>
      </c>
    </row>
    <row r="50" spans="16:26" ht="17.100000000000001" customHeight="1" x14ac:dyDescent="0.7">
      <c r="P50" s="215" t="s">
        <v>27</v>
      </c>
      <c r="Q50" s="215"/>
      <c r="R50" s="215"/>
      <c r="S50" s="456">
        <v>1.5</v>
      </c>
      <c r="T50" s="457"/>
      <c r="U50" s="213" t="s">
        <v>28</v>
      </c>
      <c r="V50" s="212"/>
      <c r="W50" s="211">
        <f>COUNTIF($Z$7:$Z$47,"1.5")</f>
        <v>2</v>
      </c>
      <c r="X50" s="210" t="s">
        <v>29</v>
      </c>
    </row>
    <row r="51" spans="16:26" ht="17.100000000000001" customHeight="1" x14ac:dyDescent="0.7">
      <c r="P51" s="215" t="s">
        <v>27</v>
      </c>
      <c r="Q51" s="215"/>
      <c r="R51" s="215"/>
      <c r="S51" s="217">
        <v>2</v>
      </c>
      <c r="U51" s="213" t="s">
        <v>28</v>
      </c>
      <c r="V51" s="212"/>
      <c r="W51" s="211">
        <f>COUNTIF($Z$7:$Z$47,"2")</f>
        <v>2</v>
      </c>
      <c r="X51" s="210" t="s">
        <v>29</v>
      </c>
      <c r="Z51" s="216"/>
    </row>
    <row r="52" spans="16:26" ht="17.100000000000001" customHeight="1" x14ac:dyDescent="0.7">
      <c r="P52" s="215" t="s">
        <v>27</v>
      </c>
      <c r="Q52" s="215"/>
      <c r="R52" s="215"/>
      <c r="S52" s="456">
        <v>2.5</v>
      </c>
      <c r="T52" s="458"/>
      <c r="U52" s="213" t="s">
        <v>28</v>
      </c>
      <c r="V52" s="212"/>
      <c r="W52" s="211">
        <f>COUNTIF($Z$7:$Z$47,"2.5")</f>
        <v>1</v>
      </c>
      <c r="X52" s="210" t="s">
        <v>29</v>
      </c>
    </row>
    <row r="53" spans="16:26" ht="17.100000000000001" customHeight="1" x14ac:dyDescent="0.7">
      <c r="P53" s="215" t="s">
        <v>27</v>
      </c>
      <c r="Q53" s="215"/>
      <c r="R53" s="215"/>
      <c r="S53" s="214">
        <v>3</v>
      </c>
      <c r="U53" s="213" t="s">
        <v>28</v>
      </c>
      <c r="V53" s="212"/>
      <c r="W53" s="211">
        <f>COUNTIF($Z$7:$Z$47,"3")</f>
        <v>4</v>
      </c>
      <c r="X53" s="210" t="s">
        <v>29</v>
      </c>
    </row>
    <row r="54" spans="16:26" ht="17.100000000000001" customHeight="1" x14ac:dyDescent="0.7">
      <c r="P54" s="215" t="s">
        <v>27</v>
      </c>
      <c r="Q54" s="215"/>
      <c r="R54" s="215"/>
      <c r="S54" s="456">
        <v>3.5</v>
      </c>
      <c r="T54" s="458"/>
      <c r="U54" s="213" t="s">
        <v>28</v>
      </c>
      <c r="V54" s="212"/>
      <c r="W54" s="211">
        <f>COUNTIF($Z$7:$Z$47,"3.5")</f>
        <v>3</v>
      </c>
      <c r="X54" s="210" t="s">
        <v>29</v>
      </c>
    </row>
    <row r="55" spans="16:26" ht="17.100000000000001" customHeight="1" x14ac:dyDescent="0.7">
      <c r="P55" s="215" t="s">
        <v>27</v>
      </c>
      <c r="Q55" s="215"/>
      <c r="R55" s="215"/>
      <c r="S55" s="214">
        <v>4</v>
      </c>
      <c r="U55" s="213" t="s">
        <v>28</v>
      </c>
      <c r="V55" s="212"/>
      <c r="W55" s="211">
        <f>COUNTIF($Z$7:$Z$47,"4")</f>
        <v>5</v>
      </c>
      <c r="X55" s="210" t="s">
        <v>29</v>
      </c>
    </row>
    <row r="56" spans="16:26" ht="17.100000000000001" customHeight="1" x14ac:dyDescent="0.7">
      <c r="Q56" s="210" t="s">
        <v>31</v>
      </c>
      <c r="S56" s="214" t="s">
        <v>18</v>
      </c>
      <c r="U56" s="213" t="s">
        <v>28</v>
      </c>
      <c r="V56" s="212"/>
      <c r="W56" s="211">
        <f>COUNTIF($Z$7:$Z$47,"ร")</f>
        <v>0</v>
      </c>
      <c r="X56" s="210" t="s">
        <v>29</v>
      </c>
    </row>
    <row r="57" spans="16:26" ht="17.100000000000001" customHeight="1" x14ac:dyDescent="0.7">
      <c r="Q57" s="210" t="s">
        <v>31</v>
      </c>
      <c r="S57" s="210" t="s">
        <v>19</v>
      </c>
      <c r="U57" s="213" t="s">
        <v>28</v>
      </c>
      <c r="V57" s="212"/>
      <c r="W57" s="211">
        <f>COUNTIF($Z$7:$Z$47,"มส")</f>
        <v>0</v>
      </c>
      <c r="X57" s="210" t="s">
        <v>29</v>
      </c>
    </row>
    <row r="58" spans="16:26" ht="17.100000000000001" customHeight="1" x14ac:dyDescent="0.7">
      <c r="Q58" s="210" t="s">
        <v>31</v>
      </c>
      <c r="S58" s="210" t="s">
        <v>20</v>
      </c>
      <c r="U58" s="213" t="s">
        <v>28</v>
      </c>
      <c r="V58" s="212"/>
      <c r="W58" s="211">
        <f>COUNTIF($Z$7:$Z$47,"ผ")</f>
        <v>0</v>
      </c>
      <c r="X58" s="210" t="s">
        <v>29</v>
      </c>
    </row>
    <row r="59" spans="16:26" ht="17.100000000000001" customHeight="1" x14ac:dyDescent="0.7">
      <c r="Q59" s="210" t="s">
        <v>31</v>
      </c>
      <c r="S59" s="210" t="s">
        <v>21</v>
      </c>
      <c r="U59" s="213" t="s">
        <v>28</v>
      </c>
      <c r="V59" s="212"/>
      <c r="W59" s="211">
        <f>COUNTIF($Z$7:$Z$47,"มผ")</f>
        <v>0</v>
      </c>
      <c r="X59" s="210" t="s">
        <v>29</v>
      </c>
    </row>
    <row r="60" spans="16:26" ht="17.100000000000001" customHeight="1" x14ac:dyDescent="0.7">
      <c r="R60" s="212"/>
      <c r="S60" s="212"/>
      <c r="T60" s="210"/>
      <c r="U60" s="210"/>
      <c r="V60" s="210"/>
      <c r="W60" s="211">
        <f>SUM(W48:W59)</f>
        <v>31</v>
      </c>
      <c r="X60" s="210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437"/>
  <sheetViews>
    <sheetView view="pageBreakPreview" topLeftCell="A22" zoomScaleNormal="100" zoomScaleSheetLayoutView="100" workbookViewId="0">
      <selection activeCell="M30" sqref="M30"/>
    </sheetView>
  </sheetViews>
  <sheetFormatPr defaultColWidth="9.125" defaultRowHeight="24.6" x14ac:dyDescent="0.7"/>
  <cols>
    <col min="1" max="1" width="4.625" style="23" customWidth="1"/>
    <col min="2" max="2" width="5.375" style="38" customWidth="1"/>
    <col min="3" max="3" width="9.125" style="38"/>
    <col min="4" max="4" width="27.625" style="23" customWidth="1"/>
    <col min="5" max="6" width="8.75" style="38" customWidth="1"/>
    <col min="7" max="7" width="14.125" style="23" customWidth="1"/>
    <col min="8" max="8" width="18.125" style="23" customWidth="1"/>
    <col min="9" max="9" width="7.375" style="44" customWidth="1"/>
    <col min="10" max="10" width="10.125" style="23" customWidth="1"/>
    <col min="11" max="16384" width="9.125" style="23"/>
  </cols>
  <sheetData>
    <row r="1" spans="2:10" ht="24.9" customHeight="1" x14ac:dyDescent="0.7">
      <c r="B1" s="481" t="s">
        <v>175</v>
      </c>
      <c r="C1" s="481"/>
      <c r="D1" s="481"/>
      <c r="E1" s="481"/>
      <c r="F1" s="481"/>
      <c r="G1" s="481"/>
      <c r="H1" s="481"/>
      <c r="I1" s="481"/>
      <c r="J1" s="481"/>
    </row>
    <row r="2" spans="2:10" ht="24.9" customHeight="1" x14ac:dyDescent="0.7">
      <c r="B2" s="481" t="s">
        <v>208</v>
      </c>
      <c r="C2" s="481"/>
      <c r="D2" s="481"/>
      <c r="E2" s="481"/>
      <c r="F2" s="481"/>
      <c r="G2" s="481"/>
      <c r="H2" s="481"/>
      <c r="I2" s="481"/>
      <c r="J2" s="481"/>
    </row>
    <row r="3" spans="2:10" s="27" customFormat="1" ht="18" customHeight="1" x14ac:dyDescent="0.6">
      <c r="B3" s="482" t="s">
        <v>35</v>
      </c>
      <c r="C3" s="482" t="s">
        <v>36</v>
      </c>
      <c r="D3" s="483" t="s">
        <v>3</v>
      </c>
      <c r="E3" s="24" t="s">
        <v>4</v>
      </c>
      <c r="F3" s="24" t="s">
        <v>176</v>
      </c>
      <c r="G3" s="484" t="s">
        <v>45</v>
      </c>
      <c r="H3" s="267"/>
      <c r="I3" s="25"/>
      <c r="J3" s="26"/>
    </row>
    <row r="4" spans="2:10" s="27" customFormat="1" ht="18" customHeight="1" x14ac:dyDescent="0.6">
      <c r="B4" s="482"/>
      <c r="C4" s="482"/>
      <c r="D4" s="483"/>
      <c r="E4" s="28">
        <v>100</v>
      </c>
      <c r="F4" s="28" t="s">
        <v>177</v>
      </c>
      <c r="G4" s="484"/>
      <c r="H4" s="268"/>
      <c r="I4" s="40"/>
      <c r="J4" s="29"/>
    </row>
    <row r="5" spans="2:10" s="27" customFormat="1" ht="18" customHeight="1" x14ac:dyDescent="0.6">
      <c r="B5" s="30">
        <v>1</v>
      </c>
      <c r="C5" s="30">
        <f>'เวลาเรียน1-3'!C6</f>
        <v>12464</v>
      </c>
      <c r="D5" s="269" t="str">
        <f>'เวลาเรียน1-3'!D6</f>
        <v>เด็กหญิง วริศรา  วงศ์ศรีวิชัย</v>
      </c>
      <c r="E5" s="30">
        <f>'[1]รวมคะแนน3-2'!Y7</f>
        <v>52</v>
      </c>
      <c r="F5" s="30" t="str">
        <f>'[1]รวมคะแนน3-2'!Z7</f>
        <v>1</v>
      </c>
      <c r="G5" s="31"/>
      <c r="H5" s="268"/>
      <c r="I5" s="40"/>
      <c r="J5" s="29"/>
    </row>
    <row r="6" spans="2:10" s="27" customFormat="1" ht="18" customHeight="1" x14ac:dyDescent="0.6">
      <c r="B6" s="30">
        <v>2</v>
      </c>
      <c r="C6" s="30">
        <f>'เวลาเรียน1-3'!C7</f>
        <v>12480</v>
      </c>
      <c r="D6" s="269" t="str">
        <f>'เวลาเรียน1-3'!D7</f>
        <v>เด็กชาย เพชรพนม  เอี่ยมแก้ว</v>
      </c>
      <c r="E6" s="30">
        <f>'[1]รวมคะแนน3-2'!Y8</f>
        <v>52</v>
      </c>
      <c r="F6" s="30" t="str">
        <f>'[1]รวมคะแนน3-2'!Z8</f>
        <v>1</v>
      </c>
      <c r="G6" s="31"/>
      <c r="H6" s="268"/>
      <c r="I6" s="40"/>
      <c r="J6" s="29"/>
    </row>
    <row r="7" spans="2:10" s="27" customFormat="1" ht="18" customHeight="1" x14ac:dyDescent="0.6">
      <c r="B7" s="30">
        <v>3</v>
      </c>
      <c r="C7" s="30">
        <f>'เวลาเรียน1-3'!C8</f>
        <v>12490</v>
      </c>
      <c r="D7" s="269" t="str">
        <f>'เวลาเรียน1-3'!D8</f>
        <v>เด็กหญิง นุชนาฎ  ธันวานนท์</v>
      </c>
      <c r="E7" s="30">
        <f>'[1]รวมคะแนน3-2'!Y9</f>
        <v>59</v>
      </c>
      <c r="F7" s="30" t="str">
        <f>'[1]รวมคะแนน3-2'!Z9</f>
        <v>1.5</v>
      </c>
      <c r="G7" s="31"/>
      <c r="H7" s="268"/>
      <c r="I7" s="40"/>
      <c r="J7" s="29"/>
    </row>
    <row r="8" spans="2:10" s="27" customFormat="1" ht="18" customHeight="1" x14ac:dyDescent="0.6">
      <c r="B8" s="30">
        <v>4</v>
      </c>
      <c r="C8" s="30">
        <f>'เวลาเรียน1-3'!C9</f>
        <v>12500</v>
      </c>
      <c r="D8" s="269" t="str">
        <f>'เวลาเรียน1-3'!D9</f>
        <v>เด็กหญิง กาญจนา  ขวัญมงคล</v>
      </c>
      <c r="E8" s="30">
        <f>'[1]รวมคะแนน3-2'!Y10</f>
        <v>63</v>
      </c>
      <c r="F8" s="30" t="str">
        <f>'[1]รวมคะแนน3-2'!Z10</f>
        <v>2</v>
      </c>
      <c r="G8" s="31"/>
      <c r="H8" s="268"/>
      <c r="I8" s="40"/>
      <c r="J8" s="29"/>
    </row>
    <row r="9" spans="2:10" s="27" customFormat="1" ht="18" customHeight="1" x14ac:dyDescent="0.6">
      <c r="B9" s="30">
        <v>5</v>
      </c>
      <c r="C9" s="30">
        <f>'เวลาเรียน1-3'!C10</f>
        <v>12508</v>
      </c>
      <c r="D9" s="269" t="str">
        <f>'เวลาเรียน1-3'!D10</f>
        <v>เด็กชาย ธนพงศ์  พวงเพชร</v>
      </c>
      <c r="E9" s="30">
        <f>'[1]รวมคะแนน3-2'!Y11</f>
        <v>71</v>
      </c>
      <c r="F9" s="30" t="str">
        <f>'[1]รวมคะแนน3-2'!Z11</f>
        <v>3</v>
      </c>
      <c r="G9" s="31"/>
      <c r="H9" s="268"/>
      <c r="I9" s="40"/>
      <c r="J9" s="29"/>
    </row>
    <row r="10" spans="2:10" s="27" customFormat="1" ht="18" customHeight="1" x14ac:dyDescent="0.6">
      <c r="B10" s="30">
        <v>6</v>
      </c>
      <c r="C10" s="30">
        <f>'เวลาเรียน1-3'!C11</f>
        <v>12509</v>
      </c>
      <c r="D10" s="269" t="str">
        <f>'เวลาเรียน1-3'!D11</f>
        <v>เด็กชาย ฐปณวัฒน์  กองอ้น</v>
      </c>
      <c r="E10" s="30">
        <f>'[1]รวมคะแนน3-2'!Y12</f>
        <v>54</v>
      </c>
      <c r="F10" s="30" t="str">
        <f>'[1]รวมคะแนน3-2'!Z12</f>
        <v>1</v>
      </c>
      <c r="G10" s="31"/>
      <c r="H10" s="268"/>
      <c r="I10" s="40"/>
      <c r="J10" s="29"/>
    </row>
    <row r="11" spans="2:10" s="27" customFormat="1" ht="18" customHeight="1" x14ac:dyDescent="0.6">
      <c r="B11" s="30">
        <v>7</v>
      </c>
      <c r="C11" s="30">
        <f>'เวลาเรียน1-3'!C12</f>
        <v>12510</v>
      </c>
      <c r="D11" s="269" t="str">
        <f>'เวลาเรียน1-3'!D12</f>
        <v>เด็กชาย ชนะชัย  จำลองกลาง</v>
      </c>
      <c r="E11" s="30">
        <f>'[1]รวมคะแนน3-2'!Y13</f>
        <v>0</v>
      </c>
      <c r="F11" s="30" t="str">
        <f>'[1]รวมคะแนน3-2'!Z13</f>
        <v>0</v>
      </c>
      <c r="G11" s="31"/>
      <c r="H11" s="268"/>
      <c r="I11" s="40"/>
      <c r="J11" s="29"/>
    </row>
    <row r="12" spans="2:10" s="27" customFormat="1" ht="18" customHeight="1" x14ac:dyDescent="0.6">
      <c r="B12" s="30">
        <v>8</v>
      </c>
      <c r="C12" s="30">
        <f>'เวลาเรียน1-3'!C13</f>
        <v>12519</v>
      </c>
      <c r="D12" s="269" t="str">
        <f>'เวลาเรียน1-3'!D13</f>
        <v>เด็กชาย รักชาติ  บัวสี</v>
      </c>
      <c r="E12" s="30">
        <f>'[1]รวมคะแนน3-2'!Y14</f>
        <v>86</v>
      </c>
      <c r="F12" s="30">
        <f>'[1]รวมคะแนน3-2'!Z14</f>
        <v>4</v>
      </c>
      <c r="G12" s="31"/>
      <c r="H12" s="268"/>
      <c r="I12" s="40"/>
      <c r="J12" s="29"/>
    </row>
    <row r="13" spans="2:10" s="27" customFormat="1" ht="18" customHeight="1" x14ac:dyDescent="0.6">
      <c r="B13" s="30">
        <v>9</v>
      </c>
      <c r="C13" s="30">
        <f>'เวลาเรียน1-3'!C14</f>
        <v>12524</v>
      </c>
      <c r="D13" s="269" t="str">
        <f>'เวลาเรียน1-3'!D14</f>
        <v>เด็กชาย วริทธิ์ธร  พุทธิวัย</v>
      </c>
      <c r="E13" s="30">
        <f>'[1]รวมคะแนน3-2'!Y15</f>
        <v>0</v>
      </c>
      <c r="F13" s="30" t="str">
        <f>'[1]รวมคะแนน3-2'!Z15</f>
        <v>0</v>
      </c>
      <c r="G13" s="31"/>
      <c r="H13" s="268"/>
      <c r="I13" s="40"/>
      <c r="J13" s="29"/>
    </row>
    <row r="14" spans="2:10" s="27" customFormat="1" ht="18" customHeight="1" x14ac:dyDescent="0.6">
      <c r="B14" s="30">
        <v>10</v>
      </c>
      <c r="C14" s="30">
        <f>'เวลาเรียน1-3'!C15</f>
        <v>12536</v>
      </c>
      <c r="D14" s="269" t="str">
        <f>'เวลาเรียน1-3'!D15</f>
        <v>เด็กหญิง กนกวรรณ  สมหมาย</v>
      </c>
      <c r="E14" s="30">
        <f>'[1]รวมคะแนน3-2'!Y16</f>
        <v>0</v>
      </c>
      <c r="F14" s="30" t="str">
        <f>'[1]รวมคะแนน3-2'!Z16</f>
        <v>0</v>
      </c>
      <c r="G14" s="31"/>
      <c r="H14" s="479" t="s">
        <v>16</v>
      </c>
      <c r="I14" s="479"/>
      <c r="J14" s="480"/>
    </row>
    <row r="15" spans="2:10" s="27" customFormat="1" ht="18" customHeight="1" x14ac:dyDescent="0.6">
      <c r="B15" s="30">
        <v>11</v>
      </c>
      <c r="C15" s="30">
        <f>'เวลาเรียน1-3'!C16</f>
        <v>12540</v>
      </c>
      <c r="D15" s="269" t="str">
        <f>'เวลาเรียน1-3'!D16</f>
        <v>เด็กชาย วิวัฒน์  วิลาลัย</v>
      </c>
      <c r="E15" s="30">
        <f>'[1]รวมคะแนน3-2'!Y17</f>
        <v>0</v>
      </c>
      <c r="F15" s="30" t="str">
        <f>'[1]รวมคะแนน3-2'!Z17</f>
        <v>0</v>
      </c>
      <c r="G15" s="31"/>
      <c r="H15" s="268" t="s">
        <v>178</v>
      </c>
      <c r="I15" s="40">
        <f>'รวมคะแนน1-3'!W49</f>
        <v>2</v>
      </c>
      <c r="J15" s="41" t="s">
        <v>29</v>
      </c>
    </row>
    <row r="16" spans="2:10" s="27" customFormat="1" ht="18" customHeight="1" x14ac:dyDescent="0.6">
      <c r="B16" s="30">
        <v>12</v>
      </c>
      <c r="C16" s="30">
        <f>'เวลาเรียน1-3'!C17</f>
        <v>12547</v>
      </c>
      <c r="D16" s="269" t="str">
        <f>'เวลาเรียน1-3'!D17</f>
        <v>เด็กชาย ภาคิน  รูปกระต่าย</v>
      </c>
      <c r="E16" s="30">
        <f>'[1]รวมคะแนน3-2'!Y18</f>
        <v>0</v>
      </c>
      <c r="F16" s="30" t="str">
        <f>'[1]รวมคะแนน3-2'!Z18</f>
        <v>0</v>
      </c>
      <c r="G16" s="31"/>
      <c r="H16" s="268" t="s">
        <v>179</v>
      </c>
      <c r="I16" s="40">
        <f>'รวมคะแนน1-3'!W50</f>
        <v>2</v>
      </c>
      <c r="J16" s="41" t="s">
        <v>29</v>
      </c>
    </row>
    <row r="17" spans="2:10" s="27" customFormat="1" ht="18" customHeight="1" x14ac:dyDescent="0.6">
      <c r="B17" s="30">
        <v>13</v>
      </c>
      <c r="C17" s="30">
        <f>'เวลาเรียน1-3'!C18</f>
        <v>12548</v>
      </c>
      <c r="D17" s="269" t="str">
        <f>'เวลาเรียน1-3'!D18</f>
        <v>เด็กชาย ภาณุเมศ  อ่วมประดิษฐ์</v>
      </c>
      <c r="E17" s="30">
        <f>'[1]รวมคะแนน3-2'!Y19</f>
        <v>80</v>
      </c>
      <c r="F17" s="30">
        <f>'[1]รวมคะแนน3-2'!Z19</f>
        <v>4</v>
      </c>
      <c r="G17" s="31"/>
      <c r="H17" s="268" t="s">
        <v>180</v>
      </c>
      <c r="I17" s="40">
        <f>'รวมคะแนน1-3'!W51</f>
        <v>2</v>
      </c>
      <c r="J17" s="41" t="s">
        <v>29</v>
      </c>
    </row>
    <row r="18" spans="2:10" s="27" customFormat="1" ht="18" customHeight="1" x14ac:dyDescent="0.6">
      <c r="B18" s="30">
        <v>14</v>
      </c>
      <c r="C18" s="30">
        <f>'เวลาเรียน1-3'!C19</f>
        <v>12556</v>
      </c>
      <c r="D18" s="269" t="str">
        <f>'เวลาเรียน1-3'!D19</f>
        <v>เด็กชาย ชรินทร์  อุตมา</v>
      </c>
      <c r="E18" s="30">
        <f>'[1]รวมคะแนน3-2'!Y20</f>
        <v>0</v>
      </c>
      <c r="F18" s="30" t="str">
        <f>'[1]รวมคะแนน3-2'!Z20</f>
        <v>0</v>
      </c>
      <c r="G18" s="31"/>
      <c r="H18" s="268" t="s">
        <v>181</v>
      </c>
      <c r="I18" s="40">
        <f>'รวมคะแนน1-3'!W52</f>
        <v>1</v>
      </c>
      <c r="J18" s="41" t="s">
        <v>29</v>
      </c>
    </row>
    <row r="19" spans="2:10" s="27" customFormat="1" ht="18" customHeight="1" x14ac:dyDescent="0.6">
      <c r="B19" s="30">
        <v>15</v>
      </c>
      <c r="C19" s="30">
        <f>'เวลาเรียน1-3'!C20</f>
        <v>12763</v>
      </c>
      <c r="D19" s="269" t="str">
        <f>'เวลาเรียน1-3'!D20</f>
        <v>เด็กชาย วนัสกร  บุตรงาม</v>
      </c>
      <c r="E19" s="30">
        <f>'[1]รวมคะแนน3-2'!Y21</f>
        <v>67</v>
      </c>
      <c r="F19" s="30" t="str">
        <f>'[1]รวมคะแนน3-2'!Z21</f>
        <v>2.5</v>
      </c>
      <c r="G19" s="31"/>
      <c r="H19" s="268" t="s">
        <v>182</v>
      </c>
      <c r="I19" s="40">
        <f>'รวมคะแนน1-3'!W53</f>
        <v>4</v>
      </c>
      <c r="J19" s="41" t="s">
        <v>29</v>
      </c>
    </row>
    <row r="20" spans="2:10" s="27" customFormat="1" ht="18" customHeight="1" x14ac:dyDescent="0.6">
      <c r="B20" s="30">
        <v>16</v>
      </c>
      <c r="C20" s="30">
        <f>'เวลาเรียน1-3'!C21</f>
        <v>12811</v>
      </c>
      <c r="D20" s="269" t="str">
        <f>'เวลาเรียน1-3'!D21</f>
        <v>เด็กหญิง กัณทิมา  ตะวะนะ</v>
      </c>
      <c r="E20" s="30">
        <f>'[1]รวมคะแนน3-2'!Y22</f>
        <v>0</v>
      </c>
      <c r="F20" s="30" t="str">
        <f>'[1]รวมคะแนน3-2'!Z22</f>
        <v>0</v>
      </c>
      <c r="G20" s="31"/>
      <c r="H20" s="268" t="s">
        <v>183</v>
      </c>
      <c r="I20" s="40">
        <f>'รวมคะแนน1-3'!W54</f>
        <v>3</v>
      </c>
      <c r="J20" s="41" t="s">
        <v>29</v>
      </c>
    </row>
    <row r="21" spans="2:10" s="27" customFormat="1" ht="18" customHeight="1" x14ac:dyDescent="0.6">
      <c r="B21" s="30">
        <v>17</v>
      </c>
      <c r="C21" s="30">
        <f>'เวลาเรียน1-3'!C22</f>
        <v>12818</v>
      </c>
      <c r="D21" s="269" t="str">
        <f>'เวลาเรียน1-3'!D22</f>
        <v>เด็กชาย วสุพล  ชนิดแจง</v>
      </c>
      <c r="E21" s="30">
        <f>'[1]รวมคะแนน3-2'!Y23</f>
        <v>0</v>
      </c>
      <c r="F21" s="30" t="str">
        <f>'[1]รวมคะแนน3-2'!Z23</f>
        <v>0</v>
      </c>
      <c r="G21" s="31"/>
      <c r="H21" s="268" t="s">
        <v>184</v>
      </c>
      <c r="I21" s="40">
        <f>'รวมคะแนน1-3'!W55</f>
        <v>5</v>
      </c>
      <c r="J21" s="41" t="s">
        <v>29</v>
      </c>
    </row>
    <row r="22" spans="2:10" s="27" customFormat="1" ht="18" customHeight="1" x14ac:dyDescent="0.6">
      <c r="B22" s="30">
        <v>18</v>
      </c>
      <c r="C22" s="30">
        <f>'เวลาเรียน1-3'!C23</f>
        <v>12827</v>
      </c>
      <c r="D22" s="269" t="str">
        <f>'เวลาเรียน1-3'!D23</f>
        <v>เด็กชาย ณพรรศกร  ทองวิเศษ</v>
      </c>
      <c r="E22" s="30">
        <f>'[1]รวมคะแนน3-2'!Y24</f>
        <v>0</v>
      </c>
      <c r="F22" s="30" t="str">
        <f>'[1]รวมคะแนน3-2'!Z24</f>
        <v>0</v>
      </c>
      <c r="G22" s="31"/>
      <c r="H22" s="270" t="s">
        <v>185</v>
      </c>
      <c r="I22" s="42">
        <f>SUM(I15:I21)</f>
        <v>19</v>
      </c>
      <c r="J22" s="43" t="s">
        <v>29</v>
      </c>
    </row>
    <row r="23" spans="2:10" s="27" customFormat="1" ht="18" customHeight="1" x14ac:dyDescent="0.6">
      <c r="B23" s="30">
        <v>19</v>
      </c>
      <c r="C23" s="30">
        <f>'เวลาเรียน1-3'!C24</f>
        <v>12833</v>
      </c>
      <c r="D23" s="269" t="str">
        <f>'เวลาเรียน1-3'!D24</f>
        <v>เด็กชาย กรกช  ลางคุลเสน</v>
      </c>
      <c r="E23" s="30">
        <f>'[1]รวมคะแนน3-2'!Y25</f>
        <v>75</v>
      </c>
      <c r="F23" s="30" t="str">
        <f>'[1]รวมคะแนน3-2'!Z25</f>
        <v>3.5</v>
      </c>
      <c r="G23" s="31"/>
      <c r="H23" s="268" t="s">
        <v>186</v>
      </c>
      <c r="I23" s="40">
        <f>'รวมคะแนน1-3'!W48</f>
        <v>12</v>
      </c>
      <c r="J23" s="41" t="s">
        <v>29</v>
      </c>
    </row>
    <row r="24" spans="2:10" s="27" customFormat="1" ht="18" customHeight="1" x14ac:dyDescent="0.6">
      <c r="B24" s="30">
        <v>20</v>
      </c>
      <c r="C24" s="30">
        <f>'เวลาเรียน1-3'!C25</f>
        <v>12954</v>
      </c>
      <c r="D24" s="269" t="str">
        <f>'เวลาเรียน1-3'!D25</f>
        <v>เด็กชาย ชนกภัทร์  วงษ์สง่า</v>
      </c>
      <c r="E24" s="30">
        <f>'[1]รวมคะแนน3-2'!Y26</f>
        <v>0</v>
      </c>
      <c r="F24" s="30" t="str">
        <f>'[1]รวมคะแนน3-2'!Z26</f>
        <v>0</v>
      </c>
      <c r="G24" s="31"/>
      <c r="H24" s="268" t="s">
        <v>18</v>
      </c>
      <c r="I24" s="40">
        <f>'รวมคะแนน1-3'!W56</f>
        <v>0</v>
      </c>
      <c r="J24" s="41" t="s">
        <v>29</v>
      </c>
    </row>
    <row r="25" spans="2:10" s="27" customFormat="1" ht="18" customHeight="1" x14ac:dyDescent="0.6">
      <c r="B25" s="30">
        <v>21</v>
      </c>
      <c r="C25" s="30">
        <f>'เวลาเรียน1-3'!C26</f>
        <v>12957</v>
      </c>
      <c r="D25" s="269" t="str">
        <f>'เวลาเรียน1-3'!D26</f>
        <v>เด็กชาย อรรถวุฒิ  ชวดจอหอ</v>
      </c>
      <c r="E25" s="30">
        <f>'[1]รวมคะแนน3-2'!Y27</f>
        <v>0</v>
      </c>
      <c r="F25" s="30" t="str">
        <f>'[1]รวมคะแนน3-2'!Z27</f>
        <v>0</v>
      </c>
      <c r="G25" s="31"/>
      <c r="H25" s="268" t="s">
        <v>19</v>
      </c>
      <c r="I25" s="40">
        <f>'รวมคะแนน1-3'!W57</f>
        <v>0</v>
      </c>
      <c r="J25" s="41" t="s">
        <v>29</v>
      </c>
    </row>
    <row r="26" spans="2:10" s="27" customFormat="1" ht="18" customHeight="1" x14ac:dyDescent="0.6">
      <c r="B26" s="30">
        <v>22</v>
      </c>
      <c r="C26" s="30">
        <f>'เวลาเรียน1-3'!C27</f>
        <v>12958</v>
      </c>
      <c r="D26" s="269" t="str">
        <f>'เวลาเรียน1-3'!D27</f>
        <v>เด็กชาย อรรถวิทย์  ชวดจอหอ</v>
      </c>
      <c r="E26" s="30">
        <f>'[1]รวมคะแนน3-2'!Y28</f>
        <v>92</v>
      </c>
      <c r="F26" s="30">
        <f>'[1]รวมคะแนน3-2'!Z28</f>
        <v>4</v>
      </c>
      <c r="G26" s="31"/>
      <c r="H26" s="270" t="s">
        <v>187</v>
      </c>
      <c r="I26" s="42">
        <f>SUM(I23:I25)</f>
        <v>12</v>
      </c>
      <c r="J26" s="43" t="s">
        <v>29</v>
      </c>
    </row>
    <row r="27" spans="2:10" s="27" customFormat="1" ht="18" customHeight="1" x14ac:dyDescent="0.6">
      <c r="B27" s="30">
        <v>23</v>
      </c>
      <c r="C27" s="30">
        <f>'เวลาเรียน1-3'!C28</f>
        <v>13385</v>
      </c>
      <c r="D27" s="269" t="str">
        <f>'เวลาเรียน1-3'!D28</f>
        <v>เด็กชาย ศราวุฒิ  ป้องคำสิงห์</v>
      </c>
      <c r="E27" s="30">
        <f>'[1]รวมคะแนน3-2'!Y29</f>
        <v>76</v>
      </c>
      <c r="F27" s="30" t="str">
        <f>'[1]รวมคะแนน3-2'!Z29</f>
        <v>3.5</v>
      </c>
      <c r="G27" s="31"/>
      <c r="H27" s="270" t="s">
        <v>1</v>
      </c>
      <c r="I27" s="271">
        <f>SUM(I22,(I26),)</f>
        <v>31</v>
      </c>
      <c r="J27" s="43" t="s">
        <v>29</v>
      </c>
    </row>
    <row r="28" spans="2:10" s="27" customFormat="1" ht="18" customHeight="1" x14ac:dyDescent="0.6">
      <c r="B28" s="30">
        <v>24</v>
      </c>
      <c r="C28" s="30">
        <f>'เวลาเรียน1-3'!C29</f>
        <v>13420</v>
      </c>
      <c r="D28" s="269" t="str">
        <f>'เวลาเรียน1-3'!D29</f>
        <v>เด็กชาย ปรินทร  ศรีแก้ว</v>
      </c>
      <c r="E28" s="30">
        <f>'[1]รวมคะแนน3-2'!Y30</f>
        <v>0</v>
      </c>
      <c r="F28" s="30" t="str">
        <f>'[1]รวมคะแนน3-2'!Z30</f>
        <v>0</v>
      </c>
      <c r="G28" s="31"/>
    </row>
    <row r="29" spans="2:10" s="27" customFormat="1" ht="18" customHeight="1" x14ac:dyDescent="0.6">
      <c r="B29" s="30">
        <v>25</v>
      </c>
      <c r="C29" s="30">
        <f>'เวลาเรียน1-3'!C30</f>
        <v>13425</v>
      </c>
      <c r="D29" s="269" t="str">
        <f>'เวลาเรียน1-3'!D30</f>
        <v>เด็กหญิง ศิวาภัทร  เกิดสมจิตร</v>
      </c>
      <c r="E29" s="30">
        <f>'[1]รวมคะแนน3-2'!Y31</f>
        <v>0</v>
      </c>
      <c r="F29" s="30" t="str">
        <f>'[1]รวมคะแนน3-2'!Z31</f>
        <v>0</v>
      </c>
      <c r="G29" s="31"/>
    </row>
    <row r="30" spans="2:10" s="27" customFormat="1" ht="18" customHeight="1" x14ac:dyDescent="0.6">
      <c r="B30" s="30">
        <v>26</v>
      </c>
      <c r="C30" s="30">
        <f>'เวลาเรียน1-3'!C31</f>
        <v>13427</v>
      </c>
      <c r="D30" s="269" t="str">
        <f>'เวลาเรียน1-3'!D31</f>
        <v>เด็กชาย วุฒิชัย  จะมะเลิศ</v>
      </c>
      <c r="E30" s="30">
        <f>'[1]รวมคะแนน3-2'!Y32</f>
        <v>0</v>
      </c>
      <c r="F30" s="30" t="str">
        <f>'[1]รวมคะแนน3-2'!Z32</f>
        <v>0</v>
      </c>
      <c r="G30" s="31"/>
      <c r="H30" s="477" t="s">
        <v>209</v>
      </c>
      <c r="I30" s="477"/>
      <c r="J30" s="478"/>
    </row>
    <row r="31" spans="2:10" s="27" customFormat="1" ht="18" customHeight="1" x14ac:dyDescent="0.6">
      <c r="B31" s="30">
        <v>27</v>
      </c>
      <c r="C31" s="30">
        <f>'เวลาเรียน1-3'!C32</f>
        <v>13429</v>
      </c>
      <c r="D31" s="269" t="str">
        <f>'เวลาเรียน1-3'!D32</f>
        <v>เด็กชาย ศรัณย์พงษ์  พรรษา</v>
      </c>
      <c r="E31" s="30">
        <f>'[1]รวมคะแนน3-2'!Y33</f>
        <v>0</v>
      </c>
      <c r="F31" s="30" t="str">
        <f>'[1]รวมคะแนน3-2'!Z33</f>
        <v>0</v>
      </c>
      <c r="G31" s="31"/>
      <c r="H31" s="475" t="s">
        <v>188</v>
      </c>
      <c r="I31" s="475"/>
      <c r="J31" s="476"/>
    </row>
    <row r="32" spans="2:10" s="27" customFormat="1" ht="18" customHeight="1" x14ac:dyDescent="0.6">
      <c r="B32" s="30">
        <v>28</v>
      </c>
      <c r="C32" s="30">
        <f>'เวลาเรียน1-3'!C33</f>
        <v>13430</v>
      </c>
      <c r="D32" s="269" t="str">
        <f>'เวลาเรียน1-3'!D33</f>
        <v>เด็กชาย อลงกรณ์  เครืออ่อน</v>
      </c>
      <c r="E32" s="30">
        <f>'[1]รวมคะแนน3-2'!Y34</f>
        <v>72</v>
      </c>
      <c r="F32" s="30" t="str">
        <f>'[1]รวมคะแนน3-2'!Z34</f>
        <v>3</v>
      </c>
      <c r="G32" s="31"/>
    </row>
    <row r="33" spans="2:10" s="27" customFormat="1" ht="18" customHeight="1" x14ac:dyDescent="0.6">
      <c r="B33" s="30">
        <v>29</v>
      </c>
      <c r="C33" s="30">
        <f>'เวลาเรียน1-3'!C34</f>
        <v>13432</v>
      </c>
      <c r="D33" s="269" t="str">
        <f>'เวลาเรียน1-3'!D34</f>
        <v>เด็กชาย สมเจตร  ทับทวี</v>
      </c>
      <c r="E33" s="30">
        <f>'[1]รวมคะแนน3-2'!Y35</f>
        <v>88</v>
      </c>
      <c r="F33" s="30">
        <f>'[1]รวมคะแนน3-2'!Z35</f>
        <v>4</v>
      </c>
      <c r="G33" s="31"/>
      <c r="H33" s="477" t="s">
        <v>210</v>
      </c>
      <c r="I33" s="477"/>
      <c r="J33" s="478"/>
    </row>
    <row r="34" spans="2:10" s="27" customFormat="1" ht="18" customHeight="1" x14ac:dyDescent="0.6">
      <c r="B34" s="30">
        <v>30</v>
      </c>
      <c r="C34" s="30">
        <f>'เวลาเรียน1-3'!C35</f>
        <v>13433</v>
      </c>
      <c r="D34" s="269" t="str">
        <f>'เวลาเรียน1-3'!D35</f>
        <v>เด็กชาย สัชฌุกร  เช้าวันดี</v>
      </c>
      <c r="E34" s="30">
        <f>'[1]รวมคะแนน3-2'!Y36</f>
        <v>0</v>
      </c>
      <c r="F34" s="30" t="str">
        <f>'[1]รวมคะแนน3-2'!Z36</f>
        <v>0</v>
      </c>
      <c r="G34" s="31"/>
      <c r="H34" s="475" t="s">
        <v>188</v>
      </c>
      <c r="I34" s="475"/>
      <c r="J34" s="476"/>
    </row>
    <row r="35" spans="2:10" s="27" customFormat="1" ht="18" customHeight="1" x14ac:dyDescent="0.6">
      <c r="B35" s="30">
        <v>31</v>
      </c>
      <c r="C35" s="30">
        <f>'เวลาเรียน1-3'!C36</f>
        <v>13503</v>
      </c>
      <c r="D35" s="269" t="str">
        <f>'เวลาเรียน1-3'!D36</f>
        <v>เด็กชาย ณัฐภัทร  พิณนาขิเลย์</v>
      </c>
      <c r="E35" s="30">
        <f>'[1]รวมคะแนน3-2'!Y37</f>
        <v>0</v>
      </c>
      <c r="F35" s="30" t="str">
        <f>'[1]รวมคะแนน3-2'!Z37</f>
        <v>0</v>
      </c>
      <c r="G35" s="31"/>
    </row>
    <row r="36" spans="2:10" s="27" customFormat="1" ht="18" customHeight="1" x14ac:dyDescent="0.6">
      <c r="B36" s="30">
        <v>32</v>
      </c>
      <c r="C36" s="30"/>
      <c r="D36" s="269"/>
      <c r="E36" s="30"/>
      <c r="F36" s="30"/>
      <c r="G36" s="31"/>
      <c r="H36" s="477" t="s">
        <v>211</v>
      </c>
      <c r="I36" s="477"/>
      <c r="J36" s="478"/>
    </row>
    <row r="37" spans="2:10" s="27" customFormat="1" ht="18" customHeight="1" x14ac:dyDescent="0.6">
      <c r="B37" s="30">
        <v>33</v>
      </c>
      <c r="C37" s="30"/>
      <c r="D37" s="269"/>
      <c r="E37" s="30"/>
      <c r="F37" s="30"/>
      <c r="G37" s="31"/>
      <c r="H37" s="475" t="s">
        <v>189</v>
      </c>
      <c r="I37" s="475"/>
      <c r="J37" s="476"/>
    </row>
    <row r="38" spans="2:10" s="27" customFormat="1" ht="18" customHeight="1" x14ac:dyDescent="0.6">
      <c r="B38" s="30">
        <v>34</v>
      </c>
      <c r="C38" s="30"/>
      <c r="D38" s="269"/>
      <c r="E38" s="30"/>
      <c r="F38" s="30"/>
      <c r="G38" s="31"/>
    </row>
    <row r="39" spans="2:10" s="27" customFormat="1" ht="18" customHeight="1" x14ac:dyDescent="0.6">
      <c r="B39" s="30">
        <v>35</v>
      </c>
      <c r="C39" s="30"/>
      <c r="D39" s="269"/>
      <c r="E39" s="30"/>
      <c r="F39" s="30"/>
      <c r="G39" s="31"/>
      <c r="H39" s="477" t="s">
        <v>212</v>
      </c>
      <c r="I39" s="477"/>
      <c r="J39" s="478"/>
    </row>
    <row r="40" spans="2:10" s="27" customFormat="1" ht="18" customHeight="1" x14ac:dyDescent="0.6">
      <c r="B40" s="30">
        <v>36</v>
      </c>
      <c r="C40" s="30"/>
      <c r="D40" s="269"/>
      <c r="E40" s="30"/>
      <c r="F40" s="30"/>
      <c r="G40" s="31"/>
      <c r="H40" s="475" t="s">
        <v>190</v>
      </c>
      <c r="I40" s="475"/>
      <c r="J40" s="476"/>
    </row>
    <row r="41" spans="2:10" s="27" customFormat="1" ht="18" customHeight="1" x14ac:dyDescent="0.6">
      <c r="B41" s="30">
        <v>37</v>
      </c>
      <c r="C41" s="30"/>
      <c r="D41" s="269"/>
      <c r="E41" s="30"/>
      <c r="F41" s="30"/>
      <c r="G41" s="31"/>
      <c r="H41" s="268"/>
      <c r="I41" s="40"/>
      <c r="J41" s="29"/>
    </row>
    <row r="42" spans="2:10" s="27" customFormat="1" ht="18" customHeight="1" x14ac:dyDescent="0.6">
      <c r="B42" s="30">
        <v>38</v>
      </c>
      <c r="C42" s="30"/>
      <c r="D42" s="269"/>
      <c r="E42" s="30"/>
      <c r="F42" s="30"/>
      <c r="G42" s="31"/>
      <c r="H42" s="268"/>
      <c r="I42" s="40"/>
      <c r="J42" s="29"/>
    </row>
    <row r="43" spans="2:10" s="27" customFormat="1" ht="18" customHeight="1" x14ac:dyDescent="0.6">
      <c r="B43" s="30">
        <v>39</v>
      </c>
      <c r="C43" s="30"/>
      <c r="D43" s="269"/>
      <c r="E43" s="30"/>
      <c r="F43" s="30"/>
      <c r="G43" s="31"/>
      <c r="H43" s="268"/>
      <c r="I43" s="40"/>
      <c r="J43" s="29"/>
    </row>
    <row r="44" spans="2:10" s="27" customFormat="1" ht="18" customHeight="1" x14ac:dyDescent="0.6">
      <c r="B44" s="30">
        <v>40</v>
      </c>
      <c r="C44" s="30"/>
      <c r="D44" s="269"/>
      <c r="E44" s="30"/>
      <c r="F44" s="30"/>
      <c r="G44" s="31"/>
      <c r="H44" s="272"/>
      <c r="I44" s="36"/>
      <c r="J44" s="37"/>
    </row>
    <row r="45" spans="2:10" s="27" customFormat="1" ht="18" customHeight="1" x14ac:dyDescent="0.6">
      <c r="B45" s="38"/>
      <c r="C45" s="38"/>
      <c r="E45" s="38"/>
      <c r="F45" s="38"/>
      <c r="I45" s="38"/>
    </row>
    <row r="46" spans="2:10" s="27" customFormat="1" ht="18" customHeight="1" x14ac:dyDescent="0.6">
      <c r="B46" s="38"/>
      <c r="C46" s="38"/>
      <c r="E46" s="38"/>
      <c r="F46" s="38"/>
      <c r="I46" s="38"/>
    </row>
    <row r="47" spans="2:10" s="27" customFormat="1" ht="18" customHeight="1" x14ac:dyDescent="0.6">
      <c r="B47" s="38"/>
      <c r="C47" s="38"/>
      <c r="E47" s="38"/>
      <c r="F47" s="38"/>
      <c r="I47" s="38"/>
    </row>
    <row r="48" spans="2:10" s="27" customFormat="1" ht="18" customHeight="1" x14ac:dyDescent="0.6">
      <c r="B48" s="38"/>
      <c r="C48" s="38"/>
      <c r="E48" s="38"/>
      <c r="F48" s="38"/>
      <c r="I48" s="38"/>
    </row>
    <row r="49" spans="2:9" s="27" customFormat="1" ht="18" customHeight="1" x14ac:dyDescent="0.6">
      <c r="B49" s="38"/>
      <c r="C49" s="38"/>
      <c r="E49" s="38"/>
      <c r="F49" s="38"/>
      <c r="I49" s="38"/>
    </row>
    <row r="50" spans="2:9" s="27" customFormat="1" ht="18" customHeight="1" x14ac:dyDescent="0.6">
      <c r="B50" s="38"/>
      <c r="C50" s="38"/>
      <c r="E50" s="38"/>
      <c r="F50" s="38"/>
      <c r="I50" s="38"/>
    </row>
    <row r="51" spans="2:9" s="27" customFormat="1" ht="18" customHeight="1" x14ac:dyDescent="0.6">
      <c r="B51" s="38"/>
      <c r="C51" s="38"/>
      <c r="E51" s="38"/>
      <c r="F51" s="38"/>
      <c r="I51" s="38"/>
    </row>
    <row r="52" spans="2:9" s="27" customFormat="1" ht="18" customHeight="1" x14ac:dyDescent="0.6">
      <c r="B52" s="38"/>
      <c r="C52" s="38"/>
      <c r="E52" s="38"/>
      <c r="F52" s="38"/>
      <c r="I52" s="38"/>
    </row>
    <row r="53" spans="2:9" s="27" customFormat="1" ht="18" customHeight="1" x14ac:dyDescent="0.6">
      <c r="B53" s="38"/>
      <c r="C53" s="38"/>
      <c r="E53" s="38"/>
      <c r="F53" s="38"/>
      <c r="I53" s="38"/>
    </row>
    <row r="54" spans="2:9" s="27" customFormat="1" ht="18" customHeight="1" x14ac:dyDescent="0.6">
      <c r="B54" s="38"/>
      <c r="C54" s="38"/>
      <c r="E54" s="38"/>
      <c r="F54" s="38"/>
      <c r="I54" s="38"/>
    </row>
    <row r="55" spans="2:9" s="27" customFormat="1" ht="18" customHeight="1" x14ac:dyDescent="0.6">
      <c r="B55" s="38"/>
      <c r="C55" s="38"/>
      <c r="E55" s="38"/>
      <c r="F55" s="38"/>
      <c r="I55" s="38"/>
    </row>
    <row r="56" spans="2:9" s="27" customFormat="1" ht="18" customHeight="1" x14ac:dyDescent="0.6">
      <c r="B56" s="38"/>
      <c r="C56" s="38"/>
      <c r="E56" s="38"/>
      <c r="F56" s="38"/>
      <c r="I56" s="38"/>
    </row>
    <row r="57" spans="2:9" s="27" customFormat="1" ht="18" customHeight="1" x14ac:dyDescent="0.6">
      <c r="B57" s="38"/>
      <c r="C57" s="38"/>
      <c r="E57" s="38"/>
      <c r="F57" s="38"/>
      <c r="I57" s="38"/>
    </row>
    <row r="58" spans="2:9" s="27" customFormat="1" ht="18" customHeight="1" x14ac:dyDescent="0.6">
      <c r="B58" s="38"/>
      <c r="C58" s="38"/>
      <c r="E58" s="38"/>
      <c r="F58" s="38"/>
      <c r="I58" s="38"/>
    </row>
    <row r="59" spans="2:9" s="27" customFormat="1" ht="18" customHeight="1" x14ac:dyDescent="0.6">
      <c r="B59" s="38"/>
      <c r="C59" s="38"/>
      <c r="E59" s="38"/>
      <c r="F59" s="38"/>
      <c r="I59" s="38"/>
    </row>
    <row r="60" spans="2:9" s="27" customFormat="1" ht="18" customHeight="1" x14ac:dyDescent="0.6">
      <c r="B60" s="38"/>
      <c r="C60" s="38"/>
      <c r="E60" s="38"/>
      <c r="F60" s="38"/>
      <c r="I60" s="38"/>
    </row>
    <row r="61" spans="2:9" s="27" customFormat="1" ht="18" customHeight="1" x14ac:dyDescent="0.6">
      <c r="B61" s="38"/>
      <c r="C61" s="38"/>
      <c r="E61" s="38"/>
      <c r="F61" s="38"/>
      <c r="I61" s="38"/>
    </row>
    <row r="62" spans="2:9" s="27" customFormat="1" ht="18" customHeight="1" x14ac:dyDescent="0.6">
      <c r="B62" s="38"/>
      <c r="C62" s="38"/>
      <c r="E62" s="38"/>
      <c r="F62" s="38"/>
      <c r="I62" s="38"/>
    </row>
    <row r="63" spans="2:9" s="27" customFormat="1" ht="18" customHeight="1" x14ac:dyDescent="0.6">
      <c r="B63" s="38"/>
      <c r="C63" s="38"/>
      <c r="E63" s="38"/>
      <c r="F63" s="38"/>
      <c r="I63" s="38"/>
    </row>
    <row r="64" spans="2:9" s="27" customFormat="1" ht="18" customHeight="1" x14ac:dyDescent="0.6">
      <c r="B64" s="38"/>
      <c r="C64" s="38"/>
      <c r="E64" s="38"/>
      <c r="F64" s="38"/>
      <c r="I64" s="38"/>
    </row>
    <row r="65" spans="2:9" s="27" customFormat="1" ht="18" customHeight="1" x14ac:dyDescent="0.6">
      <c r="B65" s="38"/>
      <c r="C65" s="38"/>
      <c r="E65" s="38"/>
      <c r="F65" s="38"/>
      <c r="I65" s="38"/>
    </row>
    <row r="66" spans="2:9" s="27" customFormat="1" ht="18" customHeight="1" x14ac:dyDescent="0.6">
      <c r="B66" s="38"/>
      <c r="C66" s="38"/>
      <c r="E66" s="38"/>
      <c r="F66" s="38"/>
      <c r="I66" s="38"/>
    </row>
    <row r="67" spans="2:9" s="27" customFormat="1" ht="18" customHeight="1" x14ac:dyDescent="0.6">
      <c r="B67" s="38"/>
      <c r="C67" s="38"/>
      <c r="E67" s="38"/>
      <c r="F67" s="38"/>
      <c r="I67" s="38"/>
    </row>
    <row r="68" spans="2:9" s="27" customFormat="1" ht="18" customHeight="1" x14ac:dyDescent="0.6">
      <c r="B68" s="38"/>
      <c r="C68" s="38"/>
      <c r="E68" s="38"/>
      <c r="F68" s="38"/>
      <c r="I68" s="38"/>
    </row>
    <row r="69" spans="2:9" s="27" customFormat="1" ht="18" customHeight="1" x14ac:dyDescent="0.6">
      <c r="B69" s="38"/>
      <c r="C69" s="38"/>
      <c r="E69" s="38"/>
      <c r="F69" s="38"/>
      <c r="I69" s="38"/>
    </row>
    <row r="70" spans="2:9" s="27" customFormat="1" ht="18" customHeight="1" x14ac:dyDescent="0.6">
      <c r="B70" s="38"/>
      <c r="C70" s="38"/>
      <c r="E70" s="38"/>
      <c r="F70" s="38"/>
      <c r="I70" s="38"/>
    </row>
    <row r="71" spans="2:9" s="27" customFormat="1" ht="18" customHeight="1" x14ac:dyDescent="0.6">
      <c r="B71" s="38"/>
      <c r="C71" s="38"/>
      <c r="E71" s="38"/>
      <c r="F71" s="38"/>
      <c r="I71" s="38"/>
    </row>
    <row r="72" spans="2:9" s="27" customFormat="1" ht="18" customHeight="1" x14ac:dyDescent="0.6">
      <c r="B72" s="38"/>
      <c r="C72" s="38"/>
      <c r="E72" s="38"/>
      <c r="F72" s="38"/>
      <c r="I72" s="38"/>
    </row>
    <row r="73" spans="2:9" s="27" customFormat="1" ht="18" customHeight="1" x14ac:dyDescent="0.6">
      <c r="B73" s="38"/>
      <c r="C73" s="38"/>
      <c r="E73" s="38"/>
      <c r="F73" s="38"/>
      <c r="I73" s="38"/>
    </row>
    <row r="74" spans="2:9" s="27" customFormat="1" ht="18" customHeight="1" x14ac:dyDescent="0.6">
      <c r="B74" s="38"/>
      <c r="C74" s="38"/>
      <c r="E74" s="38"/>
      <c r="F74" s="38"/>
      <c r="I74" s="38"/>
    </row>
    <row r="75" spans="2:9" s="27" customFormat="1" ht="18" customHeight="1" x14ac:dyDescent="0.6">
      <c r="B75" s="38"/>
      <c r="C75" s="38"/>
      <c r="E75" s="38"/>
      <c r="F75" s="38"/>
      <c r="I75" s="38"/>
    </row>
    <row r="76" spans="2:9" s="27" customFormat="1" ht="18" customHeight="1" x14ac:dyDescent="0.6">
      <c r="B76" s="38"/>
      <c r="C76" s="38"/>
      <c r="E76" s="38"/>
      <c r="F76" s="38"/>
      <c r="I76" s="38"/>
    </row>
    <row r="77" spans="2:9" s="27" customFormat="1" ht="18" customHeight="1" x14ac:dyDescent="0.6">
      <c r="B77" s="38"/>
      <c r="C77" s="38"/>
      <c r="E77" s="38"/>
      <c r="F77" s="38"/>
      <c r="I77" s="38"/>
    </row>
    <row r="78" spans="2:9" s="27" customFormat="1" ht="18" customHeight="1" x14ac:dyDescent="0.6">
      <c r="B78" s="38"/>
      <c r="C78" s="38"/>
      <c r="E78" s="38"/>
      <c r="F78" s="38"/>
      <c r="I78" s="38"/>
    </row>
    <row r="79" spans="2:9" s="27" customFormat="1" ht="18" customHeight="1" x14ac:dyDescent="0.6">
      <c r="B79" s="38"/>
      <c r="C79" s="38"/>
      <c r="E79" s="38"/>
      <c r="F79" s="38"/>
      <c r="I79" s="38"/>
    </row>
    <row r="80" spans="2:9" s="27" customFormat="1" ht="18" customHeight="1" x14ac:dyDescent="0.6">
      <c r="B80" s="38"/>
      <c r="C80" s="38"/>
      <c r="E80" s="38"/>
      <c r="F80" s="38"/>
      <c r="I80" s="38"/>
    </row>
    <row r="81" spans="2:9" s="27" customFormat="1" ht="18" customHeight="1" x14ac:dyDescent="0.6">
      <c r="B81" s="38"/>
      <c r="C81" s="38"/>
      <c r="E81" s="38"/>
      <c r="F81" s="38"/>
      <c r="I81" s="38"/>
    </row>
    <row r="82" spans="2:9" s="27" customFormat="1" ht="18" customHeight="1" x14ac:dyDescent="0.6">
      <c r="B82" s="38"/>
      <c r="C82" s="38"/>
      <c r="E82" s="38"/>
      <c r="F82" s="38"/>
      <c r="I82" s="38"/>
    </row>
    <row r="83" spans="2:9" s="27" customFormat="1" ht="18" customHeight="1" x14ac:dyDescent="0.6">
      <c r="B83" s="38"/>
      <c r="C83" s="38"/>
      <c r="E83" s="38"/>
      <c r="F83" s="38"/>
      <c r="I83" s="38"/>
    </row>
    <row r="84" spans="2:9" s="27" customFormat="1" ht="18" customHeight="1" x14ac:dyDescent="0.6">
      <c r="B84" s="38"/>
      <c r="C84" s="38"/>
      <c r="E84" s="38"/>
      <c r="F84" s="38"/>
      <c r="I84" s="38"/>
    </row>
    <row r="85" spans="2:9" s="27" customFormat="1" ht="18" customHeight="1" x14ac:dyDescent="0.6">
      <c r="B85" s="38"/>
      <c r="C85" s="38"/>
      <c r="E85" s="38"/>
      <c r="F85" s="38"/>
      <c r="I85" s="38"/>
    </row>
    <row r="86" spans="2:9" s="27" customFormat="1" ht="18" customHeight="1" x14ac:dyDescent="0.6">
      <c r="B86" s="38"/>
      <c r="C86" s="38"/>
      <c r="E86" s="38"/>
      <c r="F86" s="38"/>
      <c r="I86" s="38"/>
    </row>
    <row r="87" spans="2:9" s="27" customFormat="1" ht="18" customHeight="1" x14ac:dyDescent="0.6">
      <c r="B87" s="38"/>
      <c r="C87" s="38"/>
      <c r="E87" s="38"/>
      <c r="F87" s="38"/>
      <c r="I87" s="38"/>
    </row>
    <row r="88" spans="2:9" s="27" customFormat="1" ht="18" customHeight="1" x14ac:dyDescent="0.6">
      <c r="B88" s="38"/>
      <c r="C88" s="38"/>
      <c r="E88" s="38"/>
      <c r="F88" s="38"/>
      <c r="I88" s="38"/>
    </row>
    <row r="89" spans="2:9" s="27" customFormat="1" ht="18" customHeight="1" x14ac:dyDescent="0.6">
      <c r="B89" s="38"/>
      <c r="C89" s="38"/>
      <c r="E89" s="38"/>
      <c r="F89" s="38"/>
      <c r="I89" s="38"/>
    </row>
    <row r="90" spans="2:9" s="27" customFormat="1" ht="18" customHeight="1" x14ac:dyDescent="0.6">
      <c r="B90" s="38"/>
      <c r="C90" s="38"/>
      <c r="E90" s="38"/>
      <c r="F90" s="38"/>
      <c r="I90" s="38"/>
    </row>
    <row r="91" spans="2:9" s="27" customFormat="1" ht="18" customHeight="1" x14ac:dyDescent="0.6">
      <c r="B91" s="38"/>
      <c r="C91" s="38"/>
      <c r="E91" s="38"/>
      <c r="F91" s="38"/>
      <c r="I91" s="38"/>
    </row>
    <row r="92" spans="2:9" s="27" customFormat="1" ht="18" customHeight="1" x14ac:dyDescent="0.6">
      <c r="B92" s="38"/>
      <c r="C92" s="38"/>
      <c r="E92" s="38"/>
      <c r="F92" s="38"/>
      <c r="I92" s="38"/>
    </row>
    <row r="93" spans="2:9" s="27" customFormat="1" ht="18" customHeight="1" x14ac:dyDescent="0.6">
      <c r="B93" s="38"/>
      <c r="C93" s="38"/>
      <c r="E93" s="38"/>
      <c r="F93" s="38"/>
      <c r="I93" s="38"/>
    </row>
    <row r="94" spans="2:9" s="27" customFormat="1" ht="18" customHeight="1" x14ac:dyDescent="0.6">
      <c r="B94" s="38"/>
      <c r="C94" s="38"/>
      <c r="E94" s="38"/>
      <c r="F94" s="38"/>
      <c r="I94" s="38"/>
    </row>
    <row r="95" spans="2:9" s="27" customFormat="1" ht="18" customHeight="1" x14ac:dyDescent="0.6">
      <c r="B95" s="38"/>
      <c r="C95" s="38"/>
      <c r="E95" s="38"/>
      <c r="F95" s="38"/>
      <c r="I95" s="38"/>
    </row>
    <row r="96" spans="2:9" s="27" customFormat="1" ht="18" customHeight="1" x14ac:dyDescent="0.6">
      <c r="B96" s="38"/>
      <c r="C96" s="38"/>
      <c r="E96" s="38"/>
      <c r="F96" s="38"/>
      <c r="I96" s="38"/>
    </row>
    <row r="97" spans="2:9" s="27" customFormat="1" ht="18" customHeight="1" x14ac:dyDescent="0.6">
      <c r="B97" s="38"/>
      <c r="C97" s="38"/>
      <c r="E97" s="38"/>
      <c r="F97" s="38"/>
      <c r="I97" s="38"/>
    </row>
    <row r="98" spans="2:9" s="27" customFormat="1" ht="18" customHeight="1" x14ac:dyDescent="0.6">
      <c r="B98" s="38"/>
      <c r="C98" s="38"/>
      <c r="E98" s="38"/>
      <c r="F98" s="38"/>
      <c r="I98" s="38"/>
    </row>
    <row r="99" spans="2:9" s="27" customFormat="1" ht="18" customHeight="1" x14ac:dyDescent="0.6">
      <c r="B99" s="38"/>
      <c r="C99" s="38"/>
      <c r="E99" s="38"/>
      <c r="F99" s="38"/>
      <c r="I99" s="38"/>
    </row>
    <row r="100" spans="2:9" s="27" customFormat="1" ht="18" customHeight="1" x14ac:dyDescent="0.6">
      <c r="B100" s="38"/>
      <c r="C100" s="38"/>
      <c r="E100" s="38"/>
      <c r="F100" s="38"/>
      <c r="I100" s="38"/>
    </row>
    <row r="101" spans="2:9" s="27" customFormat="1" ht="18" customHeight="1" x14ac:dyDescent="0.6">
      <c r="B101" s="38"/>
      <c r="C101" s="38"/>
      <c r="E101" s="38"/>
      <c r="F101" s="38"/>
      <c r="I101" s="38"/>
    </row>
    <row r="102" spans="2:9" s="27" customFormat="1" ht="18" customHeight="1" x14ac:dyDescent="0.6">
      <c r="B102" s="38"/>
      <c r="C102" s="38"/>
      <c r="E102" s="38"/>
      <c r="F102" s="38"/>
      <c r="I102" s="38"/>
    </row>
    <row r="103" spans="2:9" s="27" customFormat="1" ht="18" customHeight="1" x14ac:dyDescent="0.6">
      <c r="B103" s="38"/>
      <c r="C103" s="38"/>
      <c r="E103" s="38"/>
      <c r="F103" s="38"/>
      <c r="I103" s="38"/>
    </row>
    <row r="104" spans="2:9" s="27" customFormat="1" ht="18" customHeight="1" x14ac:dyDescent="0.6">
      <c r="B104" s="38"/>
      <c r="C104" s="38"/>
      <c r="E104" s="38"/>
      <c r="F104" s="38"/>
      <c r="I104" s="38"/>
    </row>
    <row r="105" spans="2:9" s="27" customFormat="1" ht="18" customHeight="1" x14ac:dyDescent="0.6">
      <c r="B105" s="38"/>
      <c r="C105" s="38"/>
      <c r="E105" s="38"/>
      <c r="F105" s="38"/>
      <c r="I105" s="38"/>
    </row>
    <row r="106" spans="2:9" s="27" customFormat="1" ht="18" customHeight="1" x14ac:dyDescent="0.6">
      <c r="B106" s="38"/>
      <c r="C106" s="38"/>
      <c r="E106" s="38"/>
      <c r="F106" s="38"/>
      <c r="I106" s="38"/>
    </row>
    <row r="107" spans="2:9" s="27" customFormat="1" ht="18" customHeight="1" x14ac:dyDescent="0.6">
      <c r="B107" s="38"/>
      <c r="C107" s="38"/>
      <c r="E107" s="38"/>
      <c r="F107" s="38"/>
      <c r="I107" s="38"/>
    </row>
    <row r="108" spans="2:9" s="27" customFormat="1" ht="18" customHeight="1" x14ac:dyDescent="0.6">
      <c r="B108" s="38"/>
      <c r="C108" s="38"/>
      <c r="E108" s="38"/>
      <c r="F108" s="38"/>
      <c r="I108" s="38"/>
    </row>
    <row r="109" spans="2:9" s="27" customFormat="1" ht="18" customHeight="1" x14ac:dyDescent="0.6">
      <c r="B109" s="38"/>
      <c r="C109" s="38"/>
      <c r="E109" s="38"/>
      <c r="F109" s="38"/>
      <c r="I109" s="38"/>
    </row>
    <row r="110" spans="2:9" s="27" customFormat="1" ht="18" customHeight="1" x14ac:dyDescent="0.6">
      <c r="B110" s="38"/>
      <c r="C110" s="38"/>
      <c r="E110" s="38"/>
      <c r="F110" s="38"/>
      <c r="I110" s="38"/>
    </row>
    <row r="111" spans="2:9" s="27" customFormat="1" ht="18" customHeight="1" x14ac:dyDescent="0.6">
      <c r="B111" s="38"/>
      <c r="C111" s="38"/>
      <c r="E111" s="38"/>
      <c r="F111" s="38"/>
      <c r="I111" s="38"/>
    </row>
    <row r="112" spans="2:9" s="27" customFormat="1" ht="18" customHeight="1" x14ac:dyDescent="0.6">
      <c r="B112" s="38"/>
      <c r="C112" s="38"/>
      <c r="E112" s="38"/>
      <c r="F112" s="38"/>
      <c r="I112" s="38"/>
    </row>
    <row r="113" spans="2:9" s="27" customFormat="1" ht="18" customHeight="1" x14ac:dyDescent="0.6">
      <c r="B113" s="38"/>
      <c r="C113" s="38"/>
      <c r="E113" s="38"/>
      <c r="F113" s="38"/>
      <c r="I113" s="38"/>
    </row>
    <row r="114" spans="2:9" s="27" customFormat="1" ht="18" customHeight="1" x14ac:dyDescent="0.6">
      <c r="B114" s="38"/>
      <c r="C114" s="38"/>
      <c r="E114" s="38"/>
      <c r="F114" s="38"/>
      <c r="I114" s="38"/>
    </row>
    <row r="115" spans="2:9" s="27" customFormat="1" ht="18" customHeight="1" x14ac:dyDescent="0.6">
      <c r="B115" s="38"/>
      <c r="C115" s="38"/>
      <c r="E115" s="38"/>
      <c r="F115" s="38"/>
      <c r="I115" s="38"/>
    </row>
    <row r="116" spans="2:9" s="27" customFormat="1" ht="18" customHeight="1" x14ac:dyDescent="0.6">
      <c r="B116" s="38"/>
      <c r="C116" s="38"/>
      <c r="E116" s="38"/>
      <c r="F116" s="38"/>
      <c r="I116" s="38"/>
    </row>
    <row r="117" spans="2:9" s="27" customFormat="1" ht="18" customHeight="1" x14ac:dyDescent="0.6">
      <c r="B117" s="38"/>
      <c r="C117" s="38"/>
      <c r="E117" s="38"/>
      <c r="F117" s="38"/>
      <c r="I117" s="38"/>
    </row>
    <row r="118" spans="2:9" s="27" customFormat="1" ht="18" customHeight="1" x14ac:dyDescent="0.6">
      <c r="B118" s="38"/>
      <c r="C118" s="38"/>
      <c r="E118" s="38"/>
      <c r="F118" s="38"/>
      <c r="I118" s="38"/>
    </row>
    <row r="119" spans="2:9" s="27" customFormat="1" ht="18" customHeight="1" x14ac:dyDescent="0.6">
      <c r="B119" s="38"/>
      <c r="C119" s="38"/>
      <c r="E119" s="38"/>
      <c r="F119" s="38"/>
      <c r="I119" s="38"/>
    </row>
    <row r="120" spans="2:9" s="27" customFormat="1" ht="18" customHeight="1" x14ac:dyDescent="0.6">
      <c r="B120" s="38"/>
      <c r="C120" s="38"/>
      <c r="E120" s="38"/>
      <c r="F120" s="38"/>
      <c r="I120" s="38"/>
    </row>
    <row r="121" spans="2:9" s="27" customFormat="1" ht="18" customHeight="1" x14ac:dyDescent="0.6">
      <c r="B121" s="38"/>
      <c r="C121" s="38"/>
      <c r="E121" s="38"/>
      <c r="F121" s="38"/>
      <c r="I121" s="38"/>
    </row>
    <row r="122" spans="2:9" s="27" customFormat="1" ht="18" customHeight="1" x14ac:dyDescent="0.6">
      <c r="B122" s="38"/>
      <c r="C122" s="38"/>
      <c r="E122" s="38"/>
      <c r="F122" s="38"/>
      <c r="I122" s="38"/>
    </row>
    <row r="123" spans="2:9" s="27" customFormat="1" ht="18" customHeight="1" x14ac:dyDescent="0.6">
      <c r="B123" s="38"/>
      <c r="C123" s="38"/>
      <c r="E123" s="38"/>
      <c r="F123" s="38"/>
      <c r="I123" s="38"/>
    </row>
    <row r="124" spans="2:9" s="27" customFormat="1" ht="18" customHeight="1" x14ac:dyDescent="0.6">
      <c r="B124" s="38"/>
      <c r="C124" s="38"/>
      <c r="E124" s="38"/>
      <c r="F124" s="38"/>
      <c r="I124" s="38"/>
    </row>
    <row r="125" spans="2:9" s="27" customFormat="1" ht="18" customHeight="1" x14ac:dyDescent="0.6">
      <c r="B125" s="38"/>
      <c r="C125" s="38"/>
      <c r="E125" s="38"/>
      <c r="F125" s="38"/>
      <c r="I125" s="38"/>
    </row>
    <row r="126" spans="2:9" s="27" customFormat="1" ht="18" customHeight="1" x14ac:dyDescent="0.6">
      <c r="B126" s="38"/>
      <c r="C126" s="38"/>
      <c r="E126" s="38"/>
      <c r="F126" s="38"/>
      <c r="I126" s="38"/>
    </row>
    <row r="127" spans="2:9" s="27" customFormat="1" ht="18" customHeight="1" x14ac:dyDescent="0.6">
      <c r="B127" s="38"/>
      <c r="C127" s="38"/>
      <c r="E127" s="38"/>
      <c r="F127" s="38"/>
      <c r="I127" s="38"/>
    </row>
    <row r="128" spans="2:9" s="27" customFormat="1" ht="18" customHeight="1" x14ac:dyDescent="0.6">
      <c r="B128" s="38"/>
      <c r="C128" s="38"/>
      <c r="E128" s="38"/>
      <c r="F128" s="38"/>
      <c r="I128" s="38"/>
    </row>
    <row r="129" spans="2:9" s="27" customFormat="1" ht="18" customHeight="1" x14ac:dyDescent="0.6">
      <c r="B129" s="38"/>
      <c r="C129" s="38"/>
      <c r="E129" s="38"/>
      <c r="F129" s="38"/>
      <c r="I129" s="38"/>
    </row>
    <row r="130" spans="2:9" s="27" customFormat="1" ht="18" customHeight="1" x14ac:dyDescent="0.6">
      <c r="B130" s="38"/>
      <c r="C130" s="38"/>
      <c r="E130" s="38"/>
      <c r="F130" s="38"/>
      <c r="I130" s="38"/>
    </row>
    <row r="131" spans="2:9" s="27" customFormat="1" ht="18" customHeight="1" x14ac:dyDescent="0.6">
      <c r="B131" s="38"/>
      <c r="C131" s="38"/>
      <c r="E131" s="38"/>
      <c r="F131" s="38"/>
      <c r="I131" s="38"/>
    </row>
    <row r="132" spans="2:9" s="27" customFormat="1" ht="18" customHeight="1" x14ac:dyDescent="0.6">
      <c r="B132" s="38"/>
      <c r="C132" s="38"/>
      <c r="E132" s="38"/>
      <c r="F132" s="38"/>
      <c r="I132" s="38"/>
    </row>
    <row r="133" spans="2:9" s="27" customFormat="1" ht="18" customHeight="1" x14ac:dyDescent="0.6">
      <c r="B133" s="38"/>
      <c r="C133" s="38"/>
      <c r="E133" s="38"/>
      <c r="F133" s="38"/>
      <c r="I133" s="38"/>
    </row>
    <row r="134" spans="2:9" s="27" customFormat="1" ht="18" customHeight="1" x14ac:dyDescent="0.6">
      <c r="B134" s="38"/>
      <c r="C134" s="38"/>
      <c r="E134" s="38"/>
      <c r="F134" s="38"/>
      <c r="I134" s="38"/>
    </row>
    <row r="135" spans="2:9" s="27" customFormat="1" ht="18" customHeight="1" x14ac:dyDescent="0.6">
      <c r="B135" s="38"/>
      <c r="C135" s="38"/>
      <c r="E135" s="38"/>
      <c r="F135" s="38"/>
      <c r="I135" s="38"/>
    </row>
    <row r="136" spans="2:9" s="27" customFormat="1" ht="18" customHeight="1" x14ac:dyDescent="0.6">
      <c r="B136" s="38"/>
      <c r="C136" s="38"/>
      <c r="E136" s="38"/>
      <c r="F136" s="38"/>
      <c r="I136" s="38"/>
    </row>
    <row r="137" spans="2:9" s="27" customFormat="1" ht="18" customHeight="1" x14ac:dyDescent="0.6">
      <c r="B137" s="38"/>
      <c r="C137" s="38"/>
      <c r="E137" s="38"/>
      <c r="F137" s="38"/>
      <c r="I137" s="38"/>
    </row>
    <row r="138" spans="2:9" s="27" customFormat="1" ht="18" customHeight="1" x14ac:dyDescent="0.6">
      <c r="B138" s="38"/>
      <c r="C138" s="38"/>
      <c r="E138" s="38"/>
      <c r="F138" s="38"/>
      <c r="I138" s="38"/>
    </row>
    <row r="139" spans="2:9" s="27" customFormat="1" ht="18" customHeight="1" x14ac:dyDescent="0.6">
      <c r="B139" s="38"/>
      <c r="C139" s="38"/>
      <c r="E139" s="38"/>
      <c r="F139" s="38"/>
      <c r="I139" s="38"/>
    </row>
    <row r="140" spans="2:9" s="27" customFormat="1" ht="18" customHeight="1" x14ac:dyDescent="0.6">
      <c r="B140" s="38"/>
      <c r="C140" s="38"/>
      <c r="E140" s="38"/>
      <c r="F140" s="38"/>
      <c r="I140" s="38"/>
    </row>
    <row r="141" spans="2:9" s="27" customFormat="1" ht="18" customHeight="1" x14ac:dyDescent="0.6">
      <c r="B141" s="38"/>
      <c r="C141" s="38"/>
      <c r="E141" s="38"/>
      <c r="F141" s="38"/>
      <c r="I141" s="38"/>
    </row>
    <row r="142" spans="2:9" s="27" customFormat="1" ht="18" customHeight="1" x14ac:dyDescent="0.6">
      <c r="B142" s="38"/>
      <c r="C142" s="38"/>
      <c r="E142" s="38"/>
      <c r="F142" s="38"/>
      <c r="I142" s="38"/>
    </row>
    <row r="143" spans="2:9" s="27" customFormat="1" ht="18" customHeight="1" x14ac:dyDescent="0.6">
      <c r="B143" s="38"/>
      <c r="C143" s="38"/>
      <c r="E143" s="38"/>
      <c r="F143" s="38"/>
      <c r="I143" s="38"/>
    </row>
    <row r="144" spans="2:9" s="27" customFormat="1" ht="18" customHeight="1" x14ac:dyDescent="0.6">
      <c r="B144" s="38"/>
      <c r="C144" s="38"/>
      <c r="E144" s="38"/>
      <c r="F144" s="38"/>
      <c r="I144" s="38"/>
    </row>
    <row r="145" spans="2:9" s="27" customFormat="1" ht="18" customHeight="1" x14ac:dyDescent="0.6">
      <c r="B145" s="38"/>
      <c r="C145" s="38"/>
      <c r="E145" s="38"/>
      <c r="F145" s="38"/>
      <c r="I145" s="38"/>
    </row>
    <row r="146" spans="2:9" s="27" customFormat="1" ht="18" customHeight="1" x14ac:dyDescent="0.6">
      <c r="B146" s="38"/>
      <c r="C146" s="38"/>
      <c r="E146" s="38"/>
      <c r="F146" s="38"/>
      <c r="I146" s="38"/>
    </row>
    <row r="147" spans="2:9" s="27" customFormat="1" ht="18" customHeight="1" x14ac:dyDescent="0.6">
      <c r="B147" s="38"/>
      <c r="C147" s="38"/>
      <c r="E147" s="38"/>
      <c r="F147" s="38"/>
      <c r="I147" s="38"/>
    </row>
    <row r="148" spans="2:9" s="27" customFormat="1" ht="18" customHeight="1" x14ac:dyDescent="0.6">
      <c r="B148" s="38"/>
      <c r="C148" s="38"/>
      <c r="E148" s="38"/>
      <c r="F148" s="38"/>
      <c r="I148" s="38"/>
    </row>
    <row r="149" spans="2:9" s="27" customFormat="1" ht="18" customHeight="1" x14ac:dyDescent="0.6">
      <c r="B149" s="38"/>
      <c r="C149" s="38"/>
      <c r="E149" s="38"/>
      <c r="F149" s="38"/>
      <c r="I149" s="38"/>
    </row>
    <row r="150" spans="2:9" s="27" customFormat="1" ht="18" customHeight="1" x14ac:dyDescent="0.6">
      <c r="B150" s="38"/>
      <c r="C150" s="38"/>
      <c r="E150" s="38"/>
      <c r="F150" s="38"/>
      <c r="I150" s="38"/>
    </row>
    <row r="151" spans="2:9" s="27" customFormat="1" ht="18" customHeight="1" x14ac:dyDescent="0.6">
      <c r="B151" s="38"/>
      <c r="C151" s="38"/>
      <c r="E151" s="38"/>
      <c r="F151" s="38"/>
      <c r="I151" s="38"/>
    </row>
    <row r="152" spans="2:9" s="27" customFormat="1" ht="18" customHeight="1" x14ac:dyDescent="0.6">
      <c r="B152" s="38"/>
      <c r="C152" s="38"/>
      <c r="E152" s="38"/>
      <c r="F152" s="38"/>
      <c r="I152" s="38"/>
    </row>
    <row r="153" spans="2:9" s="27" customFormat="1" ht="18" customHeight="1" x14ac:dyDescent="0.6">
      <c r="B153" s="38"/>
      <c r="C153" s="38"/>
      <c r="E153" s="38"/>
      <c r="F153" s="38"/>
      <c r="I153" s="38"/>
    </row>
    <row r="154" spans="2:9" s="27" customFormat="1" ht="18" customHeight="1" x14ac:dyDescent="0.6">
      <c r="B154" s="38"/>
      <c r="C154" s="38"/>
      <c r="E154" s="38"/>
      <c r="F154" s="38"/>
      <c r="I154" s="38"/>
    </row>
    <row r="155" spans="2:9" s="27" customFormat="1" ht="18" customHeight="1" x14ac:dyDescent="0.6">
      <c r="B155" s="38"/>
      <c r="C155" s="38"/>
      <c r="E155" s="38"/>
      <c r="F155" s="38"/>
      <c r="I155" s="38"/>
    </row>
    <row r="156" spans="2:9" s="27" customFormat="1" ht="18" customHeight="1" x14ac:dyDescent="0.6">
      <c r="B156" s="38"/>
      <c r="C156" s="38"/>
      <c r="E156" s="38"/>
      <c r="F156" s="38"/>
      <c r="I156" s="38"/>
    </row>
    <row r="157" spans="2:9" s="27" customFormat="1" ht="18" customHeight="1" x14ac:dyDescent="0.6">
      <c r="B157" s="38"/>
      <c r="C157" s="38"/>
      <c r="E157" s="38"/>
      <c r="F157" s="38"/>
      <c r="I157" s="38"/>
    </row>
    <row r="158" spans="2:9" s="27" customFormat="1" ht="18" customHeight="1" x14ac:dyDescent="0.6">
      <c r="B158" s="38"/>
      <c r="C158" s="38"/>
      <c r="E158" s="38"/>
      <c r="F158" s="38"/>
      <c r="I158" s="38"/>
    </row>
    <row r="159" spans="2:9" s="27" customFormat="1" ht="18" customHeight="1" x14ac:dyDescent="0.6">
      <c r="B159" s="38"/>
      <c r="C159" s="38"/>
      <c r="E159" s="38"/>
      <c r="F159" s="38"/>
      <c r="I159" s="38"/>
    </row>
    <row r="160" spans="2:9" s="27" customFormat="1" ht="18" customHeight="1" x14ac:dyDescent="0.6">
      <c r="B160" s="38"/>
      <c r="C160" s="38"/>
      <c r="E160" s="38"/>
      <c r="F160" s="38"/>
      <c r="I160" s="38"/>
    </row>
    <row r="161" spans="2:9" s="27" customFormat="1" ht="18" customHeight="1" x14ac:dyDescent="0.6">
      <c r="B161" s="38"/>
      <c r="C161" s="38"/>
      <c r="E161" s="38"/>
      <c r="F161" s="38"/>
      <c r="I161" s="38"/>
    </row>
    <row r="162" spans="2:9" s="27" customFormat="1" ht="18" customHeight="1" x14ac:dyDescent="0.6">
      <c r="B162" s="38"/>
      <c r="C162" s="38"/>
      <c r="E162" s="38"/>
      <c r="F162" s="38"/>
      <c r="I162" s="38"/>
    </row>
    <row r="163" spans="2:9" s="27" customFormat="1" ht="18" customHeight="1" x14ac:dyDescent="0.6">
      <c r="B163" s="38"/>
      <c r="C163" s="38"/>
      <c r="E163" s="38"/>
      <c r="F163" s="38"/>
      <c r="I163" s="38"/>
    </row>
    <row r="164" spans="2:9" s="27" customFormat="1" ht="18" customHeight="1" x14ac:dyDescent="0.6">
      <c r="B164" s="38"/>
      <c r="C164" s="38"/>
      <c r="E164" s="38"/>
      <c r="F164" s="38"/>
      <c r="I164" s="38"/>
    </row>
    <row r="165" spans="2:9" s="27" customFormat="1" ht="18" customHeight="1" x14ac:dyDescent="0.6">
      <c r="B165" s="38"/>
      <c r="C165" s="38"/>
      <c r="E165" s="38"/>
      <c r="F165" s="38"/>
      <c r="I165" s="38"/>
    </row>
    <row r="166" spans="2:9" s="27" customFormat="1" ht="18" customHeight="1" x14ac:dyDescent="0.6">
      <c r="B166" s="38"/>
      <c r="C166" s="38"/>
      <c r="E166" s="38"/>
      <c r="F166" s="38"/>
      <c r="I166" s="38"/>
    </row>
    <row r="167" spans="2:9" s="27" customFormat="1" ht="18" customHeight="1" x14ac:dyDescent="0.6">
      <c r="B167" s="38"/>
      <c r="C167" s="38"/>
      <c r="E167" s="38"/>
      <c r="F167" s="38"/>
      <c r="I167" s="38"/>
    </row>
    <row r="168" spans="2:9" s="27" customFormat="1" ht="18" customHeight="1" x14ac:dyDescent="0.6">
      <c r="B168" s="38"/>
      <c r="C168" s="38"/>
      <c r="E168" s="38"/>
      <c r="F168" s="38"/>
      <c r="I168" s="38"/>
    </row>
    <row r="169" spans="2:9" s="27" customFormat="1" ht="18" customHeight="1" x14ac:dyDescent="0.6">
      <c r="B169" s="38"/>
      <c r="C169" s="38"/>
      <c r="E169" s="38"/>
      <c r="F169" s="38"/>
      <c r="I169" s="38"/>
    </row>
    <row r="170" spans="2:9" s="27" customFormat="1" ht="18" customHeight="1" x14ac:dyDescent="0.6">
      <c r="B170" s="38"/>
      <c r="C170" s="38"/>
      <c r="E170" s="38"/>
      <c r="F170" s="38"/>
      <c r="I170" s="38"/>
    </row>
    <row r="171" spans="2:9" s="27" customFormat="1" ht="18" customHeight="1" x14ac:dyDescent="0.6">
      <c r="B171" s="38"/>
      <c r="C171" s="38"/>
      <c r="E171" s="38"/>
      <c r="F171" s="38"/>
      <c r="I171" s="38"/>
    </row>
    <row r="172" spans="2:9" s="27" customFormat="1" ht="18" customHeight="1" x14ac:dyDescent="0.6">
      <c r="B172" s="38"/>
      <c r="C172" s="38"/>
      <c r="E172" s="38"/>
      <c r="F172" s="38"/>
      <c r="I172" s="38"/>
    </row>
    <row r="173" spans="2:9" s="27" customFormat="1" ht="18" customHeight="1" x14ac:dyDescent="0.6">
      <c r="B173" s="38"/>
      <c r="C173" s="38"/>
      <c r="E173" s="38"/>
      <c r="F173" s="38"/>
      <c r="I173" s="38"/>
    </row>
    <row r="174" spans="2:9" s="27" customFormat="1" ht="18" customHeight="1" x14ac:dyDescent="0.6">
      <c r="B174" s="38"/>
      <c r="C174" s="38"/>
      <c r="E174" s="38"/>
      <c r="F174" s="38"/>
      <c r="I174" s="38"/>
    </row>
    <row r="175" spans="2:9" s="27" customFormat="1" ht="18" customHeight="1" x14ac:dyDescent="0.6">
      <c r="B175" s="38"/>
      <c r="C175" s="38"/>
      <c r="E175" s="38"/>
      <c r="F175" s="38"/>
      <c r="I175" s="38"/>
    </row>
    <row r="176" spans="2:9" s="27" customFormat="1" ht="18" customHeight="1" x14ac:dyDescent="0.6">
      <c r="B176" s="38"/>
      <c r="C176" s="38"/>
      <c r="E176" s="38"/>
      <c r="F176" s="38"/>
      <c r="I176" s="38"/>
    </row>
    <row r="177" spans="2:9" s="27" customFormat="1" ht="18" customHeight="1" x14ac:dyDescent="0.6">
      <c r="B177" s="38"/>
      <c r="C177" s="38"/>
      <c r="E177" s="38"/>
      <c r="F177" s="38"/>
      <c r="I177" s="38"/>
    </row>
    <row r="178" spans="2:9" s="27" customFormat="1" ht="18" customHeight="1" x14ac:dyDescent="0.6">
      <c r="B178" s="38"/>
      <c r="C178" s="38"/>
      <c r="E178" s="38"/>
      <c r="F178" s="38"/>
      <c r="I178" s="38"/>
    </row>
    <row r="179" spans="2:9" s="27" customFormat="1" ht="18" customHeight="1" x14ac:dyDescent="0.6">
      <c r="B179" s="38"/>
      <c r="C179" s="38"/>
      <c r="E179" s="38"/>
      <c r="F179" s="38"/>
      <c r="I179" s="38"/>
    </row>
    <row r="180" spans="2:9" s="27" customFormat="1" ht="18" customHeight="1" x14ac:dyDescent="0.6">
      <c r="B180" s="38"/>
      <c r="C180" s="38"/>
      <c r="E180" s="38"/>
      <c r="F180" s="38"/>
      <c r="I180" s="38"/>
    </row>
    <row r="181" spans="2:9" s="27" customFormat="1" ht="18" customHeight="1" x14ac:dyDescent="0.6">
      <c r="B181" s="38"/>
      <c r="C181" s="38"/>
      <c r="E181" s="38"/>
      <c r="F181" s="38"/>
      <c r="I181" s="38"/>
    </row>
    <row r="182" spans="2:9" s="27" customFormat="1" ht="18" customHeight="1" x14ac:dyDescent="0.6">
      <c r="B182" s="38"/>
      <c r="C182" s="38"/>
      <c r="E182" s="38"/>
      <c r="F182" s="38"/>
      <c r="I182" s="38"/>
    </row>
    <row r="183" spans="2:9" s="27" customFormat="1" ht="18" customHeight="1" x14ac:dyDescent="0.6">
      <c r="B183" s="38"/>
      <c r="C183" s="38"/>
      <c r="E183" s="38"/>
      <c r="F183" s="38"/>
      <c r="I183" s="38"/>
    </row>
    <row r="184" spans="2:9" s="27" customFormat="1" ht="18" customHeight="1" x14ac:dyDescent="0.6">
      <c r="B184" s="38"/>
      <c r="C184" s="38"/>
      <c r="E184" s="38"/>
      <c r="F184" s="38"/>
      <c r="I184" s="38"/>
    </row>
    <row r="185" spans="2:9" s="27" customFormat="1" ht="18" customHeight="1" x14ac:dyDescent="0.6">
      <c r="B185" s="38"/>
      <c r="C185" s="38"/>
      <c r="E185" s="38"/>
      <c r="F185" s="38"/>
      <c r="I185" s="38"/>
    </row>
    <row r="186" spans="2:9" s="27" customFormat="1" ht="18" customHeight="1" x14ac:dyDescent="0.6">
      <c r="B186" s="38"/>
      <c r="C186" s="38"/>
      <c r="E186" s="38"/>
      <c r="F186" s="38"/>
      <c r="I186" s="38"/>
    </row>
    <row r="187" spans="2:9" s="27" customFormat="1" ht="18" customHeight="1" x14ac:dyDescent="0.6">
      <c r="B187" s="38"/>
      <c r="C187" s="38"/>
      <c r="E187" s="38"/>
      <c r="F187" s="38"/>
      <c r="I187" s="38"/>
    </row>
    <row r="188" spans="2:9" s="27" customFormat="1" ht="18" customHeight="1" x14ac:dyDescent="0.6">
      <c r="B188" s="38"/>
      <c r="C188" s="38"/>
      <c r="E188" s="38"/>
      <c r="F188" s="38"/>
      <c r="I188" s="38"/>
    </row>
    <row r="189" spans="2:9" s="27" customFormat="1" ht="18" customHeight="1" x14ac:dyDescent="0.6">
      <c r="B189" s="38"/>
      <c r="C189" s="38"/>
      <c r="E189" s="38"/>
      <c r="F189" s="38"/>
      <c r="I189" s="38"/>
    </row>
    <row r="190" spans="2:9" s="27" customFormat="1" ht="18" customHeight="1" x14ac:dyDescent="0.6">
      <c r="B190" s="38"/>
      <c r="C190" s="38"/>
      <c r="E190" s="38"/>
      <c r="F190" s="38"/>
      <c r="I190" s="38"/>
    </row>
    <row r="191" spans="2:9" s="27" customFormat="1" ht="18" customHeight="1" x14ac:dyDescent="0.6">
      <c r="B191" s="38"/>
      <c r="C191" s="38"/>
      <c r="E191" s="38"/>
      <c r="F191" s="38"/>
      <c r="I191" s="38"/>
    </row>
    <row r="192" spans="2:9" s="27" customFormat="1" ht="18" customHeight="1" x14ac:dyDescent="0.6">
      <c r="B192" s="38"/>
      <c r="C192" s="38"/>
      <c r="E192" s="38"/>
      <c r="F192" s="38"/>
      <c r="I192" s="38"/>
    </row>
    <row r="193" spans="2:9" s="27" customFormat="1" ht="18" customHeight="1" x14ac:dyDescent="0.6">
      <c r="B193" s="38"/>
      <c r="C193" s="38"/>
      <c r="E193" s="38"/>
      <c r="F193" s="38"/>
      <c r="I193" s="38"/>
    </row>
    <row r="194" spans="2:9" s="27" customFormat="1" ht="18" customHeight="1" x14ac:dyDescent="0.6">
      <c r="B194" s="38"/>
      <c r="C194" s="38"/>
      <c r="E194" s="38"/>
      <c r="F194" s="38"/>
      <c r="I194" s="38"/>
    </row>
    <row r="195" spans="2:9" s="27" customFormat="1" ht="18" customHeight="1" x14ac:dyDescent="0.6">
      <c r="B195" s="38"/>
      <c r="C195" s="38"/>
      <c r="E195" s="38"/>
      <c r="F195" s="38"/>
      <c r="I195" s="38"/>
    </row>
    <row r="196" spans="2:9" s="27" customFormat="1" ht="18" customHeight="1" x14ac:dyDescent="0.6">
      <c r="B196" s="38"/>
      <c r="C196" s="38"/>
      <c r="E196" s="38"/>
      <c r="F196" s="38"/>
      <c r="I196" s="38"/>
    </row>
    <row r="197" spans="2:9" s="27" customFormat="1" ht="18" customHeight="1" x14ac:dyDescent="0.6">
      <c r="B197" s="38"/>
      <c r="C197" s="38"/>
      <c r="E197" s="38"/>
      <c r="F197" s="38"/>
      <c r="I197" s="38"/>
    </row>
    <row r="198" spans="2:9" s="27" customFormat="1" ht="18" customHeight="1" x14ac:dyDescent="0.6">
      <c r="B198" s="38"/>
      <c r="C198" s="38"/>
      <c r="E198" s="38"/>
      <c r="F198" s="38"/>
      <c r="I198" s="38"/>
    </row>
    <row r="199" spans="2:9" s="27" customFormat="1" ht="18" customHeight="1" x14ac:dyDescent="0.6">
      <c r="B199" s="38"/>
      <c r="C199" s="38"/>
      <c r="E199" s="38"/>
      <c r="F199" s="38"/>
      <c r="I199" s="38"/>
    </row>
    <row r="200" spans="2:9" s="27" customFormat="1" ht="18" customHeight="1" x14ac:dyDescent="0.6">
      <c r="B200" s="38"/>
      <c r="C200" s="38"/>
      <c r="E200" s="38"/>
      <c r="F200" s="38"/>
      <c r="I200" s="38"/>
    </row>
    <row r="201" spans="2:9" s="27" customFormat="1" ht="18" customHeight="1" x14ac:dyDescent="0.6">
      <c r="B201" s="38"/>
      <c r="C201" s="38"/>
      <c r="E201" s="38"/>
      <c r="F201" s="38"/>
      <c r="I201" s="38"/>
    </row>
    <row r="202" spans="2:9" s="27" customFormat="1" ht="18" customHeight="1" x14ac:dyDescent="0.6">
      <c r="B202" s="38"/>
      <c r="C202" s="38"/>
      <c r="E202" s="38"/>
      <c r="F202" s="38"/>
      <c r="I202" s="38"/>
    </row>
    <row r="203" spans="2:9" s="27" customFormat="1" ht="18" customHeight="1" x14ac:dyDescent="0.6">
      <c r="B203" s="38"/>
      <c r="C203" s="38"/>
      <c r="E203" s="38"/>
      <c r="F203" s="38"/>
      <c r="I203" s="38"/>
    </row>
    <row r="204" spans="2:9" s="27" customFormat="1" ht="18" customHeight="1" x14ac:dyDescent="0.6">
      <c r="B204" s="38"/>
      <c r="C204" s="38"/>
      <c r="E204" s="38"/>
      <c r="F204" s="38"/>
      <c r="I204" s="38"/>
    </row>
    <row r="205" spans="2:9" s="27" customFormat="1" ht="18" customHeight="1" x14ac:dyDescent="0.6">
      <c r="B205" s="38"/>
      <c r="C205" s="38"/>
      <c r="E205" s="38"/>
      <c r="F205" s="38"/>
      <c r="I205" s="38"/>
    </row>
    <row r="206" spans="2:9" s="27" customFormat="1" ht="18" customHeight="1" x14ac:dyDescent="0.6">
      <c r="B206" s="38"/>
      <c r="C206" s="38"/>
      <c r="E206" s="38"/>
      <c r="F206" s="38"/>
      <c r="I206" s="38"/>
    </row>
    <row r="207" spans="2:9" s="27" customFormat="1" ht="18" customHeight="1" x14ac:dyDescent="0.6">
      <c r="B207" s="38"/>
      <c r="C207" s="38"/>
      <c r="E207" s="38"/>
      <c r="F207" s="38"/>
      <c r="I207" s="38"/>
    </row>
    <row r="208" spans="2:9" s="27" customFormat="1" ht="18" customHeight="1" x14ac:dyDescent="0.6">
      <c r="B208" s="38"/>
      <c r="C208" s="38"/>
      <c r="E208" s="38"/>
      <c r="F208" s="38"/>
      <c r="I208" s="38"/>
    </row>
    <row r="209" spans="2:9" s="27" customFormat="1" ht="18" customHeight="1" x14ac:dyDescent="0.6">
      <c r="B209" s="38"/>
      <c r="C209" s="38"/>
      <c r="E209" s="38"/>
      <c r="F209" s="38"/>
      <c r="I209" s="38"/>
    </row>
    <row r="210" spans="2:9" s="27" customFormat="1" ht="18" customHeight="1" x14ac:dyDescent="0.6">
      <c r="B210" s="38"/>
      <c r="C210" s="38"/>
      <c r="E210" s="38"/>
      <c r="F210" s="38"/>
      <c r="I210" s="38"/>
    </row>
    <row r="211" spans="2:9" s="27" customFormat="1" ht="18" customHeight="1" x14ac:dyDescent="0.6">
      <c r="B211" s="38"/>
      <c r="C211" s="38"/>
      <c r="E211" s="38"/>
      <c r="F211" s="38"/>
      <c r="I211" s="38"/>
    </row>
    <row r="212" spans="2:9" s="27" customFormat="1" ht="18" customHeight="1" x14ac:dyDescent="0.6">
      <c r="B212" s="38"/>
      <c r="C212" s="38"/>
      <c r="E212" s="38"/>
      <c r="F212" s="38"/>
      <c r="I212" s="38"/>
    </row>
    <row r="213" spans="2:9" s="27" customFormat="1" ht="18" customHeight="1" x14ac:dyDescent="0.6">
      <c r="B213" s="38"/>
      <c r="C213" s="38"/>
      <c r="E213" s="38"/>
      <c r="F213" s="38"/>
      <c r="I213" s="38"/>
    </row>
    <row r="214" spans="2:9" s="27" customFormat="1" ht="18" customHeight="1" x14ac:dyDescent="0.6">
      <c r="B214" s="38"/>
      <c r="C214" s="38"/>
      <c r="E214" s="38"/>
      <c r="F214" s="38"/>
      <c r="I214" s="38"/>
    </row>
    <row r="215" spans="2:9" s="27" customFormat="1" ht="18" customHeight="1" x14ac:dyDescent="0.6">
      <c r="B215" s="38"/>
      <c r="C215" s="38"/>
      <c r="E215" s="38"/>
      <c r="F215" s="38"/>
      <c r="I215" s="38"/>
    </row>
    <row r="216" spans="2:9" s="27" customFormat="1" ht="18" customHeight="1" x14ac:dyDescent="0.6">
      <c r="B216" s="38"/>
      <c r="C216" s="38"/>
      <c r="E216" s="38"/>
      <c r="F216" s="38"/>
      <c r="I216" s="38"/>
    </row>
    <row r="217" spans="2:9" s="27" customFormat="1" ht="18" customHeight="1" x14ac:dyDescent="0.6">
      <c r="B217" s="38"/>
      <c r="C217" s="38"/>
      <c r="E217" s="38"/>
      <c r="F217" s="38"/>
      <c r="I217" s="38"/>
    </row>
    <row r="218" spans="2:9" s="27" customFormat="1" ht="18" customHeight="1" x14ac:dyDescent="0.6">
      <c r="B218" s="38"/>
      <c r="C218" s="38"/>
      <c r="E218" s="38"/>
      <c r="F218" s="38"/>
      <c r="I218" s="38"/>
    </row>
    <row r="219" spans="2:9" s="27" customFormat="1" ht="18" customHeight="1" x14ac:dyDescent="0.6">
      <c r="B219" s="38"/>
      <c r="C219" s="38"/>
      <c r="E219" s="38"/>
      <c r="F219" s="38"/>
      <c r="I219" s="38"/>
    </row>
    <row r="220" spans="2:9" s="27" customFormat="1" ht="18" customHeight="1" x14ac:dyDescent="0.6">
      <c r="B220" s="38"/>
      <c r="C220" s="38"/>
      <c r="E220" s="38"/>
      <c r="F220" s="38"/>
      <c r="I220" s="38"/>
    </row>
    <row r="221" spans="2:9" s="27" customFormat="1" ht="18" customHeight="1" x14ac:dyDescent="0.6">
      <c r="B221" s="38"/>
      <c r="C221" s="38"/>
      <c r="E221" s="38"/>
      <c r="F221" s="38"/>
      <c r="I221" s="38"/>
    </row>
    <row r="222" spans="2:9" s="27" customFormat="1" ht="18" customHeight="1" x14ac:dyDescent="0.6">
      <c r="B222" s="38"/>
      <c r="C222" s="38"/>
      <c r="E222" s="38"/>
      <c r="F222" s="38"/>
      <c r="I222" s="38"/>
    </row>
    <row r="223" spans="2:9" s="27" customFormat="1" ht="18" customHeight="1" x14ac:dyDescent="0.6">
      <c r="B223" s="38"/>
      <c r="C223" s="38"/>
      <c r="E223" s="38"/>
      <c r="F223" s="38"/>
      <c r="I223" s="38"/>
    </row>
    <row r="224" spans="2:9" s="27" customFormat="1" ht="18" customHeight="1" x14ac:dyDescent="0.6">
      <c r="B224" s="38"/>
      <c r="C224" s="38"/>
      <c r="E224" s="38"/>
      <c r="F224" s="38"/>
      <c r="I224" s="38"/>
    </row>
    <row r="225" spans="2:9" s="27" customFormat="1" ht="18" customHeight="1" x14ac:dyDescent="0.6">
      <c r="B225" s="38"/>
      <c r="C225" s="38"/>
      <c r="E225" s="38"/>
      <c r="F225" s="38"/>
      <c r="I225" s="38"/>
    </row>
    <row r="226" spans="2:9" s="27" customFormat="1" ht="18" customHeight="1" x14ac:dyDescent="0.6">
      <c r="B226" s="38"/>
      <c r="C226" s="38"/>
      <c r="E226" s="38"/>
      <c r="F226" s="38"/>
      <c r="I226" s="38"/>
    </row>
    <row r="227" spans="2:9" s="27" customFormat="1" ht="18" customHeight="1" x14ac:dyDescent="0.6">
      <c r="B227" s="38"/>
      <c r="C227" s="38"/>
      <c r="E227" s="38"/>
      <c r="F227" s="38"/>
      <c r="I227" s="38"/>
    </row>
    <row r="228" spans="2:9" s="27" customFormat="1" ht="18" customHeight="1" x14ac:dyDescent="0.6">
      <c r="B228" s="38"/>
      <c r="C228" s="38"/>
      <c r="E228" s="38"/>
      <c r="F228" s="38"/>
      <c r="I228" s="38"/>
    </row>
    <row r="229" spans="2:9" s="27" customFormat="1" ht="18" customHeight="1" x14ac:dyDescent="0.6">
      <c r="B229" s="38"/>
      <c r="C229" s="38"/>
      <c r="E229" s="38"/>
      <c r="F229" s="38"/>
      <c r="I229" s="38"/>
    </row>
    <row r="230" spans="2:9" s="27" customFormat="1" ht="18" customHeight="1" x14ac:dyDescent="0.6">
      <c r="B230" s="38"/>
      <c r="C230" s="38"/>
      <c r="E230" s="38"/>
      <c r="F230" s="38"/>
      <c r="I230" s="38"/>
    </row>
    <row r="231" spans="2:9" s="27" customFormat="1" ht="18" customHeight="1" x14ac:dyDescent="0.6">
      <c r="B231" s="38"/>
      <c r="C231" s="38"/>
      <c r="E231" s="38"/>
      <c r="F231" s="38"/>
      <c r="I231" s="38"/>
    </row>
    <row r="232" spans="2:9" s="27" customFormat="1" ht="18" customHeight="1" x14ac:dyDescent="0.6">
      <c r="B232" s="38"/>
      <c r="C232" s="38"/>
      <c r="E232" s="38"/>
      <c r="F232" s="38"/>
      <c r="I232" s="38"/>
    </row>
    <row r="233" spans="2:9" s="27" customFormat="1" ht="18" customHeight="1" x14ac:dyDescent="0.6">
      <c r="B233" s="38"/>
      <c r="C233" s="38"/>
      <c r="E233" s="38"/>
      <c r="F233" s="38"/>
      <c r="I233" s="38"/>
    </row>
    <row r="234" spans="2:9" s="27" customFormat="1" ht="18" customHeight="1" x14ac:dyDescent="0.6">
      <c r="B234" s="38"/>
      <c r="C234" s="38"/>
      <c r="E234" s="38"/>
      <c r="F234" s="38"/>
      <c r="I234" s="38"/>
    </row>
    <row r="235" spans="2:9" s="27" customFormat="1" ht="18" customHeight="1" x14ac:dyDescent="0.6">
      <c r="B235" s="38"/>
      <c r="C235" s="38"/>
      <c r="E235" s="38"/>
      <c r="F235" s="38"/>
      <c r="I235" s="38"/>
    </row>
    <row r="236" spans="2:9" s="27" customFormat="1" ht="18" customHeight="1" x14ac:dyDescent="0.6">
      <c r="B236" s="38"/>
      <c r="C236" s="38"/>
      <c r="E236" s="38"/>
      <c r="F236" s="38"/>
      <c r="I236" s="38"/>
    </row>
    <row r="237" spans="2:9" s="27" customFormat="1" ht="18" customHeight="1" x14ac:dyDescent="0.6">
      <c r="B237" s="38"/>
      <c r="C237" s="38"/>
      <c r="E237" s="38"/>
      <c r="F237" s="38"/>
      <c r="I237" s="38"/>
    </row>
    <row r="238" spans="2:9" s="27" customFormat="1" ht="18" customHeight="1" x14ac:dyDescent="0.6">
      <c r="B238" s="38"/>
      <c r="C238" s="38"/>
      <c r="E238" s="38"/>
      <c r="F238" s="38"/>
      <c r="I238" s="38"/>
    </row>
    <row r="239" spans="2:9" s="27" customFormat="1" ht="18" customHeight="1" x14ac:dyDescent="0.6">
      <c r="B239" s="38"/>
      <c r="C239" s="38"/>
      <c r="E239" s="38"/>
      <c r="F239" s="38"/>
      <c r="I239" s="38"/>
    </row>
    <row r="240" spans="2:9" s="27" customFormat="1" ht="18" customHeight="1" x14ac:dyDescent="0.6">
      <c r="B240" s="38"/>
      <c r="C240" s="38"/>
      <c r="E240" s="38"/>
      <c r="F240" s="38"/>
      <c r="I240" s="38"/>
    </row>
    <row r="241" spans="2:9" s="27" customFormat="1" ht="18" customHeight="1" x14ac:dyDescent="0.6">
      <c r="B241" s="38"/>
      <c r="C241" s="38"/>
      <c r="E241" s="38"/>
      <c r="F241" s="38"/>
      <c r="I241" s="38"/>
    </row>
    <row r="242" spans="2:9" s="27" customFormat="1" ht="18" customHeight="1" x14ac:dyDescent="0.6">
      <c r="B242" s="38"/>
      <c r="C242" s="38"/>
      <c r="E242" s="38"/>
      <c r="F242" s="38"/>
      <c r="I242" s="38"/>
    </row>
    <row r="243" spans="2:9" s="27" customFormat="1" ht="18" customHeight="1" x14ac:dyDescent="0.6">
      <c r="B243" s="38"/>
      <c r="C243" s="38"/>
      <c r="E243" s="38"/>
      <c r="F243" s="38"/>
      <c r="I243" s="38"/>
    </row>
    <row r="244" spans="2:9" s="27" customFormat="1" ht="18" customHeight="1" x14ac:dyDescent="0.6">
      <c r="B244" s="38"/>
      <c r="C244" s="38"/>
      <c r="E244" s="38"/>
      <c r="F244" s="38"/>
      <c r="I244" s="38"/>
    </row>
    <row r="245" spans="2:9" s="27" customFormat="1" ht="18" customHeight="1" x14ac:dyDescent="0.6">
      <c r="B245" s="38"/>
      <c r="C245" s="38"/>
      <c r="E245" s="38"/>
      <c r="F245" s="38"/>
      <c r="I245" s="38"/>
    </row>
    <row r="246" spans="2:9" s="27" customFormat="1" ht="18" customHeight="1" x14ac:dyDescent="0.6">
      <c r="B246" s="38"/>
      <c r="C246" s="38"/>
      <c r="E246" s="38"/>
      <c r="F246" s="38"/>
      <c r="I246" s="38"/>
    </row>
    <row r="247" spans="2:9" s="27" customFormat="1" ht="18" customHeight="1" x14ac:dyDescent="0.6">
      <c r="B247" s="38"/>
      <c r="C247" s="38"/>
      <c r="E247" s="38"/>
      <c r="F247" s="38"/>
      <c r="I247" s="38"/>
    </row>
    <row r="248" spans="2:9" s="27" customFormat="1" ht="18" customHeight="1" x14ac:dyDescent="0.6">
      <c r="B248" s="38"/>
      <c r="C248" s="38"/>
      <c r="E248" s="38"/>
      <c r="F248" s="38"/>
      <c r="I248" s="38"/>
    </row>
    <row r="249" spans="2:9" s="27" customFormat="1" ht="18" customHeight="1" x14ac:dyDescent="0.6">
      <c r="B249" s="38"/>
      <c r="C249" s="38"/>
      <c r="E249" s="38"/>
      <c r="F249" s="38"/>
      <c r="I249" s="38"/>
    </row>
    <row r="250" spans="2:9" s="27" customFormat="1" ht="18" customHeight="1" x14ac:dyDescent="0.6">
      <c r="B250" s="38"/>
      <c r="C250" s="38"/>
      <c r="E250" s="38"/>
      <c r="F250" s="38"/>
      <c r="I250" s="38"/>
    </row>
    <row r="251" spans="2:9" s="27" customFormat="1" ht="18" customHeight="1" x14ac:dyDescent="0.6">
      <c r="B251" s="38"/>
      <c r="C251" s="38"/>
      <c r="E251" s="38"/>
      <c r="F251" s="38"/>
      <c r="I251" s="38"/>
    </row>
    <row r="252" spans="2:9" s="27" customFormat="1" ht="18" customHeight="1" x14ac:dyDescent="0.6">
      <c r="B252" s="38"/>
      <c r="C252" s="38"/>
      <c r="E252" s="38"/>
      <c r="F252" s="38"/>
      <c r="I252" s="38"/>
    </row>
    <row r="253" spans="2:9" s="27" customFormat="1" ht="18" customHeight="1" x14ac:dyDescent="0.6">
      <c r="B253" s="38"/>
      <c r="C253" s="38"/>
      <c r="E253" s="38"/>
      <c r="F253" s="38"/>
      <c r="I253" s="38"/>
    </row>
    <row r="254" spans="2:9" s="27" customFormat="1" ht="18" customHeight="1" x14ac:dyDescent="0.6">
      <c r="B254" s="38"/>
      <c r="C254" s="38"/>
      <c r="E254" s="38"/>
      <c r="F254" s="38"/>
      <c r="I254" s="38"/>
    </row>
    <row r="255" spans="2:9" s="27" customFormat="1" ht="18" customHeight="1" x14ac:dyDescent="0.6">
      <c r="B255" s="38"/>
      <c r="C255" s="38"/>
      <c r="E255" s="38"/>
      <c r="F255" s="38"/>
      <c r="I255" s="38"/>
    </row>
    <row r="256" spans="2:9" s="27" customFormat="1" ht="18" customHeight="1" x14ac:dyDescent="0.6">
      <c r="B256" s="38"/>
      <c r="C256" s="38"/>
      <c r="E256" s="38"/>
      <c r="F256" s="38"/>
      <c r="I256" s="38"/>
    </row>
    <row r="257" spans="2:9" s="27" customFormat="1" ht="18" customHeight="1" x14ac:dyDescent="0.6">
      <c r="B257" s="38"/>
      <c r="C257" s="38"/>
      <c r="E257" s="38"/>
      <c r="F257" s="38"/>
      <c r="I257" s="38"/>
    </row>
    <row r="258" spans="2:9" s="27" customFormat="1" ht="18" customHeight="1" x14ac:dyDescent="0.6">
      <c r="B258" s="38"/>
      <c r="C258" s="38"/>
      <c r="E258" s="38"/>
      <c r="F258" s="38"/>
      <c r="I258" s="38"/>
    </row>
    <row r="259" spans="2:9" s="27" customFormat="1" ht="18" customHeight="1" x14ac:dyDescent="0.6">
      <c r="B259" s="38"/>
      <c r="C259" s="38"/>
      <c r="E259" s="38"/>
      <c r="F259" s="38"/>
      <c r="I259" s="38"/>
    </row>
    <row r="260" spans="2:9" s="27" customFormat="1" ht="18" customHeight="1" x14ac:dyDescent="0.6">
      <c r="B260" s="38"/>
      <c r="C260" s="38"/>
      <c r="E260" s="38"/>
      <c r="F260" s="38"/>
      <c r="I260" s="38"/>
    </row>
    <row r="261" spans="2:9" s="27" customFormat="1" ht="18" customHeight="1" x14ac:dyDescent="0.6">
      <c r="B261" s="38"/>
      <c r="C261" s="38"/>
      <c r="E261" s="38"/>
      <c r="F261" s="38"/>
      <c r="I261" s="38"/>
    </row>
    <row r="262" spans="2:9" s="27" customFormat="1" ht="18" customHeight="1" x14ac:dyDescent="0.6">
      <c r="B262" s="38"/>
      <c r="C262" s="38"/>
      <c r="E262" s="38"/>
      <c r="F262" s="38"/>
      <c r="I262" s="38"/>
    </row>
    <row r="263" spans="2:9" s="27" customFormat="1" ht="18" customHeight="1" x14ac:dyDescent="0.6">
      <c r="B263" s="38"/>
      <c r="C263" s="38"/>
      <c r="E263" s="38"/>
      <c r="F263" s="38"/>
      <c r="I263" s="38"/>
    </row>
    <row r="264" spans="2:9" s="27" customFormat="1" ht="18" customHeight="1" x14ac:dyDescent="0.6">
      <c r="B264" s="38"/>
      <c r="C264" s="38"/>
      <c r="E264" s="38"/>
      <c r="F264" s="38"/>
      <c r="I264" s="38"/>
    </row>
    <row r="265" spans="2:9" s="27" customFormat="1" ht="18" customHeight="1" x14ac:dyDescent="0.6">
      <c r="B265" s="38"/>
      <c r="C265" s="38"/>
      <c r="E265" s="38"/>
      <c r="F265" s="38"/>
      <c r="I265" s="38"/>
    </row>
    <row r="266" spans="2:9" s="27" customFormat="1" ht="18" customHeight="1" x14ac:dyDescent="0.6">
      <c r="B266" s="38"/>
      <c r="C266" s="38"/>
      <c r="E266" s="38"/>
      <c r="F266" s="38"/>
      <c r="I266" s="38"/>
    </row>
    <row r="267" spans="2:9" s="27" customFormat="1" ht="18" customHeight="1" x14ac:dyDescent="0.6">
      <c r="B267" s="38"/>
      <c r="C267" s="38"/>
      <c r="E267" s="38"/>
      <c r="F267" s="38"/>
      <c r="I267" s="38"/>
    </row>
    <row r="268" spans="2:9" s="27" customFormat="1" ht="18" customHeight="1" x14ac:dyDescent="0.6">
      <c r="B268" s="38"/>
      <c r="C268" s="38"/>
      <c r="E268" s="38"/>
      <c r="F268" s="38"/>
      <c r="I268" s="38"/>
    </row>
    <row r="269" spans="2:9" s="27" customFormat="1" ht="18" customHeight="1" x14ac:dyDescent="0.6">
      <c r="B269" s="38"/>
      <c r="C269" s="38"/>
      <c r="E269" s="38"/>
      <c r="F269" s="38"/>
      <c r="I269" s="38"/>
    </row>
    <row r="270" spans="2:9" s="27" customFormat="1" ht="18" customHeight="1" x14ac:dyDescent="0.6">
      <c r="B270" s="38"/>
      <c r="C270" s="38"/>
      <c r="E270" s="38"/>
      <c r="F270" s="38"/>
      <c r="I270" s="38"/>
    </row>
    <row r="271" spans="2:9" s="27" customFormat="1" ht="18" customHeight="1" x14ac:dyDescent="0.6">
      <c r="B271" s="38"/>
      <c r="C271" s="38"/>
      <c r="E271" s="38"/>
      <c r="F271" s="38"/>
      <c r="I271" s="38"/>
    </row>
    <row r="272" spans="2:9" s="27" customFormat="1" ht="18" customHeight="1" x14ac:dyDescent="0.6">
      <c r="B272" s="38"/>
      <c r="C272" s="38"/>
      <c r="E272" s="38"/>
      <c r="F272" s="38"/>
      <c r="I272" s="38"/>
    </row>
    <row r="273" spans="2:9" s="27" customFormat="1" ht="18" customHeight="1" x14ac:dyDescent="0.6">
      <c r="B273" s="38"/>
      <c r="C273" s="38"/>
      <c r="E273" s="38"/>
      <c r="F273" s="38"/>
      <c r="I273" s="38"/>
    </row>
    <row r="274" spans="2:9" s="27" customFormat="1" ht="18" customHeight="1" x14ac:dyDescent="0.6">
      <c r="B274" s="38"/>
      <c r="C274" s="38"/>
      <c r="E274" s="38"/>
      <c r="F274" s="38"/>
      <c r="I274" s="38"/>
    </row>
    <row r="275" spans="2:9" s="27" customFormat="1" ht="18" customHeight="1" x14ac:dyDescent="0.6">
      <c r="B275" s="38"/>
      <c r="C275" s="38"/>
      <c r="E275" s="38"/>
      <c r="F275" s="38"/>
      <c r="I275" s="38"/>
    </row>
    <row r="276" spans="2:9" s="27" customFormat="1" ht="18" customHeight="1" x14ac:dyDescent="0.6">
      <c r="B276" s="38"/>
      <c r="C276" s="38"/>
      <c r="E276" s="38"/>
      <c r="F276" s="38"/>
      <c r="I276" s="38"/>
    </row>
    <row r="277" spans="2:9" s="27" customFormat="1" ht="18" customHeight="1" x14ac:dyDescent="0.6">
      <c r="B277" s="38"/>
      <c r="C277" s="38"/>
      <c r="E277" s="38"/>
      <c r="F277" s="38"/>
      <c r="I277" s="38"/>
    </row>
    <row r="278" spans="2:9" s="27" customFormat="1" ht="18" customHeight="1" x14ac:dyDescent="0.6">
      <c r="B278" s="38"/>
      <c r="C278" s="38"/>
      <c r="E278" s="38"/>
      <c r="F278" s="38"/>
      <c r="I278" s="38"/>
    </row>
    <row r="279" spans="2:9" s="27" customFormat="1" ht="18" customHeight="1" x14ac:dyDescent="0.6">
      <c r="B279" s="38"/>
      <c r="C279" s="38"/>
      <c r="E279" s="38"/>
      <c r="F279" s="38"/>
      <c r="I279" s="38"/>
    </row>
    <row r="280" spans="2:9" s="27" customFormat="1" ht="18" customHeight="1" x14ac:dyDescent="0.6">
      <c r="B280" s="38"/>
      <c r="C280" s="38"/>
      <c r="E280" s="38"/>
      <c r="F280" s="38"/>
      <c r="I280" s="38"/>
    </row>
    <row r="281" spans="2:9" s="27" customFormat="1" ht="18" customHeight="1" x14ac:dyDescent="0.6">
      <c r="B281" s="38"/>
      <c r="C281" s="38"/>
      <c r="E281" s="38"/>
      <c r="F281" s="38"/>
      <c r="I281" s="38"/>
    </row>
    <row r="282" spans="2:9" s="27" customFormat="1" ht="18" customHeight="1" x14ac:dyDescent="0.6">
      <c r="B282" s="38"/>
      <c r="C282" s="38"/>
      <c r="E282" s="38"/>
      <c r="F282" s="38"/>
      <c r="I282" s="38"/>
    </row>
    <row r="283" spans="2:9" s="27" customFormat="1" ht="18" customHeight="1" x14ac:dyDescent="0.6">
      <c r="B283" s="38"/>
      <c r="C283" s="38"/>
      <c r="E283" s="38"/>
      <c r="F283" s="38"/>
      <c r="I283" s="38"/>
    </row>
    <row r="284" spans="2:9" s="27" customFormat="1" ht="18" customHeight="1" x14ac:dyDescent="0.6">
      <c r="B284" s="38"/>
      <c r="C284" s="38"/>
      <c r="E284" s="38"/>
      <c r="F284" s="38"/>
      <c r="I284" s="38"/>
    </row>
    <row r="285" spans="2:9" s="27" customFormat="1" ht="18" customHeight="1" x14ac:dyDescent="0.6">
      <c r="B285" s="38"/>
      <c r="C285" s="38"/>
      <c r="E285" s="38"/>
      <c r="F285" s="38"/>
      <c r="I285" s="38"/>
    </row>
    <row r="286" spans="2:9" s="27" customFormat="1" ht="18" customHeight="1" x14ac:dyDescent="0.6">
      <c r="B286" s="38"/>
      <c r="C286" s="38"/>
      <c r="E286" s="38"/>
      <c r="F286" s="38"/>
      <c r="I286" s="38"/>
    </row>
    <row r="287" spans="2:9" s="27" customFormat="1" ht="18" customHeight="1" x14ac:dyDescent="0.6">
      <c r="B287" s="38"/>
      <c r="C287" s="38"/>
      <c r="E287" s="38"/>
      <c r="F287" s="38"/>
      <c r="I287" s="38"/>
    </row>
    <row r="288" spans="2:9" s="27" customFormat="1" ht="18" customHeight="1" x14ac:dyDescent="0.6">
      <c r="B288" s="38"/>
      <c r="C288" s="38"/>
      <c r="E288" s="38"/>
      <c r="F288" s="38"/>
      <c r="I288" s="38"/>
    </row>
    <row r="289" spans="2:9" s="27" customFormat="1" ht="18" customHeight="1" x14ac:dyDescent="0.6">
      <c r="B289" s="38"/>
      <c r="C289" s="38"/>
      <c r="E289" s="38"/>
      <c r="F289" s="38"/>
      <c r="I289" s="38"/>
    </row>
    <row r="290" spans="2:9" s="27" customFormat="1" ht="18" customHeight="1" x14ac:dyDescent="0.6">
      <c r="B290" s="38"/>
      <c r="C290" s="38"/>
      <c r="E290" s="38"/>
      <c r="F290" s="38"/>
      <c r="I290" s="38"/>
    </row>
    <row r="291" spans="2:9" s="27" customFormat="1" ht="18" customHeight="1" x14ac:dyDescent="0.6">
      <c r="B291" s="38"/>
      <c r="C291" s="38"/>
      <c r="E291" s="38"/>
      <c r="F291" s="38"/>
      <c r="I291" s="38"/>
    </row>
    <row r="292" spans="2:9" s="27" customFormat="1" ht="18" customHeight="1" x14ac:dyDescent="0.6">
      <c r="B292" s="38"/>
      <c r="C292" s="38"/>
      <c r="E292" s="38"/>
      <c r="F292" s="38"/>
      <c r="I292" s="38"/>
    </row>
    <row r="293" spans="2:9" s="27" customFormat="1" ht="18" customHeight="1" x14ac:dyDescent="0.6">
      <c r="B293" s="38"/>
      <c r="C293" s="38"/>
      <c r="E293" s="38"/>
      <c r="F293" s="38"/>
      <c r="I293" s="38"/>
    </row>
    <row r="294" spans="2:9" s="27" customFormat="1" ht="18" customHeight="1" x14ac:dyDescent="0.6">
      <c r="B294" s="38"/>
      <c r="C294" s="38"/>
      <c r="E294" s="38"/>
      <c r="F294" s="38"/>
      <c r="I294" s="38"/>
    </row>
    <row r="295" spans="2:9" s="27" customFormat="1" ht="18" customHeight="1" x14ac:dyDescent="0.6">
      <c r="B295" s="38"/>
      <c r="C295" s="38"/>
      <c r="E295" s="38"/>
      <c r="F295" s="38"/>
      <c r="I295" s="38"/>
    </row>
    <row r="296" spans="2:9" s="27" customFormat="1" ht="18" customHeight="1" x14ac:dyDescent="0.6">
      <c r="B296" s="38"/>
      <c r="C296" s="38"/>
      <c r="E296" s="38"/>
      <c r="F296" s="38"/>
      <c r="I296" s="38"/>
    </row>
    <row r="297" spans="2:9" s="27" customFormat="1" ht="18" customHeight="1" x14ac:dyDescent="0.6">
      <c r="B297" s="38"/>
      <c r="C297" s="38"/>
      <c r="E297" s="38"/>
      <c r="F297" s="38"/>
      <c r="I297" s="38"/>
    </row>
    <row r="298" spans="2:9" s="27" customFormat="1" ht="18" customHeight="1" x14ac:dyDescent="0.6">
      <c r="B298" s="38"/>
      <c r="C298" s="38"/>
      <c r="E298" s="38"/>
      <c r="F298" s="38"/>
      <c r="I298" s="38"/>
    </row>
    <row r="299" spans="2:9" s="27" customFormat="1" ht="18" customHeight="1" x14ac:dyDescent="0.6">
      <c r="B299" s="38"/>
      <c r="C299" s="38"/>
      <c r="E299" s="38"/>
      <c r="F299" s="38"/>
      <c r="I299" s="38"/>
    </row>
    <row r="300" spans="2:9" s="27" customFormat="1" ht="18" customHeight="1" x14ac:dyDescent="0.6">
      <c r="B300" s="38"/>
      <c r="C300" s="38"/>
      <c r="E300" s="38"/>
      <c r="F300" s="38"/>
      <c r="I300" s="38"/>
    </row>
    <row r="301" spans="2:9" s="27" customFormat="1" ht="18" customHeight="1" x14ac:dyDescent="0.6">
      <c r="B301" s="38"/>
      <c r="C301" s="38"/>
      <c r="E301" s="38"/>
      <c r="F301" s="38"/>
      <c r="I301" s="38"/>
    </row>
    <row r="302" spans="2:9" s="27" customFormat="1" ht="18" customHeight="1" x14ac:dyDescent="0.6">
      <c r="B302" s="38"/>
      <c r="C302" s="38"/>
      <c r="E302" s="38"/>
      <c r="F302" s="38"/>
      <c r="I302" s="38"/>
    </row>
    <row r="303" spans="2:9" s="27" customFormat="1" ht="18" customHeight="1" x14ac:dyDescent="0.6">
      <c r="B303" s="38"/>
      <c r="C303" s="38"/>
      <c r="E303" s="38"/>
      <c r="F303" s="38"/>
      <c r="I303" s="38"/>
    </row>
    <row r="304" spans="2:9" s="27" customFormat="1" ht="18" customHeight="1" x14ac:dyDescent="0.6">
      <c r="B304" s="38"/>
      <c r="C304" s="38"/>
      <c r="E304" s="38"/>
      <c r="F304" s="38"/>
      <c r="I304" s="38"/>
    </row>
    <row r="305" spans="2:9" s="27" customFormat="1" ht="18" customHeight="1" x14ac:dyDescent="0.6">
      <c r="B305" s="38"/>
      <c r="C305" s="38"/>
      <c r="E305" s="38"/>
      <c r="F305" s="38"/>
      <c r="I305" s="38"/>
    </row>
    <row r="306" spans="2:9" s="27" customFormat="1" ht="18" customHeight="1" x14ac:dyDescent="0.6">
      <c r="B306" s="38"/>
      <c r="C306" s="38"/>
      <c r="E306" s="38"/>
      <c r="F306" s="38"/>
      <c r="I306" s="38"/>
    </row>
    <row r="307" spans="2:9" s="27" customFormat="1" ht="18" customHeight="1" x14ac:dyDescent="0.6">
      <c r="B307" s="38"/>
      <c r="C307" s="38"/>
      <c r="E307" s="38"/>
      <c r="F307" s="38"/>
      <c r="I307" s="38"/>
    </row>
    <row r="308" spans="2:9" s="27" customFormat="1" ht="18" customHeight="1" x14ac:dyDescent="0.6">
      <c r="B308" s="38"/>
      <c r="C308" s="38"/>
      <c r="E308" s="38"/>
      <c r="F308" s="38"/>
      <c r="I308" s="38"/>
    </row>
    <row r="309" spans="2:9" s="27" customFormat="1" ht="18" customHeight="1" x14ac:dyDescent="0.6">
      <c r="B309" s="38"/>
      <c r="C309" s="38"/>
      <c r="E309" s="38"/>
      <c r="F309" s="38"/>
      <c r="I309" s="38"/>
    </row>
    <row r="310" spans="2:9" s="27" customFormat="1" ht="18" customHeight="1" x14ac:dyDescent="0.6">
      <c r="B310" s="38"/>
      <c r="C310" s="38"/>
      <c r="E310" s="38"/>
      <c r="F310" s="38"/>
      <c r="I310" s="38"/>
    </row>
    <row r="311" spans="2:9" s="27" customFormat="1" ht="18" customHeight="1" x14ac:dyDescent="0.6">
      <c r="B311" s="38"/>
      <c r="C311" s="38"/>
      <c r="E311" s="38"/>
      <c r="F311" s="38"/>
      <c r="I311" s="38"/>
    </row>
    <row r="312" spans="2:9" s="27" customFormat="1" ht="18" customHeight="1" x14ac:dyDescent="0.6">
      <c r="B312" s="38"/>
      <c r="C312" s="38"/>
      <c r="E312" s="38"/>
      <c r="F312" s="38"/>
      <c r="I312" s="38"/>
    </row>
    <row r="313" spans="2:9" s="27" customFormat="1" ht="18" customHeight="1" x14ac:dyDescent="0.6">
      <c r="B313" s="38"/>
      <c r="C313" s="38"/>
      <c r="E313" s="38"/>
      <c r="F313" s="38"/>
      <c r="I313" s="38"/>
    </row>
    <row r="314" spans="2:9" s="27" customFormat="1" ht="18" customHeight="1" x14ac:dyDescent="0.6">
      <c r="B314" s="38"/>
      <c r="C314" s="38"/>
      <c r="E314" s="38"/>
      <c r="F314" s="38"/>
      <c r="I314" s="38"/>
    </row>
    <row r="315" spans="2:9" s="27" customFormat="1" ht="18" customHeight="1" x14ac:dyDescent="0.6">
      <c r="B315" s="38"/>
      <c r="C315" s="38"/>
      <c r="E315" s="38"/>
      <c r="F315" s="38"/>
      <c r="I315" s="38"/>
    </row>
    <row r="316" spans="2:9" s="27" customFormat="1" ht="18" customHeight="1" x14ac:dyDescent="0.6">
      <c r="B316" s="38"/>
      <c r="C316" s="38"/>
      <c r="E316" s="38"/>
      <c r="F316" s="38"/>
      <c r="I316" s="38"/>
    </row>
    <row r="317" spans="2:9" s="27" customFormat="1" ht="18" customHeight="1" x14ac:dyDescent="0.6">
      <c r="B317" s="38"/>
      <c r="C317" s="38"/>
      <c r="E317" s="38"/>
      <c r="F317" s="38"/>
      <c r="I317" s="38"/>
    </row>
    <row r="318" spans="2:9" s="27" customFormat="1" ht="18" customHeight="1" x14ac:dyDescent="0.6">
      <c r="B318" s="38"/>
      <c r="C318" s="38"/>
      <c r="E318" s="38"/>
      <c r="F318" s="38"/>
      <c r="I318" s="38"/>
    </row>
    <row r="319" spans="2:9" s="27" customFormat="1" ht="18" customHeight="1" x14ac:dyDescent="0.6">
      <c r="B319" s="38"/>
      <c r="C319" s="38"/>
      <c r="E319" s="38"/>
      <c r="F319" s="38"/>
      <c r="I319" s="38"/>
    </row>
    <row r="320" spans="2:9" s="27" customFormat="1" ht="18" customHeight="1" x14ac:dyDescent="0.6">
      <c r="B320" s="38"/>
      <c r="C320" s="38"/>
      <c r="E320" s="38"/>
      <c r="F320" s="38"/>
      <c r="I320" s="38"/>
    </row>
    <row r="321" spans="2:9" s="27" customFormat="1" ht="18" customHeight="1" x14ac:dyDescent="0.6">
      <c r="B321" s="38"/>
      <c r="C321" s="38"/>
      <c r="E321" s="38"/>
      <c r="F321" s="38"/>
      <c r="I321" s="38"/>
    </row>
    <row r="322" spans="2:9" s="27" customFormat="1" ht="18" customHeight="1" x14ac:dyDescent="0.6">
      <c r="B322" s="38"/>
      <c r="C322" s="38"/>
      <c r="E322" s="38"/>
      <c r="F322" s="38"/>
      <c r="I322" s="38"/>
    </row>
    <row r="323" spans="2:9" s="27" customFormat="1" ht="18" customHeight="1" x14ac:dyDescent="0.6">
      <c r="B323" s="38"/>
      <c r="C323" s="38"/>
      <c r="E323" s="38"/>
      <c r="F323" s="38"/>
      <c r="I323" s="38"/>
    </row>
    <row r="324" spans="2:9" s="27" customFormat="1" ht="18" customHeight="1" x14ac:dyDescent="0.6">
      <c r="B324" s="38"/>
      <c r="C324" s="38"/>
      <c r="E324" s="38"/>
      <c r="F324" s="38"/>
      <c r="I324" s="38"/>
    </row>
    <row r="325" spans="2:9" s="27" customFormat="1" ht="18" customHeight="1" x14ac:dyDescent="0.6">
      <c r="B325" s="38"/>
      <c r="C325" s="38"/>
      <c r="E325" s="38"/>
      <c r="F325" s="38"/>
      <c r="I325" s="38"/>
    </row>
    <row r="326" spans="2:9" s="27" customFormat="1" ht="18" customHeight="1" x14ac:dyDescent="0.6">
      <c r="B326" s="38"/>
      <c r="C326" s="38"/>
      <c r="E326" s="38"/>
      <c r="F326" s="38"/>
      <c r="I326" s="38"/>
    </row>
    <row r="327" spans="2:9" s="27" customFormat="1" ht="18" customHeight="1" x14ac:dyDescent="0.6">
      <c r="B327" s="38"/>
      <c r="C327" s="38"/>
      <c r="E327" s="38"/>
      <c r="F327" s="38"/>
      <c r="I327" s="38"/>
    </row>
    <row r="328" spans="2:9" s="27" customFormat="1" ht="18" customHeight="1" x14ac:dyDescent="0.6">
      <c r="B328" s="38"/>
      <c r="C328" s="38"/>
      <c r="E328" s="38"/>
      <c r="F328" s="38"/>
      <c r="I328" s="38"/>
    </row>
    <row r="329" spans="2:9" s="27" customFormat="1" ht="18" customHeight="1" x14ac:dyDescent="0.6">
      <c r="B329" s="38"/>
      <c r="C329" s="38"/>
      <c r="E329" s="38"/>
      <c r="F329" s="38"/>
      <c r="I329" s="38"/>
    </row>
    <row r="330" spans="2:9" s="27" customFormat="1" ht="18" customHeight="1" x14ac:dyDescent="0.6">
      <c r="B330" s="38"/>
      <c r="C330" s="38"/>
      <c r="E330" s="38"/>
      <c r="F330" s="38"/>
      <c r="I330" s="38"/>
    </row>
    <row r="331" spans="2:9" s="27" customFormat="1" ht="18" customHeight="1" x14ac:dyDescent="0.6">
      <c r="B331" s="38"/>
      <c r="C331" s="38"/>
      <c r="E331" s="38"/>
      <c r="F331" s="38"/>
      <c r="I331" s="38"/>
    </row>
    <row r="332" spans="2:9" s="27" customFormat="1" ht="18" customHeight="1" x14ac:dyDescent="0.6">
      <c r="B332" s="38"/>
      <c r="C332" s="38"/>
      <c r="E332" s="38"/>
      <c r="F332" s="38"/>
      <c r="I332" s="38"/>
    </row>
    <row r="333" spans="2:9" s="27" customFormat="1" ht="18" customHeight="1" x14ac:dyDescent="0.6">
      <c r="B333" s="38"/>
      <c r="C333" s="38"/>
      <c r="E333" s="38"/>
      <c r="F333" s="38"/>
      <c r="I333" s="38"/>
    </row>
    <row r="334" spans="2:9" s="27" customFormat="1" ht="18" customHeight="1" x14ac:dyDescent="0.6">
      <c r="B334" s="38"/>
      <c r="C334" s="38"/>
      <c r="E334" s="38"/>
      <c r="F334" s="38"/>
      <c r="I334" s="38"/>
    </row>
    <row r="335" spans="2:9" s="27" customFormat="1" ht="18" customHeight="1" x14ac:dyDescent="0.6">
      <c r="B335" s="38"/>
      <c r="C335" s="38"/>
      <c r="E335" s="38"/>
      <c r="F335" s="38"/>
      <c r="I335" s="38"/>
    </row>
    <row r="336" spans="2:9" s="27" customFormat="1" ht="18" customHeight="1" x14ac:dyDescent="0.6">
      <c r="B336" s="38"/>
      <c r="C336" s="38"/>
      <c r="E336" s="38"/>
      <c r="F336" s="38"/>
      <c r="I336" s="38"/>
    </row>
    <row r="337" spans="2:9" s="27" customFormat="1" ht="18" customHeight="1" x14ac:dyDescent="0.6">
      <c r="B337" s="38"/>
      <c r="C337" s="38"/>
      <c r="E337" s="38"/>
      <c r="F337" s="38"/>
      <c r="I337" s="38"/>
    </row>
    <row r="338" spans="2:9" s="27" customFormat="1" ht="18" customHeight="1" x14ac:dyDescent="0.6">
      <c r="B338" s="38"/>
      <c r="C338" s="38"/>
      <c r="E338" s="38"/>
      <c r="F338" s="38"/>
      <c r="I338" s="38"/>
    </row>
    <row r="339" spans="2:9" s="27" customFormat="1" ht="18" customHeight="1" x14ac:dyDescent="0.6">
      <c r="B339" s="38"/>
      <c r="C339" s="38"/>
      <c r="E339" s="38"/>
      <c r="F339" s="38"/>
      <c r="I339" s="38"/>
    </row>
    <row r="340" spans="2:9" s="27" customFormat="1" ht="18" customHeight="1" x14ac:dyDescent="0.6">
      <c r="B340" s="38"/>
      <c r="C340" s="38"/>
      <c r="E340" s="38"/>
      <c r="F340" s="38"/>
      <c r="I340" s="38"/>
    </row>
    <row r="341" spans="2:9" s="27" customFormat="1" ht="18" customHeight="1" x14ac:dyDescent="0.6">
      <c r="B341" s="38"/>
      <c r="C341" s="38"/>
      <c r="E341" s="38"/>
      <c r="F341" s="38"/>
      <c r="I341" s="38"/>
    </row>
    <row r="342" spans="2:9" s="27" customFormat="1" ht="18" customHeight="1" x14ac:dyDescent="0.6">
      <c r="B342" s="38"/>
      <c r="C342" s="38"/>
      <c r="E342" s="38"/>
      <c r="F342" s="38"/>
      <c r="I342" s="38"/>
    </row>
    <row r="343" spans="2:9" s="27" customFormat="1" ht="18" customHeight="1" x14ac:dyDescent="0.6">
      <c r="B343" s="38"/>
      <c r="C343" s="38"/>
      <c r="E343" s="38"/>
      <c r="F343" s="38"/>
      <c r="I343" s="38"/>
    </row>
    <row r="344" spans="2:9" s="27" customFormat="1" ht="18" customHeight="1" x14ac:dyDescent="0.6">
      <c r="B344" s="38"/>
      <c r="C344" s="38"/>
      <c r="E344" s="38"/>
      <c r="F344" s="38"/>
      <c r="I344" s="38"/>
    </row>
    <row r="345" spans="2:9" s="27" customFormat="1" ht="18" customHeight="1" x14ac:dyDescent="0.6">
      <c r="B345" s="38"/>
      <c r="C345" s="38"/>
      <c r="E345" s="38"/>
      <c r="F345" s="38"/>
      <c r="I345" s="38"/>
    </row>
    <row r="346" spans="2:9" s="27" customFormat="1" ht="18" customHeight="1" x14ac:dyDescent="0.6">
      <c r="B346" s="38"/>
      <c r="C346" s="38"/>
      <c r="E346" s="38"/>
      <c r="F346" s="38"/>
      <c r="I346" s="38"/>
    </row>
    <row r="347" spans="2:9" s="27" customFormat="1" ht="18" customHeight="1" x14ac:dyDescent="0.6">
      <c r="B347" s="38"/>
      <c r="C347" s="38"/>
      <c r="E347" s="38"/>
      <c r="F347" s="38"/>
      <c r="I347" s="38"/>
    </row>
    <row r="348" spans="2:9" s="27" customFormat="1" ht="18" customHeight="1" x14ac:dyDescent="0.6">
      <c r="B348" s="38"/>
      <c r="C348" s="38"/>
      <c r="E348" s="38"/>
      <c r="F348" s="38"/>
      <c r="I348" s="38"/>
    </row>
    <row r="349" spans="2:9" s="27" customFormat="1" ht="18" customHeight="1" x14ac:dyDescent="0.6">
      <c r="B349" s="38"/>
      <c r="C349" s="38"/>
      <c r="E349" s="38"/>
      <c r="F349" s="38"/>
      <c r="I349" s="38"/>
    </row>
    <row r="350" spans="2:9" s="27" customFormat="1" ht="18" customHeight="1" x14ac:dyDescent="0.6">
      <c r="B350" s="38"/>
      <c r="C350" s="38"/>
      <c r="E350" s="38"/>
      <c r="F350" s="38"/>
      <c r="I350" s="38"/>
    </row>
    <row r="351" spans="2:9" s="27" customFormat="1" ht="18" customHeight="1" x14ac:dyDescent="0.6">
      <c r="B351" s="38"/>
      <c r="C351" s="38"/>
      <c r="E351" s="38"/>
      <c r="F351" s="38"/>
      <c r="I351" s="38"/>
    </row>
    <row r="352" spans="2:9" s="27" customFormat="1" ht="18" customHeight="1" x14ac:dyDescent="0.6">
      <c r="B352" s="38"/>
      <c r="C352" s="38"/>
      <c r="E352" s="38"/>
      <c r="F352" s="38"/>
      <c r="I352" s="38"/>
    </row>
    <row r="353" spans="2:9" s="27" customFormat="1" ht="18" customHeight="1" x14ac:dyDescent="0.6">
      <c r="B353" s="38"/>
      <c r="C353" s="38"/>
      <c r="E353" s="38"/>
      <c r="F353" s="38"/>
      <c r="I353" s="38"/>
    </row>
    <row r="354" spans="2:9" s="27" customFormat="1" ht="18" customHeight="1" x14ac:dyDescent="0.6">
      <c r="B354" s="38"/>
      <c r="C354" s="38"/>
      <c r="E354" s="38"/>
      <c r="F354" s="38"/>
      <c r="I354" s="38"/>
    </row>
    <row r="355" spans="2:9" s="27" customFormat="1" ht="18" customHeight="1" x14ac:dyDescent="0.6">
      <c r="B355" s="38"/>
      <c r="C355" s="38"/>
      <c r="E355" s="38"/>
      <c r="F355" s="38"/>
      <c r="I355" s="38"/>
    </row>
    <row r="356" spans="2:9" s="27" customFormat="1" ht="18" customHeight="1" x14ac:dyDescent="0.6">
      <c r="B356" s="38"/>
      <c r="C356" s="38"/>
      <c r="E356" s="38"/>
      <c r="F356" s="38"/>
      <c r="I356" s="38"/>
    </row>
    <row r="357" spans="2:9" s="27" customFormat="1" ht="18" customHeight="1" x14ac:dyDescent="0.6">
      <c r="B357" s="38"/>
      <c r="C357" s="38"/>
      <c r="E357" s="38"/>
      <c r="F357" s="38"/>
      <c r="I357" s="38"/>
    </row>
    <row r="358" spans="2:9" s="27" customFormat="1" ht="18" customHeight="1" x14ac:dyDescent="0.6">
      <c r="B358" s="38"/>
      <c r="C358" s="38"/>
      <c r="E358" s="38"/>
      <c r="F358" s="38"/>
      <c r="I358" s="38"/>
    </row>
    <row r="359" spans="2:9" s="27" customFormat="1" ht="18" customHeight="1" x14ac:dyDescent="0.6">
      <c r="B359" s="38"/>
      <c r="C359" s="38"/>
      <c r="E359" s="38"/>
      <c r="F359" s="38"/>
      <c r="I359" s="38"/>
    </row>
    <row r="360" spans="2:9" s="27" customFormat="1" ht="18" customHeight="1" x14ac:dyDescent="0.6">
      <c r="B360" s="38"/>
      <c r="C360" s="38"/>
      <c r="E360" s="38"/>
      <c r="F360" s="38"/>
      <c r="I360" s="38"/>
    </row>
    <row r="361" spans="2:9" s="27" customFormat="1" ht="18" customHeight="1" x14ac:dyDescent="0.6">
      <c r="B361" s="38"/>
      <c r="C361" s="38"/>
      <c r="E361" s="38"/>
      <c r="F361" s="38"/>
      <c r="I361" s="38"/>
    </row>
    <row r="362" spans="2:9" s="27" customFormat="1" ht="18" customHeight="1" x14ac:dyDescent="0.6">
      <c r="B362" s="38"/>
      <c r="C362" s="38"/>
      <c r="E362" s="38"/>
      <c r="F362" s="38"/>
      <c r="I362" s="38"/>
    </row>
    <row r="363" spans="2:9" s="27" customFormat="1" ht="18" customHeight="1" x14ac:dyDescent="0.6">
      <c r="B363" s="38"/>
      <c r="C363" s="38"/>
      <c r="E363" s="38"/>
      <c r="F363" s="38"/>
      <c r="I363" s="38"/>
    </row>
    <row r="364" spans="2:9" s="27" customFormat="1" ht="18" customHeight="1" x14ac:dyDescent="0.6">
      <c r="B364" s="38"/>
      <c r="C364" s="38"/>
      <c r="E364" s="38"/>
      <c r="F364" s="38"/>
      <c r="I364" s="38"/>
    </row>
    <row r="365" spans="2:9" s="27" customFormat="1" ht="18" customHeight="1" x14ac:dyDescent="0.6">
      <c r="B365" s="38"/>
      <c r="C365" s="38"/>
      <c r="E365" s="38"/>
      <c r="F365" s="38"/>
      <c r="I365" s="38"/>
    </row>
    <row r="366" spans="2:9" s="27" customFormat="1" ht="18" customHeight="1" x14ac:dyDescent="0.6">
      <c r="B366" s="38"/>
      <c r="C366" s="38"/>
      <c r="E366" s="38"/>
      <c r="F366" s="38"/>
      <c r="I366" s="38"/>
    </row>
    <row r="367" spans="2:9" s="27" customFormat="1" ht="18" customHeight="1" x14ac:dyDescent="0.6">
      <c r="B367" s="38"/>
      <c r="C367" s="38"/>
      <c r="E367" s="38"/>
      <c r="F367" s="38"/>
      <c r="I367" s="38"/>
    </row>
    <row r="368" spans="2:9" s="27" customFormat="1" ht="18" customHeight="1" x14ac:dyDescent="0.6">
      <c r="B368" s="38"/>
      <c r="C368" s="38"/>
      <c r="E368" s="38"/>
      <c r="F368" s="38"/>
      <c r="I368" s="38"/>
    </row>
    <row r="369" spans="2:9" s="27" customFormat="1" ht="18" customHeight="1" x14ac:dyDescent="0.6">
      <c r="B369" s="38"/>
      <c r="C369" s="38"/>
      <c r="E369" s="38"/>
      <c r="F369" s="38"/>
      <c r="I369" s="38"/>
    </row>
    <row r="370" spans="2:9" s="27" customFormat="1" ht="18" customHeight="1" x14ac:dyDescent="0.6">
      <c r="B370" s="38"/>
      <c r="C370" s="38"/>
      <c r="E370" s="38"/>
      <c r="F370" s="38"/>
      <c r="I370" s="38"/>
    </row>
    <row r="371" spans="2:9" s="27" customFormat="1" ht="18" customHeight="1" x14ac:dyDescent="0.6">
      <c r="B371" s="38"/>
      <c r="C371" s="38"/>
      <c r="E371" s="38"/>
      <c r="F371" s="38"/>
      <c r="I371" s="38"/>
    </row>
    <row r="372" spans="2:9" s="27" customFormat="1" ht="18" customHeight="1" x14ac:dyDescent="0.6">
      <c r="B372" s="38"/>
      <c r="C372" s="38"/>
      <c r="E372" s="38"/>
      <c r="F372" s="38"/>
      <c r="I372" s="38"/>
    </row>
    <row r="373" spans="2:9" s="27" customFormat="1" ht="18" customHeight="1" x14ac:dyDescent="0.6">
      <c r="B373" s="38"/>
      <c r="C373" s="38"/>
      <c r="E373" s="38"/>
      <c r="F373" s="38"/>
      <c r="I373" s="38"/>
    </row>
    <row r="374" spans="2:9" s="27" customFormat="1" ht="18" customHeight="1" x14ac:dyDescent="0.6">
      <c r="B374" s="38"/>
      <c r="C374" s="38"/>
      <c r="E374" s="38"/>
      <c r="F374" s="38"/>
      <c r="I374" s="38"/>
    </row>
    <row r="375" spans="2:9" s="27" customFormat="1" ht="18" customHeight="1" x14ac:dyDescent="0.6">
      <c r="B375" s="38"/>
      <c r="C375" s="38"/>
      <c r="E375" s="38"/>
      <c r="F375" s="38"/>
      <c r="I375" s="38"/>
    </row>
    <row r="376" spans="2:9" s="27" customFormat="1" ht="18" customHeight="1" x14ac:dyDescent="0.6">
      <c r="B376" s="38"/>
      <c r="C376" s="38"/>
      <c r="E376" s="38"/>
      <c r="F376" s="38"/>
      <c r="I376" s="38"/>
    </row>
    <row r="377" spans="2:9" s="27" customFormat="1" ht="18" customHeight="1" x14ac:dyDescent="0.6">
      <c r="B377" s="38"/>
      <c r="C377" s="38"/>
      <c r="E377" s="38"/>
      <c r="F377" s="38"/>
      <c r="I377" s="38"/>
    </row>
    <row r="378" spans="2:9" s="27" customFormat="1" ht="18" customHeight="1" x14ac:dyDescent="0.6">
      <c r="B378" s="38"/>
      <c r="C378" s="38"/>
      <c r="E378" s="38"/>
      <c r="F378" s="38"/>
      <c r="I378" s="38"/>
    </row>
    <row r="379" spans="2:9" s="27" customFormat="1" ht="18" customHeight="1" x14ac:dyDescent="0.6">
      <c r="B379" s="38"/>
      <c r="C379" s="38"/>
      <c r="E379" s="38"/>
      <c r="F379" s="38"/>
      <c r="I379" s="38"/>
    </row>
    <row r="380" spans="2:9" s="27" customFormat="1" ht="18" customHeight="1" x14ac:dyDescent="0.6">
      <c r="B380" s="38"/>
      <c r="C380" s="38"/>
      <c r="E380" s="38"/>
      <c r="F380" s="38"/>
      <c r="I380" s="38"/>
    </row>
    <row r="381" spans="2:9" s="27" customFormat="1" ht="18" customHeight="1" x14ac:dyDescent="0.6">
      <c r="B381" s="38"/>
      <c r="C381" s="38"/>
      <c r="E381" s="38"/>
      <c r="F381" s="38"/>
      <c r="I381" s="38"/>
    </row>
    <row r="382" spans="2:9" s="27" customFormat="1" ht="18" customHeight="1" x14ac:dyDescent="0.6">
      <c r="B382" s="38"/>
      <c r="C382" s="38"/>
      <c r="E382" s="38"/>
      <c r="F382" s="38"/>
      <c r="I382" s="38"/>
    </row>
    <row r="383" spans="2:9" s="27" customFormat="1" ht="18" customHeight="1" x14ac:dyDescent="0.6">
      <c r="B383" s="38"/>
      <c r="C383" s="38"/>
      <c r="E383" s="38"/>
      <c r="F383" s="38"/>
      <c r="I383" s="38"/>
    </row>
    <row r="384" spans="2:9" s="27" customFormat="1" ht="18" customHeight="1" x14ac:dyDescent="0.6">
      <c r="B384" s="38"/>
      <c r="C384" s="38"/>
      <c r="E384" s="38"/>
      <c r="F384" s="38"/>
      <c r="I384" s="38"/>
    </row>
    <row r="385" spans="2:9" s="27" customFormat="1" ht="18" customHeight="1" x14ac:dyDescent="0.6">
      <c r="B385" s="38"/>
      <c r="C385" s="38"/>
      <c r="E385" s="38"/>
      <c r="F385" s="38"/>
      <c r="I385" s="38"/>
    </row>
    <row r="386" spans="2:9" s="27" customFormat="1" ht="18" customHeight="1" x14ac:dyDescent="0.6">
      <c r="B386" s="38"/>
      <c r="C386" s="38"/>
      <c r="E386" s="38"/>
      <c r="F386" s="38"/>
      <c r="I386" s="38"/>
    </row>
    <row r="387" spans="2:9" s="27" customFormat="1" ht="18" customHeight="1" x14ac:dyDescent="0.6">
      <c r="B387" s="38"/>
      <c r="C387" s="38"/>
      <c r="E387" s="38"/>
      <c r="F387" s="38"/>
      <c r="I387" s="38"/>
    </row>
    <row r="388" spans="2:9" s="27" customFormat="1" ht="18" customHeight="1" x14ac:dyDescent="0.6">
      <c r="B388" s="38"/>
      <c r="C388" s="38"/>
      <c r="E388" s="38"/>
      <c r="F388" s="38"/>
      <c r="I388" s="38"/>
    </row>
    <row r="389" spans="2:9" s="27" customFormat="1" ht="18" customHeight="1" x14ac:dyDescent="0.6">
      <c r="B389" s="38"/>
      <c r="C389" s="38"/>
      <c r="E389" s="38"/>
      <c r="F389" s="38"/>
      <c r="I389" s="38"/>
    </row>
    <row r="390" spans="2:9" s="27" customFormat="1" ht="18" customHeight="1" x14ac:dyDescent="0.6">
      <c r="B390" s="38"/>
      <c r="C390" s="38"/>
      <c r="E390" s="38"/>
      <c r="F390" s="38"/>
      <c r="I390" s="38"/>
    </row>
    <row r="391" spans="2:9" s="27" customFormat="1" ht="18" customHeight="1" x14ac:dyDescent="0.6">
      <c r="B391" s="38"/>
      <c r="C391" s="38"/>
      <c r="E391" s="38"/>
      <c r="F391" s="38"/>
      <c r="I391" s="38"/>
    </row>
    <row r="392" spans="2:9" s="27" customFormat="1" ht="18" customHeight="1" x14ac:dyDescent="0.6">
      <c r="B392" s="38"/>
      <c r="C392" s="38"/>
      <c r="E392" s="38"/>
      <c r="F392" s="38"/>
      <c r="I392" s="38"/>
    </row>
    <row r="393" spans="2:9" s="27" customFormat="1" ht="18" customHeight="1" x14ac:dyDescent="0.6">
      <c r="B393" s="38"/>
      <c r="C393" s="38"/>
      <c r="E393" s="38"/>
      <c r="F393" s="38"/>
      <c r="I393" s="38"/>
    </row>
    <row r="394" spans="2:9" s="27" customFormat="1" ht="18" customHeight="1" x14ac:dyDescent="0.6">
      <c r="B394" s="38"/>
      <c r="C394" s="38"/>
      <c r="E394" s="38"/>
      <c r="F394" s="38"/>
      <c r="I394" s="38"/>
    </row>
    <row r="395" spans="2:9" s="27" customFormat="1" ht="18" customHeight="1" x14ac:dyDescent="0.6">
      <c r="B395" s="38"/>
      <c r="C395" s="38"/>
      <c r="E395" s="38"/>
      <c r="F395" s="38"/>
      <c r="I395" s="38"/>
    </row>
    <row r="396" spans="2:9" s="27" customFormat="1" ht="18" customHeight="1" x14ac:dyDescent="0.6">
      <c r="B396" s="38"/>
      <c r="C396" s="38"/>
      <c r="E396" s="38"/>
      <c r="F396" s="38"/>
      <c r="I396" s="38"/>
    </row>
    <row r="397" spans="2:9" s="27" customFormat="1" ht="18" customHeight="1" x14ac:dyDescent="0.6">
      <c r="B397" s="38"/>
      <c r="C397" s="38"/>
      <c r="E397" s="38"/>
      <c r="F397" s="38"/>
      <c r="I397" s="38"/>
    </row>
    <row r="398" spans="2:9" s="27" customFormat="1" ht="18" customHeight="1" x14ac:dyDescent="0.6">
      <c r="B398" s="38"/>
      <c r="C398" s="38"/>
      <c r="E398" s="38"/>
      <c r="F398" s="38"/>
      <c r="I398" s="38"/>
    </row>
    <row r="399" spans="2:9" s="27" customFormat="1" ht="18" customHeight="1" x14ac:dyDescent="0.6">
      <c r="B399" s="38"/>
      <c r="C399" s="38"/>
      <c r="E399" s="38"/>
      <c r="F399" s="38"/>
      <c r="I399" s="38"/>
    </row>
    <row r="400" spans="2:9" s="27" customFormat="1" ht="18" customHeight="1" x14ac:dyDescent="0.6">
      <c r="B400" s="38"/>
      <c r="C400" s="38"/>
      <c r="E400" s="38"/>
      <c r="F400" s="38"/>
      <c r="I400" s="38"/>
    </row>
    <row r="401" spans="2:9" s="27" customFormat="1" ht="18" customHeight="1" x14ac:dyDescent="0.6">
      <c r="B401" s="38"/>
      <c r="C401" s="38"/>
      <c r="E401" s="38"/>
      <c r="F401" s="38"/>
      <c r="I401" s="38"/>
    </row>
    <row r="402" spans="2:9" s="27" customFormat="1" ht="18" customHeight="1" x14ac:dyDescent="0.6">
      <c r="B402" s="38"/>
      <c r="C402" s="38"/>
      <c r="E402" s="38"/>
      <c r="F402" s="38"/>
      <c r="I402" s="38"/>
    </row>
    <row r="403" spans="2:9" s="27" customFormat="1" ht="18" customHeight="1" x14ac:dyDescent="0.6">
      <c r="B403" s="38"/>
      <c r="C403" s="38"/>
      <c r="E403" s="38"/>
      <c r="F403" s="38"/>
      <c r="I403" s="38"/>
    </row>
    <row r="404" spans="2:9" s="27" customFormat="1" ht="18" customHeight="1" x14ac:dyDescent="0.6">
      <c r="B404" s="38"/>
      <c r="C404" s="38"/>
      <c r="E404" s="38"/>
      <c r="F404" s="38"/>
      <c r="I404" s="38"/>
    </row>
    <row r="405" spans="2:9" s="27" customFormat="1" ht="18" customHeight="1" x14ac:dyDescent="0.6">
      <c r="B405" s="38"/>
      <c r="C405" s="38"/>
      <c r="E405" s="38"/>
      <c r="F405" s="38"/>
      <c r="I405" s="38"/>
    </row>
    <row r="406" spans="2:9" s="27" customFormat="1" ht="18" customHeight="1" x14ac:dyDescent="0.6">
      <c r="B406" s="38"/>
      <c r="C406" s="38"/>
      <c r="E406" s="38"/>
      <c r="F406" s="38"/>
      <c r="I406" s="38"/>
    </row>
    <row r="407" spans="2:9" s="27" customFormat="1" ht="18" customHeight="1" x14ac:dyDescent="0.6">
      <c r="B407" s="38"/>
      <c r="C407" s="38"/>
      <c r="E407" s="38"/>
      <c r="F407" s="38"/>
      <c r="I407" s="38"/>
    </row>
    <row r="408" spans="2:9" s="27" customFormat="1" ht="18" customHeight="1" x14ac:dyDescent="0.6">
      <c r="B408" s="38"/>
      <c r="C408" s="38"/>
      <c r="E408" s="38"/>
      <c r="F408" s="38"/>
      <c r="I408" s="38"/>
    </row>
    <row r="409" spans="2:9" s="27" customFormat="1" ht="18" customHeight="1" x14ac:dyDescent="0.6">
      <c r="B409" s="38"/>
      <c r="C409" s="38"/>
      <c r="E409" s="38"/>
      <c r="F409" s="38"/>
      <c r="I409" s="38"/>
    </row>
    <row r="410" spans="2:9" s="27" customFormat="1" ht="18" customHeight="1" x14ac:dyDescent="0.6">
      <c r="B410" s="38"/>
      <c r="C410" s="38"/>
      <c r="E410" s="38"/>
      <c r="F410" s="38"/>
      <c r="I410" s="38"/>
    </row>
    <row r="411" spans="2:9" s="27" customFormat="1" ht="18" customHeight="1" x14ac:dyDescent="0.6">
      <c r="B411" s="38"/>
      <c r="C411" s="38"/>
      <c r="E411" s="38"/>
      <c r="F411" s="38"/>
      <c r="I411" s="38"/>
    </row>
    <row r="412" spans="2:9" s="27" customFormat="1" ht="18" customHeight="1" x14ac:dyDescent="0.6">
      <c r="B412" s="38"/>
      <c r="C412" s="38"/>
      <c r="E412" s="38"/>
      <c r="F412" s="38"/>
      <c r="I412" s="38"/>
    </row>
    <row r="413" spans="2:9" s="27" customFormat="1" ht="18" customHeight="1" x14ac:dyDescent="0.6">
      <c r="B413" s="38"/>
      <c r="C413" s="38"/>
      <c r="E413" s="38"/>
      <c r="F413" s="38"/>
      <c r="I413" s="38"/>
    </row>
    <row r="414" spans="2:9" s="27" customFormat="1" ht="18" customHeight="1" x14ac:dyDescent="0.6">
      <c r="B414" s="38"/>
      <c r="C414" s="38"/>
      <c r="E414" s="38"/>
      <c r="F414" s="38"/>
      <c r="I414" s="38"/>
    </row>
    <row r="415" spans="2:9" s="27" customFormat="1" ht="18" customHeight="1" x14ac:dyDescent="0.6">
      <c r="B415" s="38"/>
      <c r="C415" s="38"/>
      <c r="E415" s="38"/>
      <c r="F415" s="38"/>
      <c r="I415" s="38"/>
    </row>
    <row r="416" spans="2:9" s="27" customFormat="1" ht="18" customHeight="1" x14ac:dyDescent="0.6">
      <c r="B416" s="38"/>
      <c r="C416" s="38"/>
      <c r="E416" s="38"/>
      <c r="F416" s="38"/>
      <c r="I416" s="38"/>
    </row>
    <row r="417" spans="2:9" s="27" customFormat="1" ht="18" customHeight="1" x14ac:dyDescent="0.6">
      <c r="B417" s="38"/>
      <c r="C417" s="38"/>
      <c r="E417" s="38"/>
      <c r="F417" s="38"/>
      <c r="I417" s="38"/>
    </row>
    <row r="418" spans="2:9" s="27" customFormat="1" ht="18" customHeight="1" x14ac:dyDescent="0.6">
      <c r="B418" s="38"/>
      <c r="C418" s="38"/>
      <c r="E418" s="38"/>
      <c r="F418" s="38"/>
      <c r="I418" s="38"/>
    </row>
    <row r="419" spans="2:9" s="27" customFormat="1" ht="18" customHeight="1" x14ac:dyDescent="0.6">
      <c r="B419" s="38"/>
      <c r="C419" s="38"/>
      <c r="E419" s="38"/>
      <c r="F419" s="38"/>
      <c r="I419" s="38"/>
    </row>
    <row r="420" spans="2:9" s="27" customFormat="1" ht="18" customHeight="1" x14ac:dyDescent="0.6">
      <c r="B420" s="38"/>
      <c r="C420" s="38"/>
      <c r="E420" s="38"/>
      <c r="F420" s="38"/>
      <c r="I420" s="38"/>
    </row>
    <row r="421" spans="2:9" s="27" customFormat="1" ht="18" customHeight="1" x14ac:dyDescent="0.6">
      <c r="B421" s="38"/>
      <c r="C421" s="38"/>
      <c r="E421" s="38"/>
      <c r="F421" s="38"/>
      <c r="I421" s="38"/>
    </row>
    <row r="422" spans="2:9" s="27" customFormat="1" ht="18" customHeight="1" x14ac:dyDescent="0.6">
      <c r="B422" s="38"/>
      <c r="C422" s="38"/>
      <c r="E422" s="38"/>
      <c r="F422" s="38"/>
      <c r="I422" s="38"/>
    </row>
    <row r="423" spans="2:9" s="27" customFormat="1" ht="18" customHeight="1" x14ac:dyDescent="0.6">
      <c r="B423" s="38"/>
      <c r="C423" s="38"/>
      <c r="E423" s="38"/>
      <c r="F423" s="38"/>
      <c r="I423" s="38"/>
    </row>
    <row r="424" spans="2:9" s="27" customFormat="1" ht="18" customHeight="1" x14ac:dyDescent="0.6">
      <c r="B424" s="38"/>
      <c r="C424" s="38"/>
      <c r="E424" s="38"/>
      <c r="F424" s="38"/>
      <c r="I424" s="38"/>
    </row>
    <row r="425" spans="2:9" s="27" customFormat="1" ht="18" customHeight="1" x14ac:dyDescent="0.6">
      <c r="B425" s="38"/>
      <c r="C425" s="38"/>
      <c r="E425" s="38"/>
      <c r="F425" s="38"/>
      <c r="I425" s="38"/>
    </row>
    <row r="426" spans="2:9" s="27" customFormat="1" ht="18" customHeight="1" x14ac:dyDescent="0.6">
      <c r="B426" s="38"/>
      <c r="C426" s="38"/>
      <c r="E426" s="38"/>
      <c r="F426" s="38"/>
      <c r="I426" s="38"/>
    </row>
    <row r="427" spans="2:9" s="27" customFormat="1" ht="18" customHeight="1" x14ac:dyDescent="0.6">
      <c r="B427" s="38"/>
      <c r="C427" s="38"/>
      <c r="E427" s="38"/>
      <c r="F427" s="38"/>
      <c r="I427" s="38"/>
    </row>
    <row r="428" spans="2:9" s="27" customFormat="1" ht="18" customHeight="1" x14ac:dyDescent="0.6">
      <c r="B428" s="38"/>
      <c r="C428" s="38"/>
      <c r="E428" s="38"/>
      <c r="F428" s="38"/>
      <c r="I428" s="38"/>
    </row>
    <row r="429" spans="2:9" s="27" customFormat="1" ht="18" customHeight="1" x14ac:dyDescent="0.6">
      <c r="B429" s="38"/>
      <c r="C429" s="38"/>
      <c r="E429" s="38"/>
      <c r="F429" s="38"/>
      <c r="I429" s="38"/>
    </row>
    <row r="430" spans="2:9" s="27" customFormat="1" ht="18" customHeight="1" x14ac:dyDescent="0.6">
      <c r="B430" s="38"/>
      <c r="C430" s="38"/>
      <c r="E430" s="38"/>
      <c r="F430" s="38"/>
      <c r="I430" s="38"/>
    </row>
    <row r="431" spans="2:9" s="27" customFormat="1" ht="18" customHeight="1" x14ac:dyDescent="0.6">
      <c r="B431" s="38"/>
      <c r="C431" s="38"/>
      <c r="E431" s="38"/>
      <c r="F431" s="38"/>
      <c r="I431" s="38"/>
    </row>
    <row r="432" spans="2:9" s="27" customFormat="1" ht="18" customHeight="1" x14ac:dyDescent="0.6">
      <c r="B432" s="38"/>
      <c r="C432" s="38"/>
      <c r="E432" s="38"/>
      <c r="F432" s="38"/>
      <c r="I432" s="38"/>
    </row>
    <row r="433" spans="2:9" s="27" customFormat="1" ht="18" customHeight="1" x14ac:dyDescent="0.6">
      <c r="B433" s="38"/>
      <c r="C433" s="38"/>
      <c r="E433" s="38"/>
      <c r="F433" s="38"/>
      <c r="I433" s="38"/>
    </row>
    <row r="434" spans="2:9" s="27" customFormat="1" ht="18" customHeight="1" x14ac:dyDescent="0.6">
      <c r="B434" s="38"/>
      <c r="C434" s="38"/>
      <c r="E434" s="38"/>
      <c r="F434" s="38"/>
      <c r="I434" s="38"/>
    </row>
    <row r="435" spans="2:9" s="27" customFormat="1" ht="18" customHeight="1" x14ac:dyDescent="0.6">
      <c r="B435" s="38"/>
      <c r="C435" s="38"/>
      <c r="E435" s="38"/>
      <c r="F435" s="38"/>
      <c r="I435" s="38"/>
    </row>
    <row r="436" spans="2:9" s="27" customFormat="1" ht="18" customHeight="1" x14ac:dyDescent="0.6">
      <c r="B436" s="38"/>
      <c r="C436" s="38"/>
      <c r="E436" s="38"/>
      <c r="F436" s="38"/>
      <c r="I436" s="38"/>
    </row>
    <row r="437" spans="2:9" s="27" customFormat="1" ht="18" customHeight="1" x14ac:dyDescent="0.6">
      <c r="B437" s="38"/>
      <c r="C437" s="38"/>
      <c r="E437" s="38"/>
      <c r="F437" s="38"/>
      <c r="I437" s="38"/>
    </row>
  </sheetData>
  <mergeCells count="15"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  <mergeCell ref="B1:J1"/>
    <mergeCell ref="B2:J2"/>
    <mergeCell ref="B3:B4"/>
    <mergeCell ref="C3:C4"/>
    <mergeCell ref="D3:D4"/>
    <mergeCell ref="G3:G4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O42" sqref="O42"/>
    </sheetView>
  </sheetViews>
  <sheetFormatPr defaultColWidth="9.125" defaultRowHeight="21" x14ac:dyDescent="0.6"/>
  <cols>
    <col min="1" max="1" width="3.625" style="45" customWidth="1"/>
    <col min="2" max="2" width="25.625" style="45" customWidth="1"/>
    <col min="3" max="10" width="3.625" style="45" customWidth="1"/>
    <col min="11" max="22" width="3.375" style="45" customWidth="1"/>
    <col min="23" max="23" width="10.625" style="45" customWidth="1"/>
    <col min="24" max="24" width="9.125" style="45"/>
    <col min="25" max="32" width="5.75" style="45" customWidth="1"/>
    <col min="33" max="33" width="9.125" style="45"/>
    <col min="34" max="34" width="19" style="45" customWidth="1"/>
    <col min="35" max="16384" width="9.125" style="45"/>
  </cols>
  <sheetData>
    <row r="1" spans="1:57" s="97" customFormat="1" ht="35.1" customHeight="1" thickBot="1" x14ac:dyDescent="0.75">
      <c r="A1" s="496" t="s">
        <v>213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</row>
    <row r="2" spans="1:57" ht="30" customHeight="1" thickBot="1" x14ac:dyDescent="0.65">
      <c r="A2" s="275" t="s">
        <v>0</v>
      </c>
      <c r="B2" s="274"/>
      <c r="C2" s="497" t="s">
        <v>13</v>
      </c>
      <c r="D2" s="498"/>
      <c r="E2" s="498"/>
      <c r="F2" s="498"/>
      <c r="G2" s="498"/>
      <c r="H2" s="498"/>
      <c r="I2" s="498"/>
      <c r="J2" s="499"/>
      <c r="K2" s="497" t="s">
        <v>14</v>
      </c>
      <c r="L2" s="498"/>
      <c r="M2" s="498"/>
      <c r="N2" s="499"/>
      <c r="O2" s="500" t="s">
        <v>214</v>
      </c>
      <c r="P2" s="501"/>
      <c r="Q2" s="501"/>
      <c r="R2" s="502"/>
      <c r="S2" s="497" t="s">
        <v>14</v>
      </c>
      <c r="T2" s="498"/>
      <c r="U2" s="498"/>
      <c r="V2" s="499"/>
      <c r="W2" s="503" t="s">
        <v>45</v>
      </c>
      <c r="X2" s="97"/>
      <c r="Y2" s="486" t="s">
        <v>54</v>
      </c>
      <c r="Z2" s="486"/>
      <c r="AA2" s="486"/>
      <c r="AB2" s="486"/>
      <c r="AC2" s="486"/>
      <c r="AD2" s="486"/>
      <c r="AE2" s="486"/>
      <c r="AF2" s="486"/>
      <c r="AH2" s="276" t="s">
        <v>62</v>
      </c>
      <c r="AI2" s="97"/>
    </row>
    <row r="3" spans="1:57" ht="30" customHeight="1" x14ac:dyDescent="0.6">
      <c r="A3" s="286" t="s">
        <v>2</v>
      </c>
      <c r="B3" s="278" t="s">
        <v>53</v>
      </c>
      <c r="C3" s="510">
        <v>1</v>
      </c>
      <c r="D3" s="487">
        <v>2</v>
      </c>
      <c r="E3" s="487">
        <v>3</v>
      </c>
      <c r="F3" s="487">
        <v>4</v>
      </c>
      <c r="G3" s="487">
        <v>5</v>
      </c>
      <c r="H3" s="487">
        <v>6</v>
      </c>
      <c r="I3" s="487">
        <v>7</v>
      </c>
      <c r="J3" s="492">
        <v>8</v>
      </c>
      <c r="K3" s="279" t="s">
        <v>55</v>
      </c>
      <c r="L3" s="280" t="s">
        <v>56</v>
      </c>
      <c r="M3" s="280" t="s">
        <v>57</v>
      </c>
      <c r="N3" s="281" t="s">
        <v>58</v>
      </c>
      <c r="O3" s="282">
        <v>1</v>
      </c>
      <c r="P3" s="283">
        <v>2</v>
      </c>
      <c r="Q3" s="284">
        <v>3</v>
      </c>
      <c r="R3" s="285" t="s">
        <v>1</v>
      </c>
      <c r="S3" s="494" t="s">
        <v>55</v>
      </c>
      <c r="T3" s="506" t="s">
        <v>56</v>
      </c>
      <c r="U3" s="506" t="s">
        <v>57</v>
      </c>
      <c r="V3" s="508" t="s">
        <v>58</v>
      </c>
      <c r="W3" s="504"/>
      <c r="X3" s="97"/>
      <c r="Y3" s="287" t="s">
        <v>55</v>
      </c>
      <c r="Z3" s="288" t="s">
        <v>56</v>
      </c>
      <c r="AA3" s="288" t="s">
        <v>57</v>
      </c>
      <c r="AB3" s="289" t="s">
        <v>58</v>
      </c>
      <c r="AC3" s="290" t="s">
        <v>55</v>
      </c>
      <c r="AD3" s="291" t="s">
        <v>56</v>
      </c>
      <c r="AE3" s="291" t="s">
        <v>57</v>
      </c>
      <c r="AF3" s="292" t="s">
        <v>58</v>
      </c>
      <c r="AH3" s="489" t="s">
        <v>61</v>
      </c>
      <c r="AI3" s="97"/>
    </row>
    <row r="4" spans="1:57" ht="22.5" customHeight="1" thickBot="1" x14ac:dyDescent="0.65">
      <c r="A4" s="293"/>
      <c r="B4" s="294"/>
      <c r="C4" s="511"/>
      <c r="D4" s="488"/>
      <c r="E4" s="488"/>
      <c r="F4" s="488"/>
      <c r="G4" s="488"/>
      <c r="H4" s="488"/>
      <c r="I4" s="488"/>
      <c r="J4" s="493"/>
      <c r="K4" s="295">
        <v>3</v>
      </c>
      <c r="L4" s="296">
        <v>2</v>
      </c>
      <c r="M4" s="296">
        <v>1</v>
      </c>
      <c r="N4" s="297">
        <v>0</v>
      </c>
      <c r="O4" s="298">
        <v>3</v>
      </c>
      <c r="P4" s="296">
        <v>3</v>
      </c>
      <c r="Q4" s="297">
        <v>3</v>
      </c>
      <c r="R4" s="300">
        <v>9</v>
      </c>
      <c r="S4" s="495"/>
      <c r="T4" s="507"/>
      <c r="U4" s="507"/>
      <c r="V4" s="509"/>
      <c r="W4" s="505"/>
      <c r="X4" s="97"/>
      <c r="Y4" s="301">
        <v>3</v>
      </c>
      <c r="Z4" s="302">
        <v>2</v>
      </c>
      <c r="AA4" s="302">
        <v>1</v>
      </c>
      <c r="AB4" s="303">
        <v>0</v>
      </c>
      <c r="AC4" s="304">
        <v>3</v>
      </c>
      <c r="AD4" s="305">
        <v>2</v>
      </c>
      <c r="AE4" s="305">
        <v>1</v>
      </c>
      <c r="AF4" s="306">
        <v>0</v>
      </c>
      <c r="AH4" s="490"/>
      <c r="AI4" s="97"/>
    </row>
    <row r="5" spans="1:57" ht="17.100000000000001" customHeight="1" x14ac:dyDescent="0.6">
      <c r="A5" s="16">
        <v>1</v>
      </c>
      <c r="B5" s="17" t="str">
        <f>'เวลาเรียน1-3'!D6</f>
        <v>เด็กหญิง วริศรา  วงศ์ศรีวิชัย</v>
      </c>
      <c r="C5" s="307">
        <v>3</v>
      </c>
      <c r="D5" s="308">
        <v>3</v>
      </c>
      <c r="E5" s="308">
        <v>3</v>
      </c>
      <c r="F5" s="308">
        <v>3</v>
      </c>
      <c r="G5" s="308">
        <v>2</v>
      </c>
      <c r="H5" s="308">
        <v>2</v>
      </c>
      <c r="I5" s="308">
        <v>2</v>
      </c>
      <c r="J5" s="309">
        <v>2</v>
      </c>
      <c r="K5" s="310" t="str">
        <f t="shared" ref="K5:K35" si="0">IF(AB5&gt;0," ",IF(Y5&lt;AA5," ",IF(Z5&gt;Y5," ",IF(Y5&gt;=Z5,"/"," "))))</f>
        <v>/</v>
      </c>
      <c r="L5" s="311" t="str">
        <f>IF(AB5&gt;0," ",IF(Z5=Y5," ",IF(Z5&gt;=AA5,"/",IF(AA5&gt;Y5," ",IF(AA5&gt;Z5," ",IF(Y5=2," "))))))</f>
        <v xml:space="preserve"> </v>
      </c>
      <c r="M5" s="312" t="str">
        <f>IF(AB5&gt;0," ",IF(AA5&lt;Z5," ",IF(AA5&lt;Y5," ",IF(AA5&gt;Z5,"/",IF(AA5=Z5," ")))))</f>
        <v xml:space="preserve"> </v>
      </c>
      <c r="N5" s="313" t="str">
        <f t="shared" ref="N5:N35" si="1">IF(AB5&gt;0,"/"," ")</f>
        <v xml:space="preserve"> </v>
      </c>
      <c r="O5" s="74">
        <v>1</v>
      </c>
      <c r="P5" s="75">
        <v>1</v>
      </c>
      <c r="Q5" s="314">
        <v>3</v>
      </c>
      <c r="R5" s="315">
        <f>SUM(O5:Q5)</f>
        <v>5</v>
      </c>
      <c r="S5" s="282" t="str">
        <f>IF(R5&gt;=8,"/"," ")</f>
        <v xml:space="preserve"> </v>
      </c>
      <c r="T5" s="283" t="str">
        <f>IF(R5=7,"/",IF(R5=6,"/"," "))</f>
        <v xml:space="preserve"> </v>
      </c>
      <c r="U5" s="283" t="str">
        <f>IF(R5=5,"/",IF(R5=4,"/",IF(R5=3,"/"," ")))</f>
        <v>/</v>
      </c>
      <c r="V5" s="316" t="str">
        <f t="shared" ref="V5:V35" si="2">IF(R5&lt;3,"/"," ")</f>
        <v xml:space="preserve"> </v>
      </c>
      <c r="W5" s="317"/>
      <c r="X5" s="97"/>
      <c r="Y5" s="318">
        <f t="shared" ref="Y5:Y35" si="3">COUNTIF(C5:J5,$Y$4)</f>
        <v>4</v>
      </c>
      <c r="Z5" s="319">
        <f t="shared" ref="Z5:Z35" si="4">COUNTIF(C5:J5,$Z$4)</f>
        <v>4</v>
      </c>
      <c r="AA5" s="319">
        <f t="shared" ref="AA5:AA35" si="5">COUNTIF(C5:J5,$AA$4)</f>
        <v>0</v>
      </c>
      <c r="AB5" s="320">
        <f t="shared" ref="AB5:AB35" si="6">COUNTIF(C5:J5,$AB$4)</f>
        <v>0</v>
      </c>
      <c r="AC5" s="321" t="str">
        <f>IF(AB5&gt;0," ",IF(Y5&lt;AA5," ",IF(Z5&gt;Y5," ",IF(Y5&gt;=Z5,"3"," "))))</f>
        <v>3</v>
      </c>
      <c r="AD5" s="322" t="str">
        <f>IF(AB5&gt;0," ",IF(Z5=Y5," ",IF(Z5&gt;=AA5,"2",IF(AA5&gt;Y5," ",IF(AA5&gt;Z5," ",IF(Y5=2," "))))))</f>
        <v xml:space="preserve"> </v>
      </c>
      <c r="AE5" s="322" t="str">
        <f>IF(AB5&gt;0," ",IF(AA5&lt;Z5," ",IF(AA5&lt;Y5," ",IF(AA5&gt;Z5,"1",IF(AA5=Z5," ")))))</f>
        <v xml:space="preserve"> </v>
      </c>
      <c r="AF5" s="323" t="str">
        <f>IF(AB5&gt;0,"0"," ")</f>
        <v xml:space="preserve"> </v>
      </c>
      <c r="AG5" s="82"/>
      <c r="AH5" s="324" t="str">
        <f>IF(R5&lt;3,"0",IF(R5&lt;6,"1",IF(R5&lt;8,2,3)))</f>
        <v>1</v>
      </c>
      <c r="AI5" s="97"/>
    </row>
    <row r="6" spans="1:57" ht="17.100000000000001" customHeight="1" x14ac:dyDescent="0.6">
      <c r="A6" s="18">
        <v>2</v>
      </c>
      <c r="B6" s="17" t="str">
        <f>'เวลาเรียน1-3'!D7</f>
        <v>เด็กชาย เพชรพนม  เอี่ยมแก้ว</v>
      </c>
      <c r="C6" s="74">
        <v>3</v>
      </c>
      <c r="D6" s="75">
        <v>3</v>
      </c>
      <c r="E6" s="75">
        <v>3</v>
      </c>
      <c r="F6" s="75">
        <v>3</v>
      </c>
      <c r="G6" s="75">
        <v>1</v>
      </c>
      <c r="H6" s="75">
        <v>1</v>
      </c>
      <c r="I6" s="75">
        <v>1</v>
      </c>
      <c r="J6" s="314">
        <v>0</v>
      </c>
      <c r="K6" s="325" t="str">
        <f t="shared" si="0"/>
        <v xml:space="preserve"> </v>
      </c>
      <c r="L6" s="326" t="str">
        <f t="shared" ref="L6:L35" si="7">IF(AB6&gt;0," ",IF(Z6=Y6," ",IF(Z6&gt;=AA6,"/",IF(AA6&gt;Y6," ",IF(AA6&gt;Z6," ",IF(Y6=2," "))))))</f>
        <v xml:space="preserve"> </v>
      </c>
      <c r="M6" s="327" t="str">
        <f t="shared" ref="M6:M35" si="8">IF(AB6&gt;0," ",IF(AA6&lt;Z6," ",IF(AA6&lt;Y6," ",IF(AA6&gt;Z6,"/",IF(AA6=Z6," ")))))</f>
        <v xml:space="preserve"> </v>
      </c>
      <c r="N6" s="328" t="str">
        <f t="shared" si="1"/>
        <v>/</v>
      </c>
      <c r="O6" s="74">
        <v>2</v>
      </c>
      <c r="P6" s="75">
        <v>2</v>
      </c>
      <c r="Q6" s="314">
        <v>2</v>
      </c>
      <c r="R6" s="315">
        <f t="shared" ref="R6:R35" si="9">SUM(O6:Q6)</f>
        <v>6</v>
      </c>
      <c r="S6" s="329" t="str">
        <f t="shared" ref="S6:S35" si="10">IF(R6&gt;=8,"/"," ")</f>
        <v xml:space="preserve"> </v>
      </c>
      <c r="T6" s="330" t="str">
        <f t="shared" ref="T6:T35" si="11">IF(R6=7,"/",IF(R6=6,"/"," "))</f>
        <v>/</v>
      </c>
      <c r="U6" s="330" t="str">
        <f t="shared" ref="U6:U35" si="12">IF(R6=5,"/",IF(R6=4,"/",IF(R6=3,"/"," ")))</f>
        <v xml:space="preserve"> </v>
      </c>
      <c r="V6" s="331" t="str">
        <f t="shared" si="2"/>
        <v xml:space="preserve"> </v>
      </c>
      <c r="W6" s="332"/>
      <c r="X6" s="97"/>
      <c r="Y6" s="333">
        <f t="shared" si="3"/>
        <v>4</v>
      </c>
      <c r="Z6" s="334">
        <f t="shared" si="4"/>
        <v>0</v>
      </c>
      <c r="AA6" s="334">
        <f t="shared" si="5"/>
        <v>3</v>
      </c>
      <c r="AB6" s="335">
        <f t="shared" si="6"/>
        <v>1</v>
      </c>
      <c r="AC6" s="336" t="str">
        <f t="shared" ref="AC6:AC35" si="13">IF(AB6&gt;0," ",IF(Y6&lt;AA6," ",IF(Z6&gt;Y6," ",IF(Y6&gt;=Z6,"3"," "))))</f>
        <v xml:space="preserve"> </v>
      </c>
      <c r="AD6" s="337" t="str">
        <f t="shared" ref="AD6:AD35" si="14">IF(AB6&gt;0," ",IF(Z6=Y6," ",IF(Z6&gt;=AA6,"2",IF(AA6&gt;Y6," ",IF(AA6&gt;Z6," ",IF(Y6=2," "))))))</f>
        <v xml:space="preserve"> </v>
      </c>
      <c r="AE6" s="337" t="str">
        <f t="shared" ref="AE6:AE44" si="15">IF(AB6&gt;0," ",IF(AA6&lt;Z6," ",IF(AA6&lt;Y6," ",IF(AA6&gt;Z6,"1",IF(AA6=Z6," ")))))</f>
        <v xml:space="preserve"> </v>
      </c>
      <c r="AF6" s="338" t="str">
        <f t="shared" ref="AF6:AF44" si="16">IF(AB6&gt;0,"0"," ")</f>
        <v>0</v>
      </c>
      <c r="AG6" s="82"/>
      <c r="AH6" s="339">
        <f t="shared" ref="AH6:AH35" si="17">IF(R6&lt;3,"0",IF(R6&lt;6,"1",IF(R6&lt;8,2,3)))</f>
        <v>2</v>
      </c>
      <c r="AI6" s="97"/>
    </row>
    <row r="7" spans="1:57" ht="17.100000000000001" customHeight="1" x14ac:dyDescent="0.6">
      <c r="A7" s="16">
        <v>3</v>
      </c>
      <c r="B7" s="17" t="str">
        <f>'เวลาเรียน1-3'!D8</f>
        <v>เด็กหญิง นุชนาฎ  ธันวานนท์</v>
      </c>
      <c r="C7" s="74">
        <v>2</v>
      </c>
      <c r="D7" s="75">
        <v>2</v>
      </c>
      <c r="E7" s="75">
        <v>2</v>
      </c>
      <c r="F7" s="75">
        <v>3</v>
      </c>
      <c r="G7" s="75">
        <v>3</v>
      </c>
      <c r="H7" s="75">
        <v>3</v>
      </c>
      <c r="I7" s="75">
        <v>1</v>
      </c>
      <c r="J7" s="314">
        <v>0</v>
      </c>
      <c r="K7" s="325" t="str">
        <f t="shared" si="0"/>
        <v xml:space="preserve"> </v>
      </c>
      <c r="L7" s="326" t="str">
        <f t="shared" si="7"/>
        <v xml:space="preserve"> </v>
      </c>
      <c r="M7" s="327" t="str">
        <f t="shared" si="8"/>
        <v xml:space="preserve"> </v>
      </c>
      <c r="N7" s="328" t="str">
        <f t="shared" si="1"/>
        <v>/</v>
      </c>
      <c r="O7" s="74">
        <v>1</v>
      </c>
      <c r="P7" s="75">
        <v>2</v>
      </c>
      <c r="Q7" s="314">
        <v>3</v>
      </c>
      <c r="R7" s="315">
        <f t="shared" si="9"/>
        <v>6</v>
      </c>
      <c r="S7" s="329" t="str">
        <f t="shared" si="10"/>
        <v xml:space="preserve"> </v>
      </c>
      <c r="T7" s="330" t="str">
        <f t="shared" si="11"/>
        <v>/</v>
      </c>
      <c r="U7" s="330" t="str">
        <f t="shared" si="12"/>
        <v xml:space="preserve"> </v>
      </c>
      <c r="V7" s="331" t="str">
        <f t="shared" si="2"/>
        <v xml:space="preserve"> </v>
      </c>
      <c r="W7" s="332"/>
      <c r="X7" s="97"/>
      <c r="Y7" s="333">
        <f t="shared" si="3"/>
        <v>3</v>
      </c>
      <c r="Z7" s="334">
        <f t="shared" si="4"/>
        <v>3</v>
      </c>
      <c r="AA7" s="334">
        <f t="shared" si="5"/>
        <v>1</v>
      </c>
      <c r="AB7" s="335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82"/>
      <c r="AH7" s="339">
        <f t="shared" si="17"/>
        <v>2</v>
      </c>
      <c r="AI7" s="97"/>
    </row>
    <row r="8" spans="1:57" ht="17.100000000000001" customHeight="1" x14ac:dyDescent="0.6">
      <c r="A8" s="18">
        <v>4</v>
      </c>
      <c r="B8" s="17" t="str">
        <f>'เวลาเรียน1-3'!D9</f>
        <v>เด็กหญิง กาญจนา  ขวัญมงคล</v>
      </c>
      <c r="C8" s="340">
        <v>2</v>
      </c>
      <c r="D8" s="341">
        <v>2</v>
      </c>
      <c r="E8" s="341">
        <v>2</v>
      </c>
      <c r="F8" s="341">
        <v>1</v>
      </c>
      <c r="G8" s="341">
        <v>1</v>
      </c>
      <c r="H8" s="341">
        <v>1</v>
      </c>
      <c r="I8" s="341">
        <v>1</v>
      </c>
      <c r="J8" s="342">
        <v>1</v>
      </c>
      <c r="K8" s="325" t="str">
        <f t="shared" si="0"/>
        <v xml:space="preserve"> </v>
      </c>
      <c r="L8" s="326" t="str">
        <f t="shared" si="7"/>
        <v xml:space="preserve"> </v>
      </c>
      <c r="M8" s="327" t="str">
        <f t="shared" si="8"/>
        <v>/</v>
      </c>
      <c r="N8" s="328" t="str">
        <f t="shared" si="1"/>
        <v xml:space="preserve"> </v>
      </c>
      <c r="O8" s="340">
        <v>3</v>
      </c>
      <c r="P8" s="341">
        <v>3</v>
      </c>
      <c r="Q8" s="342">
        <v>2</v>
      </c>
      <c r="R8" s="343">
        <f t="shared" si="9"/>
        <v>8</v>
      </c>
      <c r="S8" s="329" t="str">
        <f t="shared" si="10"/>
        <v>/</v>
      </c>
      <c r="T8" s="344" t="str">
        <f t="shared" si="11"/>
        <v xml:space="preserve"> </v>
      </c>
      <c r="U8" s="330" t="str">
        <f t="shared" si="12"/>
        <v xml:space="preserve"> </v>
      </c>
      <c r="V8" s="331" t="str">
        <f t="shared" si="2"/>
        <v xml:space="preserve"> </v>
      </c>
      <c r="W8" s="345"/>
      <c r="X8" s="97"/>
      <c r="Y8" s="333">
        <f t="shared" si="3"/>
        <v>0</v>
      </c>
      <c r="Z8" s="334">
        <f t="shared" si="4"/>
        <v>3</v>
      </c>
      <c r="AA8" s="334">
        <f t="shared" si="5"/>
        <v>5</v>
      </c>
      <c r="AB8" s="335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82"/>
      <c r="AH8" s="339">
        <f t="shared" si="17"/>
        <v>3</v>
      </c>
      <c r="AI8" s="97"/>
    </row>
    <row r="9" spans="1:57" ht="17.100000000000001" customHeight="1" x14ac:dyDescent="0.6">
      <c r="A9" s="16">
        <v>5</v>
      </c>
      <c r="B9" s="17" t="str">
        <f>'เวลาเรียน1-3'!D10</f>
        <v>เด็กชาย ธนพงศ์  พวงเพชร</v>
      </c>
      <c r="C9" s="74">
        <v>2</v>
      </c>
      <c r="D9" s="75">
        <v>2</v>
      </c>
      <c r="E9" s="75">
        <v>2</v>
      </c>
      <c r="F9" s="75">
        <v>2</v>
      </c>
      <c r="G9" s="75">
        <v>1</v>
      </c>
      <c r="H9" s="75">
        <v>1</v>
      </c>
      <c r="I9" s="75">
        <v>1</v>
      </c>
      <c r="J9" s="314">
        <v>1</v>
      </c>
      <c r="K9" s="325" t="str">
        <f t="shared" si="0"/>
        <v xml:space="preserve"> </v>
      </c>
      <c r="L9" s="326" t="str">
        <f t="shared" si="7"/>
        <v>/</v>
      </c>
      <c r="M9" s="327" t="str">
        <f t="shared" si="8"/>
        <v xml:space="preserve"> </v>
      </c>
      <c r="N9" s="328" t="str">
        <f t="shared" si="1"/>
        <v xml:space="preserve"> </v>
      </c>
      <c r="O9" s="74">
        <v>3</v>
      </c>
      <c r="P9" s="75">
        <v>2</v>
      </c>
      <c r="Q9" s="314">
        <v>2</v>
      </c>
      <c r="R9" s="315">
        <f t="shared" si="9"/>
        <v>7</v>
      </c>
      <c r="S9" s="329" t="str">
        <f t="shared" si="10"/>
        <v xml:space="preserve"> </v>
      </c>
      <c r="T9" s="330" t="str">
        <f t="shared" si="11"/>
        <v>/</v>
      </c>
      <c r="U9" s="330" t="str">
        <f t="shared" si="12"/>
        <v xml:space="preserve"> </v>
      </c>
      <c r="V9" s="331" t="str">
        <f t="shared" si="2"/>
        <v xml:space="preserve"> </v>
      </c>
      <c r="W9" s="332"/>
      <c r="X9" s="97"/>
      <c r="Y9" s="333">
        <f t="shared" si="3"/>
        <v>0</v>
      </c>
      <c r="Z9" s="334">
        <f t="shared" si="4"/>
        <v>4</v>
      </c>
      <c r="AA9" s="334">
        <f t="shared" si="5"/>
        <v>4</v>
      </c>
      <c r="AB9" s="335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82"/>
      <c r="AH9" s="339">
        <f t="shared" si="17"/>
        <v>2</v>
      </c>
      <c r="AI9" s="97"/>
    </row>
    <row r="10" spans="1:57" ht="17.100000000000001" customHeight="1" x14ac:dyDescent="0.6">
      <c r="A10" s="18">
        <v>6</v>
      </c>
      <c r="B10" s="17" t="str">
        <f>'เวลาเรียน1-3'!D11</f>
        <v>เด็กชาย ฐปณวัฒน์  กองอ้น</v>
      </c>
      <c r="C10" s="307">
        <v>2</v>
      </c>
      <c r="D10" s="308">
        <v>2</v>
      </c>
      <c r="E10" s="308">
        <v>2</v>
      </c>
      <c r="F10" s="309">
        <v>2</v>
      </c>
      <c r="G10" s="346">
        <v>2</v>
      </c>
      <c r="H10" s="346">
        <v>1</v>
      </c>
      <c r="I10" s="346">
        <v>1</v>
      </c>
      <c r="J10" s="347">
        <v>1</v>
      </c>
      <c r="K10" s="325" t="str">
        <f t="shared" si="0"/>
        <v xml:space="preserve"> </v>
      </c>
      <c r="L10" s="326" t="str">
        <f t="shared" si="7"/>
        <v>/</v>
      </c>
      <c r="M10" s="327" t="str">
        <f t="shared" si="8"/>
        <v xml:space="preserve"> </v>
      </c>
      <c r="N10" s="328" t="str">
        <f t="shared" si="1"/>
        <v xml:space="preserve"> </v>
      </c>
      <c r="O10" s="74">
        <v>1</v>
      </c>
      <c r="P10" s="75">
        <v>1</v>
      </c>
      <c r="Q10" s="314">
        <v>0</v>
      </c>
      <c r="R10" s="315">
        <f t="shared" si="9"/>
        <v>2</v>
      </c>
      <c r="S10" s="329" t="str">
        <f t="shared" si="10"/>
        <v xml:space="preserve"> </v>
      </c>
      <c r="T10" s="330" t="str">
        <f t="shared" si="11"/>
        <v xml:space="preserve"> </v>
      </c>
      <c r="U10" s="330" t="str">
        <f t="shared" si="12"/>
        <v xml:space="preserve"> </v>
      </c>
      <c r="V10" s="331" t="str">
        <f t="shared" si="2"/>
        <v>/</v>
      </c>
      <c r="W10" s="332"/>
      <c r="X10" s="97"/>
      <c r="Y10" s="333">
        <f t="shared" si="3"/>
        <v>0</v>
      </c>
      <c r="Z10" s="334">
        <f t="shared" si="4"/>
        <v>5</v>
      </c>
      <c r="AA10" s="334">
        <f t="shared" si="5"/>
        <v>3</v>
      </c>
      <c r="AB10" s="335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82"/>
      <c r="AH10" s="339" t="str">
        <f t="shared" si="17"/>
        <v>0</v>
      </c>
      <c r="AI10" s="97"/>
    </row>
    <row r="11" spans="1:57" ht="17.100000000000001" customHeight="1" x14ac:dyDescent="0.6">
      <c r="A11" s="16">
        <v>7</v>
      </c>
      <c r="B11" s="17" t="str">
        <f>'เวลาเรียน1-3'!D12</f>
        <v>เด็กชาย ชนะชัย  จำลองกลาง</v>
      </c>
      <c r="C11" s="307">
        <v>2</v>
      </c>
      <c r="D11" s="308">
        <v>2</v>
      </c>
      <c r="E11" s="308">
        <v>2</v>
      </c>
      <c r="F11" s="309">
        <v>2</v>
      </c>
      <c r="G11" s="346">
        <v>2</v>
      </c>
      <c r="H11" s="346">
        <v>2</v>
      </c>
      <c r="I11" s="346">
        <v>1</v>
      </c>
      <c r="J11" s="347">
        <v>1</v>
      </c>
      <c r="K11" s="325" t="str">
        <f t="shared" si="0"/>
        <v xml:space="preserve"> </v>
      </c>
      <c r="L11" s="326" t="str">
        <f t="shared" si="7"/>
        <v>/</v>
      </c>
      <c r="M11" s="327" t="str">
        <f t="shared" si="8"/>
        <v xml:space="preserve"> </v>
      </c>
      <c r="N11" s="328" t="str">
        <f t="shared" si="1"/>
        <v xml:space="preserve"> </v>
      </c>
      <c r="O11" s="74">
        <v>1</v>
      </c>
      <c r="P11" s="75">
        <v>1</v>
      </c>
      <c r="Q11" s="314">
        <v>2</v>
      </c>
      <c r="R11" s="315">
        <f t="shared" si="9"/>
        <v>4</v>
      </c>
      <c r="S11" s="329" t="str">
        <f t="shared" si="10"/>
        <v xml:space="preserve"> </v>
      </c>
      <c r="T11" s="330" t="str">
        <f t="shared" si="11"/>
        <v xml:space="preserve"> </v>
      </c>
      <c r="U11" s="330" t="str">
        <f t="shared" si="12"/>
        <v>/</v>
      </c>
      <c r="V11" s="331" t="str">
        <f t="shared" si="2"/>
        <v xml:space="preserve"> </v>
      </c>
      <c r="W11" s="332"/>
      <c r="X11" s="97"/>
      <c r="Y11" s="333">
        <f t="shared" si="3"/>
        <v>0</v>
      </c>
      <c r="Z11" s="334">
        <f t="shared" si="4"/>
        <v>6</v>
      </c>
      <c r="AA11" s="334">
        <f t="shared" si="5"/>
        <v>2</v>
      </c>
      <c r="AB11" s="335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82"/>
      <c r="AH11" s="339" t="str">
        <f t="shared" si="17"/>
        <v>1</v>
      </c>
      <c r="AI11" s="97"/>
    </row>
    <row r="12" spans="1:57" ht="17.100000000000001" customHeight="1" x14ac:dyDescent="0.6">
      <c r="A12" s="18">
        <v>8</v>
      </c>
      <c r="B12" s="17" t="str">
        <f>'เวลาเรียน1-3'!D13</f>
        <v>เด็กชาย รักชาติ  บัวสี</v>
      </c>
      <c r="C12" s="307">
        <v>2</v>
      </c>
      <c r="D12" s="308">
        <v>2</v>
      </c>
      <c r="E12" s="308">
        <v>2</v>
      </c>
      <c r="F12" s="309">
        <v>2</v>
      </c>
      <c r="G12" s="346">
        <v>2</v>
      </c>
      <c r="H12" s="346">
        <v>2</v>
      </c>
      <c r="I12" s="346">
        <v>2</v>
      </c>
      <c r="J12" s="347">
        <v>1</v>
      </c>
      <c r="K12" s="325" t="str">
        <f t="shared" si="0"/>
        <v xml:space="preserve"> </v>
      </c>
      <c r="L12" s="326" t="str">
        <f t="shared" si="7"/>
        <v>/</v>
      </c>
      <c r="M12" s="327" t="str">
        <f t="shared" si="8"/>
        <v xml:space="preserve"> </v>
      </c>
      <c r="N12" s="328" t="str">
        <f t="shared" si="1"/>
        <v xml:space="preserve"> </v>
      </c>
      <c r="O12" s="74">
        <v>0</v>
      </c>
      <c r="P12" s="75">
        <v>1</v>
      </c>
      <c r="Q12" s="314">
        <v>0</v>
      </c>
      <c r="R12" s="315">
        <f t="shared" si="9"/>
        <v>1</v>
      </c>
      <c r="S12" s="329" t="str">
        <f t="shared" si="10"/>
        <v xml:space="preserve"> </v>
      </c>
      <c r="T12" s="330" t="str">
        <f t="shared" si="11"/>
        <v xml:space="preserve"> </v>
      </c>
      <c r="U12" s="330" t="str">
        <f t="shared" si="12"/>
        <v xml:space="preserve"> </v>
      </c>
      <c r="V12" s="331" t="str">
        <f t="shared" si="2"/>
        <v>/</v>
      </c>
      <c r="W12" s="332"/>
      <c r="X12" s="97"/>
      <c r="Y12" s="333">
        <f t="shared" si="3"/>
        <v>0</v>
      </c>
      <c r="Z12" s="334">
        <f t="shared" si="4"/>
        <v>7</v>
      </c>
      <c r="AA12" s="334">
        <f t="shared" si="5"/>
        <v>1</v>
      </c>
      <c r="AB12" s="335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82"/>
      <c r="AH12" s="339" t="str">
        <f t="shared" si="17"/>
        <v>0</v>
      </c>
      <c r="AI12" s="97"/>
    </row>
    <row r="13" spans="1:57" ht="17.100000000000001" customHeight="1" x14ac:dyDescent="0.6">
      <c r="A13" s="16">
        <v>9</v>
      </c>
      <c r="B13" s="17" t="str">
        <f>'เวลาเรียน1-3'!D14</f>
        <v>เด็กชาย วริทธิ์ธร  พุทธิวัย</v>
      </c>
      <c r="C13" s="307">
        <v>2</v>
      </c>
      <c r="D13" s="308">
        <v>2</v>
      </c>
      <c r="E13" s="308">
        <v>2</v>
      </c>
      <c r="F13" s="309">
        <v>2</v>
      </c>
      <c r="G13" s="346">
        <v>2</v>
      </c>
      <c r="H13" s="346">
        <v>2</v>
      </c>
      <c r="I13" s="346">
        <v>2</v>
      </c>
      <c r="J13" s="347">
        <v>2</v>
      </c>
      <c r="K13" s="325" t="str">
        <f t="shared" si="0"/>
        <v xml:space="preserve"> </v>
      </c>
      <c r="L13" s="326" t="str">
        <f t="shared" si="7"/>
        <v>/</v>
      </c>
      <c r="M13" s="327" t="str">
        <f t="shared" si="8"/>
        <v xml:space="preserve"> </v>
      </c>
      <c r="N13" s="328" t="str">
        <f t="shared" si="1"/>
        <v xml:space="preserve"> </v>
      </c>
      <c r="O13" s="74"/>
      <c r="P13" s="75"/>
      <c r="Q13" s="314"/>
      <c r="R13" s="315">
        <f t="shared" si="9"/>
        <v>0</v>
      </c>
      <c r="S13" s="329" t="str">
        <f t="shared" si="10"/>
        <v xml:space="preserve"> </v>
      </c>
      <c r="T13" s="344" t="str">
        <f t="shared" si="11"/>
        <v xml:space="preserve"> </v>
      </c>
      <c r="U13" s="330" t="str">
        <f t="shared" si="12"/>
        <v xml:space="preserve"> </v>
      </c>
      <c r="V13" s="331" t="str">
        <f t="shared" si="2"/>
        <v>/</v>
      </c>
      <c r="W13" s="332"/>
      <c r="X13" s="97"/>
      <c r="Y13" s="333">
        <f t="shared" si="3"/>
        <v>0</v>
      </c>
      <c r="Z13" s="334">
        <f t="shared" si="4"/>
        <v>8</v>
      </c>
      <c r="AA13" s="334">
        <f t="shared" si="5"/>
        <v>0</v>
      </c>
      <c r="AB13" s="335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82"/>
      <c r="AH13" s="339" t="str">
        <f t="shared" si="17"/>
        <v>0</v>
      </c>
      <c r="AI13" s="97"/>
    </row>
    <row r="14" spans="1:57" ht="17.100000000000001" customHeight="1" x14ac:dyDescent="0.6">
      <c r="A14" s="18">
        <v>10</v>
      </c>
      <c r="B14" s="17" t="str">
        <f>'เวลาเรียน1-3'!D15</f>
        <v>เด็กหญิง กนกวรรณ  สมหมาย</v>
      </c>
      <c r="C14" s="307">
        <v>1</v>
      </c>
      <c r="D14" s="308">
        <v>1</v>
      </c>
      <c r="E14" s="308">
        <v>2</v>
      </c>
      <c r="F14" s="308">
        <v>1</v>
      </c>
      <c r="G14" s="308">
        <v>1</v>
      </c>
      <c r="H14" s="308">
        <v>2</v>
      </c>
      <c r="I14" s="308">
        <v>1</v>
      </c>
      <c r="J14" s="309">
        <v>1</v>
      </c>
      <c r="K14" s="325" t="str">
        <f t="shared" si="0"/>
        <v xml:space="preserve"> </v>
      </c>
      <c r="L14" s="326" t="str">
        <f t="shared" si="7"/>
        <v xml:space="preserve"> </v>
      </c>
      <c r="M14" s="327" t="str">
        <f t="shared" si="8"/>
        <v>/</v>
      </c>
      <c r="N14" s="328" t="str">
        <f t="shared" si="1"/>
        <v xml:space="preserve"> </v>
      </c>
      <c r="O14" s="74"/>
      <c r="P14" s="75"/>
      <c r="Q14" s="314"/>
      <c r="R14" s="315">
        <f t="shared" si="9"/>
        <v>0</v>
      </c>
      <c r="S14" s="329" t="str">
        <f t="shared" si="10"/>
        <v xml:space="preserve"> </v>
      </c>
      <c r="T14" s="330" t="str">
        <f t="shared" si="11"/>
        <v xml:space="preserve"> </v>
      </c>
      <c r="U14" s="330" t="str">
        <f t="shared" si="12"/>
        <v xml:space="preserve"> </v>
      </c>
      <c r="V14" s="331" t="str">
        <f t="shared" si="2"/>
        <v>/</v>
      </c>
      <c r="W14" s="332"/>
      <c r="X14" s="97"/>
      <c r="Y14" s="333">
        <f t="shared" si="3"/>
        <v>0</v>
      </c>
      <c r="Z14" s="334">
        <f t="shared" si="4"/>
        <v>2</v>
      </c>
      <c r="AA14" s="334">
        <f t="shared" si="5"/>
        <v>6</v>
      </c>
      <c r="AB14" s="335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82"/>
      <c r="AH14" s="339" t="str">
        <f t="shared" si="17"/>
        <v>0</v>
      </c>
      <c r="AI14" s="97"/>
    </row>
    <row r="15" spans="1:57" ht="17.100000000000001" customHeight="1" x14ac:dyDescent="0.6">
      <c r="A15" s="16">
        <v>11</v>
      </c>
      <c r="B15" s="17" t="str">
        <f>'เวลาเรียน1-3'!D16</f>
        <v>เด็กชาย วิวัฒน์  วิลาลัย</v>
      </c>
      <c r="C15" s="74">
        <v>2</v>
      </c>
      <c r="D15" s="75">
        <v>3</v>
      </c>
      <c r="E15" s="75">
        <v>1</v>
      </c>
      <c r="F15" s="75">
        <v>1</v>
      </c>
      <c r="G15" s="75">
        <v>1</v>
      </c>
      <c r="H15" s="75">
        <v>1</v>
      </c>
      <c r="I15" s="75">
        <v>1</v>
      </c>
      <c r="J15" s="314">
        <v>1</v>
      </c>
      <c r="K15" s="325" t="str">
        <f t="shared" si="0"/>
        <v xml:space="preserve"> </v>
      </c>
      <c r="L15" s="326" t="str">
        <f t="shared" si="7"/>
        <v xml:space="preserve"> </v>
      </c>
      <c r="M15" s="327" t="str">
        <f t="shared" si="8"/>
        <v>/</v>
      </c>
      <c r="N15" s="328" t="str">
        <f t="shared" si="1"/>
        <v xml:space="preserve"> </v>
      </c>
      <c r="O15" s="74"/>
      <c r="P15" s="75"/>
      <c r="Q15" s="314"/>
      <c r="R15" s="315">
        <f t="shared" si="9"/>
        <v>0</v>
      </c>
      <c r="S15" s="329" t="str">
        <f t="shared" si="10"/>
        <v xml:space="preserve"> </v>
      </c>
      <c r="T15" s="330" t="str">
        <f t="shared" si="11"/>
        <v xml:space="preserve"> </v>
      </c>
      <c r="U15" s="330" t="str">
        <f t="shared" si="12"/>
        <v xml:space="preserve"> </v>
      </c>
      <c r="V15" s="331" t="str">
        <f t="shared" si="2"/>
        <v>/</v>
      </c>
      <c r="W15" s="332"/>
      <c r="X15" s="97"/>
      <c r="Y15" s="333">
        <f t="shared" si="3"/>
        <v>1</v>
      </c>
      <c r="Z15" s="334">
        <f t="shared" si="4"/>
        <v>1</v>
      </c>
      <c r="AA15" s="334">
        <f t="shared" si="5"/>
        <v>6</v>
      </c>
      <c r="AB15" s="335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82"/>
      <c r="AH15" s="339" t="str">
        <f t="shared" si="17"/>
        <v>0</v>
      </c>
      <c r="AI15" s="97"/>
      <c r="AJ15" s="348"/>
      <c r="AK15" s="348"/>
      <c r="AL15" s="348"/>
      <c r="AM15" s="348"/>
      <c r="AN15" s="349"/>
      <c r="AO15" s="349"/>
      <c r="AP15" s="349"/>
      <c r="AQ15" s="349"/>
      <c r="AR15" s="491"/>
      <c r="AS15" s="50"/>
      <c r="AT15" s="414"/>
      <c r="AU15" s="414"/>
      <c r="AV15" s="414"/>
      <c r="AW15" s="414"/>
      <c r="AX15" s="414"/>
      <c r="AY15" s="414"/>
      <c r="AZ15" s="414"/>
      <c r="BA15" s="414"/>
      <c r="BB15" s="50"/>
      <c r="BC15" s="350"/>
      <c r="BD15" s="50"/>
      <c r="BE15" s="50"/>
    </row>
    <row r="16" spans="1:57" ht="17.100000000000001" customHeight="1" x14ac:dyDescent="0.6">
      <c r="A16" s="18">
        <v>12</v>
      </c>
      <c r="B16" s="17" t="str">
        <f>'เวลาเรียน1-3'!D17</f>
        <v>เด็กชาย ภาคิน  รูปกระต่าย</v>
      </c>
      <c r="C16" s="74">
        <v>2</v>
      </c>
      <c r="D16" s="75">
        <v>2</v>
      </c>
      <c r="E16" s="75">
        <v>1</v>
      </c>
      <c r="F16" s="75">
        <v>1</v>
      </c>
      <c r="G16" s="75">
        <v>1</v>
      </c>
      <c r="H16" s="75">
        <v>1</v>
      </c>
      <c r="I16" s="75">
        <v>1</v>
      </c>
      <c r="J16" s="314">
        <v>1</v>
      </c>
      <c r="K16" s="325" t="str">
        <f t="shared" si="0"/>
        <v xml:space="preserve"> </v>
      </c>
      <c r="L16" s="326" t="str">
        <f t="shared" si="7"/>
        <v xml:space="preserve"> </v>
      </c>
      <c r="M16" s="327" t="str">
        <f t="shared" si="8"/>
        <v>/</v>
      </c>
      <c r="N16" s="328" t="str">
        <f t="shared" si="1"/>
        <v xml:space="preserve"> </v>
      </c>
      <c r="O16" s="74"/>
      <c r="P16" s="75"/>
      <c r="Q16" s="314"/>
      <c r="R16" s="315">
        <f t="shared" si="9"/>
        <v>0</v>
      </c>
      <c r="S16" s="329" t="str">
        <f t="shared" si="10"/>
        <v xml:space="preserve"> </v>
      </c>
      <c r="T16" s="330" t="str">
        <f t="shared" si="11"/>
        <v xml:space="preserve"> </v>
      </c>
      <c r="U16" s="330" t="str">
        <f t="shared" si="12"/>
        <v xml:space="preserve"> </v>
      </c>
      <c r="V16" s="331" t="str">
        <f t="shared" si="2"/>
        <v>/</v>
      </c>
      <c r="W16" s="332"/>
      <c r="X16" s="97"/>
      <c r="Y16" s="333">
        <f t="shared" si="3"/>
        <v>0</v>
      </c>
      <c r="Z16" s="334">
        <f t="shared" si="4"/>
        <v>2</v>
      </c>
      <c r="AA16" s="334">
        <f t="shared" si="5"/>
        <v>6</v>
      </c>
      <c r="AB16" s="335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82"/>
      <c r="AH16" s="339" t="str">
        <f t="shared" si="17"/>
        <v>0</v>
      </c>
      <c r="AI16" s="97"/>
      <c r="AJ16" s="351"/>
      <c r="AK16" s="351"/>
      <c r="AL16" s="351"/>
      <c r="AM16" s="352"/>
      <c r="AN16" s="353"/>
      <c r="AO16" s="353"/>
      <c r="AP16" s="353"/>
      <c r="AQ16" s="353"/>
      <c r="AR16" s="491"/>
      <c r="AS16" s="50"/>
      <c r="AT16" s="352"/>
      <c r="AU16" s="352"/>
      <c r="AV16" s="352"/>
      <c r="AW16" s="352"/>
      <c r="AX16" s="354"/>
      <c r="AY16" s="352"/>
      <c r="AZ16" s="352"/>
      <c r="BA16" s="352"/>
      <c r="BB16" s="50"/>
      <c r="BC16" s="485"/>
      <c r="BD16" s="50"/>
      <c r="BE16" s="50"/>
    </row>
    <row r="17" spans="1:57" ht="17.100000000000001" customHeight="1" x14ac:dyDescent="0.6">
      <c r="A17" s="16">
        <v>13</v>
      </c>
      <c r="B17" s="17" t="str">
        <f>'เวลาเรียน1-3'!D18</f>
        <v>เด็กชาย ภาณุเมศ  อ่วมประดิษฐ์</v>
      </c>
      <c r="C17" s="74">
        <v>2</v>
      </c>
      <c r="D17" s="75">
        <v>2</v>
      </c>
      <c r="E17" s="75">
        <v>2</v>
      </c>
      <c r="F17" s="75">
        <v>1</v>
      </c>
      <c r="G17" s="75">
        <v>1</v>
      </c>
      <c r="H17" s="75">
        <v>1</v>
      </c>
      <c r="I17" s="75">
        <v>3</v>
      </c>
      <c r="J17" s="314">
        <v>3</v>
      </c>
      <c r="K17" s="325" t="str">
        <f t="shared" si="0"/>
        <v xml:space="preserve"> </v>
      </c>
      <c r="L17" s="326" t="str">
        <f t="shared" si="7"/>
        <v>/</v>
      </c>
      <c r="M17" s="327" t="str">
        <f t="shared" si="8"/>
        <v xml:space="preserve"> </v>
      </c>
      <c r="N17" s="328" t="str">
        <f t="shared" si="1"/>
        <v xml:space="preserve"> </v>
      </c>
      <c r="O17" s="74"/>
      <c r="P17" s="75"/>
      <c r="Q17" s="314"/>
      <c r="R17" s="315">
        <f t="shared" si="9"/>
        <v>0</v>
      </c>
      <c r="S17" s="329" t="str">
        <f t="shared" si="10"/>
        <v xml:space="preserve"> </v>
      </c>
      <c r="T17" s="330" t="str">
        <f t="shared" si="11"/>
        <v xml:space="preserve"> </v>
      </c>
      <c r="U17" s="330" t="str">
        <f t="shared" si="12"/>
        <v xml:space="preserve"> </v>
      </c>
      <c r="V17" s="331" t="str">
        <f t="shared" si="2"/>
        <v>/</v>
      </c>
      <c r="W17" s="332"/>
      <c r="X17" s="97"/>
      <c r="Y17" s="333">
        <f t="shared" si="3"/>
        <v>2</v>
      </c>
      <c r="Z17" s="334">
        <f t="shared" si="4"/>
        <v>3</v>
      </c>
      <c r="AA17" s="334">
        <f t="shared" si="5"/>
        <v>3</v>
      </c>
      <c r="AB17" s="335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82"/>
      <c r="AH17" s="339" t="str">
        <f t="shared" si="17"/>
        <v>0</v>
      </c>
      <c r="AI17" s="97"/>
      <c r="AJ17" s="351"/>
      <c r="AK17" s="351"/>
      <c r="AL17" s="351"/>
      <c r="AM17" s="351"/>
      <c r="AN17" s="353"/>
      <c r="AO17" s="353"/>
      <c r="AP17" s="353"/>
      <c r="AQ17" s="353"/>
      <c r="AR17" s="491"/>
      <c r="AS17" s="50"/>
      <c r="AT17" s="351"/>
      <c r="AU17" s="351"/>
      <c r="AV17" s="351"/>
      <c r="AW17" s="351"/>
      <c r="AX17" s="355"/>
      <c r="AY17" s="351"/>
      <c r="AZ17" s="351"/>
      <c r="BA17" s="351"/>
      <c r="BB17" s="50"/>
      <c r="BC17" s="485"/>
      <c r="BD17" s="50"/>
      <c r="BE17" s="50"/>
    </row>
    <row r="18" spans="1:57" ht="17.100000000000001" customHeight="1" x14ac:dyDescent="0.6">
      <c r="A18" s="18">
        <v>14</v>
      </c>
      <c r="B18" s="17" t="str">
        <f>'เวลาเรียน1-3'!D19</f>
        <v>เด็กชาย ชรินทร์  อุตมา</v>
      </c>
      <c r="C18" s="74">
        <v>2</v>
      </c>
      <c r="D18" s="75">
        <v>2</v>
      </c>
      <c r="E18" s="75">
        <v>2</v>
      </c>
      <c r="F18" s="75">
        <v>1</v>
      </c>
      <c r="G18" s="75">
        <v>1</v>
      </c>
      <c r="H18" s="75">
        <v>3</v>
      </c>
      <c r="I18" s="75">
        <v>3</v>
      </c>
      <c r="J18" s="314">
        <v>3</v>
      </c>
      <c r="K18" s="325" t="str">
        <f t="shared" si="0"/>
        <v>/</v>
      </c>
      <c r="L18" s="326" t="str">
        <f t="shared" si="7"/>
        <v xml:space="preserve"> </v>
      </c>
      <c r="M18" s="327" t="str">
        <f t="shared" si="8"/>
        <v xml:space="preserve"> </v>
      </c>
      <c r="N18" s="328" t="str">
        <f t="shared" si="1"/>
        <v xml:space="preserve"> </v>
      </c>
      <c r="O18" s="74"/>
      <c r="P18" s="75"/>
      <c r="Q18" s="314"/>
      <c r="R18" s="315">
        <f t="shared" si="9"/>
        <v>0</v>
      </c>
      <c r="S18" s="329" t="str">
        <f t="shared" si="10"/>
        <v xml:space="preserve"> </v>
      </c>
      <c r="T18" s="344" t="str">
        <f t="shared" si="11"/>
        <v xml:space="preserve"> </v>
      </c>
      <c r="U18" s="330" t="str">
        <f t="shared" si="12"/>
        <v xml:space="preserve"> </v>
      </c>
      <c r="V18" s="331" t="str">
        <f t="shared" si="2"/>
        <v>/</v>
      </c>
      <c r="W18" s="332"/>
      <c r="X18" s="97"/>
      <c r="Y18" s="333">
        <f t="shared" si="3"/>
        <v>3</v>
      </c>
      <c r="Z18" s="334">
        <f t="shared" si="4"/>
        <v>3</v>
      </c>
      <c r="AA18" s="334">
        <f t="shared" si="5"/>
        <v>2</v>
      </c>
      <c r="AB18" s="335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82"/>
      <c r="AH18" s="339" t="str">
        <f t="shared" si="17"/>
        <v>0</v>
      </c>
      <c r="AI18" s="97"/>
      <c r="AJ18" s="356"/>
      <c r="AK18" s="356"/>
      <c r="AL18" s="356"/>
      <c r="AM18" s="351"/>
      <c r="AN18" s="351"/>
      <c r="AO18" s="351"/>
      <c r="AP18" s="351"/>
      <c r="AQ18" s="351"/>
      <c r="AR18" s="50"/>
      <c r="AS18" s="50"/>
      <c r="AT18" s="356"/>
      <c r="AU18" s="356"/>
      <c r="AV18" s="356"/>
      <c r="AW18" s="356"/>
      <c r="AX18" s="357"/>
      <c r="AY18" s="356"/>
      <c r="AZ18" s="356"/>
      <c r="BA18" s="356"/>
      <c r="BB18" s="50"/>
      <c r="BC18" s="356"/>
      <c r="BD18" s="50"/>
      <c r="BE18" s="50"/>
    </row>
    <row r="19" spans="1:57" ht="17.100000000000001" customHeight="1" x14ac:dyDescent="0.6">
      <c r="A19" s="16">
        <v>15</v>
      </c>
      <c r="B19" s="17" t="str">
        <f>'เวลาเรียน1-3'!D20</f>
        <v>เด็กชาย วนัสกร  บุตรงาม</v>
      </c>
      <c r="C19" s="74">
        <v>1</v>
      </c>
      <c r="D19" s="75">
        <v>1</v>
      </c>
      <c r="E19" s="75">
        <v>1</v>
      </c>
      <c r="F19" s="75">
        <v>1</v>
      </c>
      <c r="G19" s="75">
        <v>1</v>
      </c>
      <c r="H19" s="75">
        <v>3</v>
      </c>
      <c r="I19" s="75">
        <v>3</v>
      </c>
      <c r="J19" s="314">
        <v>3</v>
      </c>
      <c r="K19" s="325" t="str">
        <f t="shared" si="0"/>
        <v xml:space="preserve"> </v>
      </c>
      <c r="L19" s="326" t="str">
        <f t="shared" si="7"/>
        <v xml:space="preserve"> </v>
      </c>
      <c r="M19" s="327" t="str">
        <f t="shared" si="8"/>
        <v>/</v>
      </c>
      <c r="N19" s="328" t="str">
        <f t="shared" si="1"/>
        <v xml:space="preserve"> </v>
      </c>
      <c r="O19" s="74"/>
      <c r="P19" s="75"/>
      <c r="Q19" s="314"/>
      <c r="R19" s="315">
        <f t="shared" si="9"/>
        <v>0</v>
      </c>
      <c r="S19" s="329" t="str">
        <f t="shared" si="10"/>
        <v xml:space="preserve"> </v>
      </c>
      <c r="T19" s="330" t="str">
        <f t="shared" si="11"/>
        <v xml:space="preserve"> </v>
      </c>
      <c r="U19" s="330" t="str">
        <f t="shared" si="12"/>
        <v xml:space="preserve"> </v>
      </c>
      <c r="V19" s="331" t="str">
        <f t="shared" si="2"/>
        <v>/</v>
      </c>
      <c r="W19" s="332"/>
      <c r="X19" s="97"/>
      <c r="Y19" s="333">
        <f t="shared" si="3"/>
        <v>3</v>
      </c>
      <c r="Z19" s="334">
        <f t="shared" si="4"/>
        <v>0</v>
      </c>
      <c r="AA19" s="334">
        <f t="shared" si="5"/>
        <v>5</v>
      </c>
      <c r="AB19" s="335">
        <f t="shared" si="6"/>
        <v>0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>1</v>
      </c>
      <c r="AF19" s="338" t="str">
        <f t="shared" si="16"/>
        <v xml:space="preserve"> </v>
      </c>
      <c r="AG19" s="82"/>
      <c r="AH19" s="339" t="str">
        <f t="shared" si="17"/>
        <v>0</v>
      </c>
      <c r="AI19" s="97"/>
      <c r="AJ19" s="356"/>
      <c r="AK19" s="356"/>
      <c r="AL19" s="356"/>
      <c r="AM19" s="351"/>
      <c r="AN19" s="351"/>
      <c r="AO19" s="351"/>
      <c r="AP19" s="351"/>
      <c r="AQ19" s="351"/>
      <c r="AR19" s="50"/>
      <c r="AS19" s="50"/>
      <c r="AT19" s="356"/>
      <c r="AU19" s="356"/>
      <c r="AV19" s="356"/>
      <c r="AW19" s="356"/>
      <c r="AX19" s="357"/>
      <c r="AY19" s="356"/>
      <c r="AZ19" s="356"/>
      <c r="BA19" s="356"/>
      <c r="BB19" s="50"/>
      <c r="BC19" s="356"/>
      <c r="BD19" s="50"/>
      <c r="BE19" s="50"/>
    </row>
    <row r="20" spans="1:57" ht="17.100000000000001" customHeight="1" x14ac:dyDescent="0.6">
      <c r="A20" s="18">
        <v>16</v>
      </c>
      <c r="B20" s="17" t="str">
        <f>'เวลาเรียน1-3'!D21</f>
        <v>เด็กหญิง กัณทิมา  ตะวะนะ</v>
      </c>
      <c r="C20" s="74">
        <v>2</v>
      </c>
      <c r="D20" s="75">
        <v>2</v>
      </c>
      <c r="E20" s="75">
        <v>2</v>
      </c>
      <c r="F20" s="75">
        <v>1</v>
      </c>
      <c r="G20" s="75">
        <v>1</v>
      </c>
      <c r="H20" s="75">
        <v>2</v>
      </c>
      <c r="I20" s="75">
        <v>1</v>
      </c>
      <c r="J20" s="314">
        <v>2</v>
      </c>
      <c r="K20" s="325" t="str">
        <f t="shared" si="0"/>
        <v xml:space="preserve"> </v>
      </c>
      <c r="L20" s="326" t="str">
        <f t="shared" si="7"/>
        <v>/</v>
      </c>
      <c r="M20" s="327" t="str">
        <f t="shared" si="8"/>
        <v xml:space="preserve"> </v>
      </c>
      <c r="N20" s="328" t="str">
        <f t="shared" si="1"/>
        <v xml:space="preserve"> </v>
      </c>
      <c r="O20" s="74"/>
      <c r="P20" s="75"/>
      <c r="Q20" s="314"/>
      <c r="R20" s="315">
        <f t="shared" si="9"/>
        <v>0</v>
      </c>
      <c r="S20" s="329" t="str">
        <f t="shared" si="10"/>
        <v xml:space="preserve"> </v>
      </c>
      <c r="T20" s="330" t="str">
        <f t="shared" si="11"/>
        <v xml:space="preserve"> </v>
      </c>
      <c r="U20" s="330" t="str">
        <f t="shared" si="12"/>
        <v xml:space="preserve"> </v>
      </c>
      <c r="V20" s="331" t="str">
        <f t="shared" si="2"/>
        <v>/</v>
      </c>
      <c r="W20" s="332"/>
      <c r="X20" s="97"/>
      <c r="Y20" s="333">
        <f t="shared" si="3"/>
        <v>0</v>
      </c>
      <c r="Z20" s="334">
        <f t="shared" si="4"/>
        <v>5</v>
      </c>
      <c r="AA20" s="334">
        <f t="shared" si="5"/>
        <v>3</v>
      </c>
      <c r="AB20" s="335">
        <f t="shared" si="6"/>
        <v>0</v>
      </c>
      <c r="AC20" s="336" t="str">
        <f t="shared" si="13"/>
        <v xml:space="preserve"> </v>
      </c>
      <c r="AD20" s="337" t="str">
        <f t="shared" si="14"/>
        <v>2</v>
      </c>
      <c r="AE20" s="337" t="str">
        <f t="shared" si="15"/>
        <v xml:space="preserve"> </v>
      </c>
      <c r="AF20" s="338" t="str">
        <f t="shared" si="16"/>
        <v xml:space="preserve"> </v>
      </c>
      <c r="AG20" s="82"/>
      <c r="AH20" s="339" t="str">
        <f t="shared" si="17"/>
        <v>0</v>
      </c>
      <c r="AI20" s="97"/>
      <c r="AJ20" s="356"/>
      <c r="AK20" s="356"/>
      <c r="AL20" s="356"/>
      <c r="AM20" s="351"/>
      <c r="AN20" s="351"/>
      <c r="AO20" s="351"/>
      <c r="AP20" s="351"/>
      <c r="AQ20" s="351"/>
      <c r="AR20" s="50"/>
      <c r="AS20" s="50"/>
      <c r="AT20" s="356"/>
      <c r="AU20" s="356"/>
      <c r="AV20" s="356"/>
      <c r="AW20" s="356"/>
      <c r="AX20" s="357"/>
      <c r="AY20" s="356"/>
      <c r="AZ20" s="356"/>
      <c r="BA20" s="356"/>
      <c r="BB20" s="50"/>
      <c r="BC20" s="356"/>
      <c r="BD20" s="50"/>
      <c r="BE20" s="50"/>
    </row>
    <row r="21" spans="1:57" ht="17.100000000000001" customHeight="1" x14ac:dyDescent="0.6">
      <c r="A21" s="16">
        <v>17</v>
      </c>
      <c r="B21" s="17" t="str">
        <f>'เวลาเรียน1-3'!D22</f>
        <v>เด็กชาย วสุพล  ชนิดแจง</v>
      </c>
      <c r="C21" s="74">
        <v>1</v>
      </c>
      <c r="D21" s="75">
        <v>1</v>
      </c>
      <c r="E21" s="75">
        <v>1</v>
      </c>
      <c r="F21" s="75">
        <v>1</v>
      </c>
      <c r="G21" s="75">
        <v>1</v>
      </c>
      <c r="H21" s="75">
        <v>1</v>
      </c>
      <c r="I21" s="75">
        <v>1</v>
      </c>
      <c r="J21" s="314">
        <v>0</v>
      </c>
      <c r="K21" s="325" t="str">
        <f t="shared" si="0"/>
        <v xml:space="preserve"> </v>
      </c>
      <c r="L21" s="326" t="str">
        <f t="shared" si="7"/>
        <v xml:space="preserve"> </v>
      </c>
      <c r="M21" s="327" t="str">
        <f t="shared" si="8"/>
        <v xml:space="preserve"> </v>
      </c>
      <c r="N21" s="328" t="str">
        <f t="shared" si="1"/>
        <v>/</v>
      </c>
      <c r="O21" s="74"/>
      <c r="P21" s="75"/>
      <c r="Q21" s="314"/>
      <c r="R21" s="315">
        <f t="shared" si="9"/>
        <v>0</v>
      </c>
      <c r="S21" s="329" t="str">
        <f t="shared" si="10"/>
        <v xml:space="preserve"> </v>
      </c>
      <c r="T21" s="330" t="str">
        <f t="shared" si="11"/>
        <v xml:space="preserve"> </v>
      </c>
      <c r="U21" s="330" t="str">
        <f t="shared" si="12"/>
        <v xml:space="preserve"> </v>
      </c>
      <c r="V21" s="331" t="str">
        <f t="shared" si="2"/>
        <v>/</v>
      </c>
      <c r="W21" s="332"/>
      <c r="X21" s="97"/>
      <c r="Y21" s="333">
        <f t="shared" si="3"/>
        <v>0</v>
      </c>
      <c r="Z21" s="334">
        <f t="shared" si="4"/>
        <v>0</v>
      </c>
      <c r="AA21" s="334">
        <f t="shared" si="5"/>
        <v>7</v>
      </c>
      <c r="AB21" s="335">
        <f t="shared" si="6"/>
        <v>1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 xml:space="preserve"> </v>
      </c>
      <c r="AF21" s="338" t="str">
        <f t="shared" si="16"/>
        <v>0</v>
      </c>
      <c r="AG21" s="82"/>
      <c r="AH21" s="339" t="str">
        <f t="shared" si="17"/>
        <v>0</v>
      </c>
      <c r="AI21" s="97"/>
      <c r="AJ21" s="357"/>
      <c r="AK21" s="357"/>
      <c r="AL21" s="357"/>
      <c r="AM21" s="355"/>
      <c r="AN21" s="351"/>
      <c r="AO21" s="355"/>
      <c r="AP21" s="351"/>
      <c r="AQ21" s="351"/>
      <c r="AR21" s="358"/>
      <c r="AS21" s="50"/>
      <c r="AT21" s="356"/>
      <c r="AU21" s="356"/>
      <c r="AV21" s="356"/>
      <c r="AW21" s="356"/>
      <c r="AX21" s="357"/>
      <c r="AY21" s="356"/>
      <c r="AZ21" s="356"/>
      <c r="BA21" s="356"/>
      <c r="BB21" s="50"/>
      <c r="BC21" s="356"/>
      <c r="BD21" s="50"/>
      <c r="BE21" s="50"/>
    </row>
    <row r="22" spans="1:57" ht="17.100000000000001" customHeight="1" x14ac:dyDescent="0.6">
      <c r="A22" s="18">
        <v>18</v>
      </c>
      <c r="B22" s="17" t="str">
        <f>'เวลาเรียน1-3'!D23</f>
        <v>เด็กชาย ณพรรศกร  ทองวิเศษ</v>
      </c>
      <c r="C22" s="74">
        <v>1</v>
      </c>
      <c r="D22" s="75">
        <v>1</v>
      </c>
      <c r="E22" s="75">
        <v>1</v>
      </c>
      <c r="F22" s="75">
        <v>1</v>
      </c>
      <c r="G22" s="75">
        <v>1</v>
      </c>
      <c r="H22" s="75">
        <v>1</v>
      </c>
      <c r="I22" s="75">
        <v>1</v>
      </c>
      <c r="J22" s="314">
        <v>0</v>
      </c>
      <c r="K22" s="325" t="str">
        <f t="shared" si="0"/>
        <v xml:space="preserve"> </v>
      </c>
      <c r="L22" s="326" t="str">
        <f t="shared" si="7"/>
        <v xml:space="preserve"> </v>
      </c>
      <c r="M22" s="327" t="str">
        <f t="shared" si="8"/>
        <v xml:space="preserve"> </v>
      </c>
      <c r="N22" s="328" t="str">
        <f t="shared" si="1"/>
        <v>/</v>
      </c>
      <c r="O22" s="74"/>
      <c r="P22" s="75"/>
      <c r="Q22" s="314"/>
      <c r="R22" s="315">
        <f t="shared" si="9"/>
        <v>0</v>
      </c>
      <c r="S22" s="329" t="str">
        <f t="shared" si="10"/>
        <v xml:space="preserve"> </v>
      </c>
      <c r="T22" s="330" t="str">
        <f t="shared" si="11"/>
        <v xml:space="preserve"> </v>
      </c>
      <c r="U22" s="330" t="str">
        <f t="shared" si="12"/>
        <v xml:space="preserve"> </v>
      </c>
      <c r="V22" s="331" t="str">
        <f t="shared" si="2"/>
        <v>/</v>
      </c>
      <c r="W22" s="332"/>
      <c r="X22" s="97"/>
      <c r="Y22" s="333">
        <f t="shared" si="3"/>
        <v>0</v>
      </c>
      <c r="Z22" s="334">
        <f t="shared" si="4"/>
        <v>0</v>
      </c>
      <c r="AA22" s="334">
        <f t="shared" si="5"/>
        <v>7</v>
      </c>
      <c r="AB22" s="335">
        <f t="shared" si="6"/>
        <v>1</v>
      </c>
      <c r="AC22" s="336" t="str">
        <f t="shared" si="13"/>
        <v xml:space="preserve"> </v>
      </c>
      <c r="AD22" s="337" t="str">
        <f t="shared" si="14"/>
        <v xml:space="preserve"> </v>
      </c>
      <c r="AE22" s="337" t="str">
        <f t="shared" si="15"/>
        <v xml:space="preserve"> </v>
      </c>
      <c r="AF22" s="338" t="str">
        <f t="shared" si="16"/>
        <v>0</v>
      </c>
      <c r="AG22" s="82"/>
      <c r="AH22" s="339" t="str">
        <f t="shared" si="17"/>
        <v>0</v>
      </c>
      <c r="AI22" s="97"/>
      <c r="AJ22" s="356"/>
      <c r="AK22" s="356"/>
      <c r="AL22" s="356"/>
      <c r="AM22" s="351"/>
      <c r="AN22" s="351"/>
      <c r="AO22" s="351"/>
      <c r="AP22" s="351"/>
      <c r="AQ22" s="351"/>
      <c r="AR22" s="50"/>
      <c r="AS22" s="50"/>
      <c r="AT22" s="356"/>
      <c r="AU22" s="356"/>
      <c r="AV22" s="356"/>
      <c r="AW22" s="356"/>
      <c r="AX22" s="357"/>
      <c r="AY22" s="356"/>
      <c r="AZ22" s="356"/>
      <c r="BA22" s="356"/>
      <c r="BB22" s="50"/>
      <c r="BC22" s="356"/>
      <c r="BD22" s="50"/>
      <c r="BE22" s="50"/>
    </row>
    <row r="23" spans="1:57" ht="17.100000000000001" customHeight="1" x14ac:dyDescent="0.6">
      <c r="A23" s="16">
        <v>19</v>
      </c>
      <c r="B23" s="17" t="str">
        <f>'เวลาเรียน1-3'!D24</f>
        <v>เด็กชาย กรกช  ลางคุลเสน</v>
      </c>
      <c r="C23" s="74">
        <v>3</v>
      </c>
      <c r="D23" s="75">
        <v>3</v>
      </c>
      <c r="E23" s="75">
        <v>2</v>
      </c>
      <c r="F23" s="75">
        <v>2</v>
      </c>
      <c r="G23" s="75">
        <v>2</v>
      </c>
      <c r="H23" s="75">
        <v>1</v>
      </c>
      <c r="I23" s="75">
        <v>1</v>
      </c>
      <c r="J23" s="314">
        <v>1</v>
      </c>
      <c r="K23" s="325" t="str">
        <f t="shared" si="0"/>
        <v xml:space="preserve"> </v>
      </c>
      <c r="L23" s="326" t="str">
        <f t="shared" si="7"/>
        <v>/</v>
      </c>
      <c r="M23" s="327" t="str">
        <f t="shared" si="8"/>
        <v xml:space="preserve"> </v>
      </c>
      <c r="N23" s="328" t="str">
        <f t="shared" si="1"/>
        <v xml:space="preserve"> </v>
      </c>
      <c r="O23" s="74"/>
      <c r="P23" s="75"/>
      <c r="Q23" s="314"/>
      <c r="R23" s="315">
        <f t="shared" si="9"/>
        <v>0</v>
      </c>
      <c r="S23" s="329" t="str">
        <f t="shared" si="10"/>
        <v xml:space="preserve"> </v>
      </c>
      <c r="T23" s="344" t="str">
        <f t="shared" si="11"/>
        <v xml:space="preserve"> </v>
      </c>
      <c r="U23" s="330" t="str">
        <f t="shared" si="12"/>
        <v xml:space="preserve"> </v>
      </c>
      <c r="V23" s="331" t="str">
        <f t="shared" si="2"/>
        <v>/</v>
      </c>
      <c r="W23" s="332"/>
      <c r="X23" s="97"/>
      <c r="Y23" s="333">
        <f t="shared" si="3"/>
        <v>2</v>
      </c>
      <c r="Z23" s="334">
        <f t="shared" si="4"/>
        <v>3</v>
      </c>
      <c r="AA23" s="334">
        <f t="shared" si="5"/>
        <v>3</v>
      </c>
      <c r="AB23" s="335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82"/>
      <c r="AH23" s="339" t="str">
        <f t="shared" si="17"/>
        <v>0</v>
      </c>
      <c r="AI23" s="97"/>
      <c r="AJ23" s="356"/>
      <c r="AK23" s="356"/>
      <c r="AL23" s="356"/>
      <c r="AM23" s="351"/>
      <c r="AN23" s="351"/>
      <c r="AO23" s="351"/>
      <c r="AP23" s="351"/>
      <c r="AQ23" s="351"/>
      <c r="AR23" s="50"/>
      <c r="AS23" s="50"/>
      <c r="AT23" s="356"/>
      <c r="AU23" s="356"/>
      <c r="AV23" s="356"/>
      <c r="AW23" s="356"/>
      <c r="AX23" s="357"/>
      <c r="AY23" s="356"/>
      <c r="AZ23" s="356"/>
      <c r="BA23" s="356"/>
      <c r="BB23" s="50"/>
      <c r="BC23" s="356"/>
      <c r="BD23" s="50"/>
      <c r="BE23" s="50"/>
    </row>
    <row r="24" spans="1:57" ht="17.100000000000001" customHeight="1" x14ac:dyDescent="0.6">
      <c r="A24" s="18">
        <v>20</v>
      </c>
      <c r="B24" s="17" t="str">
        <f>'เวลาเรียน1-3'!D25</f>
        <v>เด็กชาย ชนกภัทร์  วงษ์สง่า</v>
      </c>
      <c r="C24" s="74">
        <v>2</v>
      </c>
      <c r="D24" s="75">
        <v>2</v>
      </c>
      <c r="E24" s="75">
        <v>2</v>
      </c>
      <c r="F24" s="75">
        <v>2</v>
      </c>
      <c r="G24" s="75">
        <v>3</v>
      </c>
      <c r="H24" s="75">
        <v>3</v>
      </c>
      <c r="I24" s="75">
        <v>3</v>
      </c>
      <c r="J24" s="314">
        <v>3</v>
      </c>
      <c r="K24" s="325" t="str">
        <f t="shared" si="0"/>
        <v>/</v>
      </c>
      <c r="L24" s="326" t="str">
        <f t="shared" si="7"/>
        <v xml:space="preserve"> </v>
      </c>
      <c r="M24" s="327" t="str">
        <f t="shared" si="8"/>
        <v xml:space="preserve"> </v>
      </c>
      <c r="N24" s="328" t="str">
        <f t="shared" si="1"/>
        <v xml:space="preserve"> </v>
      </c>
      <c r="O24" s="74"/>
      <c r="P24" s="75"/>
      <c r="Q24" s="314"/>
      <c r="R24" s="315">
        <f t="shared" si="9"/>
        <v>0</v>
      </c>
      <c r="S24" s="329" t="str">
        <f t="shared" si="10"/>
        <v xml:space="preserve"> </v>
      </c>
      <c r="T24" s="330" t="str">
        <f t="shared" si="11"/>
        <v xml:space="preserve"> </v>
      </c>
      <c r="U24" s="330" t="str">
        <f t="shared" si="12"/>
        <v xml:space="preserve"> </v>
      </c>
      <c r="V24" s="331" t="str">
        <f t="shared" si="2"/>
        <v>/</v>
      </c>
      <c r="W24" s="332"/>
      <c r="X24" s="97"/>
      <c r="Y24" s="333">
        <f t="shared" si="3"/>
        <v>4</v>
      </c>
      <c r="Z24" s="334">
        <f t="shared" si="4"/>
        <v>4</v>
      </c>
      <c r="AA24" s="334">
        <f t="shared" si="5"/>
        <v>0</v>
      </c>
      <c r="AB24" s="335">
        <f t="shared" si="6"/>
        <v>0</v>
      </c>
      <c r="AC24" s="336" t="str">
        <f t="shared" si="13"/>
        <v>3</v>
      </c>
      <c r="AD24" s="337" t="str">
        <f t="shared" si="14"/>
        <v xml:space="preserve"> </v>
      </c>
      <c r="AE24" s="337" t="str">
        <f t="shared" si="15"/>
        <v xml:space="preserve"> </v>
      </c>
      <c r="AF24" s="338" t="str">
        <f t="shared" si="16"/>
        <v xml:space="preserve"> </v>
      </c>
      <c r="AG24" s="82"/>
      <c r="AH24" s="339" t="str">
        <f t="shared" si="17"/>
        <v>0</v>
      </c>
      <c r="AI24" s="97"/>
      <c r="AJ24" s="356"/>
      <c r="AK24" s="356"/>
      <c r="AL24" s="356"/>
      <c r="AM24" s="351"/>
      <c r="AN24" s="351"/>
      <c r="AO24" s="351"/>
      <c r="AP24" s="351"/>
      <c r="AQ24" s="351"/>
      <c r="AR24" s="50"/>
      <c r="AS24" s="50"/>
      <c r="AT24" s="356"/>
      <c r="AU24" s="356"/>
      <c r="AV24" s="356"/>
      <c r="AW24" s="356"/>
      <c r="AX24" s="357"/>
      <c r="AY24" s="356"/>
      <c r="AZ24" s="356"/>
      <c r="BA24" s="356"/>
      <c r="BB24" s="50"/>
      <c r="BC24" s="356"/>
      <c r="BD24" s="50"/>
      <c r="BE24" s="50"/>
    </row>
    <row r="25" spans="1:57" ht="17.100000000000001" customHeight="1" x14ac:dyDescent="0.6">
      <c r="A25" s="16">
        <v>21</v>
      </c>
      <c r="B25" s="17" t="str">
        <f>'เวลาเรียน1-3'!D26</f>
        <v>เด็กชาย อรรถวุฒิ  ชวดจอหอ</v>
      </c>
      <c r="C25" s="74">
        <v>3</v>
      </c>
      <c r="D25" s="75">
        <v>3</v>
      </c>
      <c r="E25" s="75">
        <v>3</v>
      </c>
      <c r="F25" s="75">
        <v>3</v>
      </c>
      <c r="G25" s="75">
        <v>3</v>
      </c>
      <c r="H25" s="75">
        <v>3</v>
      </c>
      <c r="I25" s="75">
        <v>3</v>
      </c>
      <c r="J25" s="314">
        <v>2</v>
      </c>
      <c r="K25" s="325" t="str">
        <f t="shared" si="0"/>
        <v>/</v>
      </c>
      <c r="L25" s="326"/>
      <c r="M25" s="327" t="str">
        <f t="shared" si="8"/>
        <v xml:space="preserve"> </v>
      </c>
      <c r="N25" s="328" t="str">
        <f t="shared" si="1"/>
        <v xml:space="preserve"> </v>
      </c>
      <c r="O25" s="74">
        <v>3</v>
      </c>
      <c r="P25" s="75">
        <v>2</v>
      </c>
      <c r="Q25" s="314">
        <v>3</v>
      </c>
      <c r="R25" s="315">
        <f t="shared" si="9"/>
        <v>8</v>
      </c>
      <c r="S25" s="329" t="str">
        <f t="shared" si="10"/>
        <v>/</v>
      </c>
      <c r="T25" s="330" t="str">
        <f t="shared" si="11"/>
        <v xml:space="preserve"> </v>
      </c>
      <c r="U25" s="330" t="str">
        <f t="shared" si="12"/>
        <v xml:space="preserve"> </v>
      </c>
      <c r="V25" s="331" t="str">
        <f t="shared" si="2"/>
        <v xml:space="preserve"> </v>
      </c>
      <c r="W25" s="332"/>
      <c r="X25" s="97"/>
      <c r="Y25" s="333">
        <f t="shared" si="3"/>
        <v>7</v>
      </c>
      <c r="Z25" s="334">
        <f t="shared" si="4"/>
        <v>1</v>
      </c>
      <c r="AA25" s="334">
        <f t="shared" si="5"/>
        <v>0</v>
      </c>
      <c r="AB25" s="335">
        <f t="shared" si="6"/>
        <v>0</v>
      </c>
      <c r="AC25" s="336" t="str">
        <f t="shared" si="13"/>
        <v>3</v>
      </c>
      <c r="AD25" s="337"/>
      <c r="AE25" s="337" t="str">
        <f t="shared" si="15"/>
        <v xml:space="preserve"> </v>
      </c>
      <c r="AF25" s="338" t="str">
        <f t="shared" si="16"/>
        <v xml:space="preserve"> </v>
      </c>
      <c r="AG25" s="82"/>
      <c r="AH25" s="339">
        <f t="shared" si="17"/>
        <v>3</v>
      </c>
      <c r="AI25" s="97"/>
      <c r="AJ25" s="356"/>
      <c r="AK25" s="356"/>
      <c r="AL25" s="356"/>
      <c r="AM25" s="351"/>
      <c r="AN25" s="351"/>
      <c r="AO25" s="351"/>
      <c r="AP25" s="351"/>
      <c r="AQ25" s="351"/>
      <c r="AR25" s="50"/>
      <c r="AS25" s="50"/>
      <c r="AT25" s="356"/>
      <c r="AU25" s="356"/>
      <c r="AV25" s="356"/>
      <c r="AW25" s="356"/>
      <c r="AX25" s="357"/>
      <c r="AY25" s="356"/>
      <c r="AZ25" s="356"/>
      <c r="BA25" s="356"/>
      <c r="BB25" s="50"/>
      <c r="BC25" s="356"/>
      <c r="BD25" s="50"/>
      <c r="BE25" s="50"/>
    </row>
    <row r="26" spans="1:57" ht="17.100000000000001" customHeight="1" x14ac:dyDescent="0.6">
      <c r="A26" s="18">
        <v>22</v>
      </c>
      <c r="B26" s="17" t="str">
        <f>'เวลาเรียน1-3'!D27</f>
        <v>เด็กชาย อรรถวิทย์  ชวดจอหอ</v>
      </c>
      <c r="C26" s="74">
        <v>3</v>
      </c>
      <c r="D26" s="75">
        <v>3</v>
      </c>
      <c r="E26" s="75">
        <v>3</v>
      </c>
      <c r="F26" s="75">
        <v>1</v>
      </c>
      <c r="G26" s="75">
        <v>1</v>
      </c>
      <c r="H26" s="75">
        <v>1</v>
      </c>
      <c r="I26" s="75">
        <v>1</v>
      </c>
      <c r="J26" s="314">
        <v>1</v>
      </c>
      <c r="K26" s="325" t="str">
        <f t="shared" si="0"/>
        <v xml:space="preserve"> </v>
      </c>
      <c r="L26" s="326" t="str">
        <f t="shared" si="7"/>
        <v xml:space="preserve"> </v>
      </c>
      <c r="M26" s="327" t="str">
        <f t="shared" si="8"/>
        <v>/</v>
      </c>
      <c r="N26" s="328" t="str">
        <f t="shared" si="1"/>
        <v xml:space="preserve"> </v>
      </c>
      <c r="O26" s="74"/>
      <c r="P26" s="75"/>
      <c r="Q26" s="314"/>
      <c r="R26" s="315">
        <f t="shared" si="9"/>
        <v>0</v>
      </c>
      <c r="S26" s="329" t="str">
        <f t="shared" si="10"/>
        <v xml:space="preserve"> </v>
      </c>
      <c r="T26" s="330" t="str">
        <f t="shared" si="11"/>
        <v xml:space="preserve"> </v>
      </c>
      <c r="U26" s="330" t="str">
        <f t="shared" si="12"/>
        <v xml:space="preserve"> </v>
      </c>
      <c r="V26" s="331" t="str">
        <f t="shared" si="2"/>
        <v>/</v>
      </c>
      <c r="W26" s="332"/>
      <c r="X26" s="97"/>
      <c r="Y26" s="333">
        <f t="shared" si="3"/>
        <v>3</v>
      </c>
      <c r="Z26" s="334">
        <f t="shared" si="4"/>
        <v>0</v>
      </c>
      <c r="AA26" s="334">
        <f t="shared" si="5"/>
        <v>5</v>
      </c>
      <c r="AB26" s="335">
        <f t="shared" si="6"/>
        <v>0</v>
      </c>
      <c r="AC26" s="336" t="str">
        <f t="shared" si="13"/>
        <v xml:space="preserve"> </v>
      </c>
      <c r="AD26" s="337" t="str">
        <f t="shared" si="14"/>
        <v xml:space="preserve"> </v>
      </c>
      <c r="AE26" s="337" t="str">
        <f t="shared" si="15"/>
        <v>1</v>
      </c>
      <c r="AF26" s="338" t="str">
        <f t="shared" si="16"/>
        <v xml:space="preserve"> </v>
      </c>
      <c r="AG26" s="82"/>
      <c r="AH26" s="339" t="str">
        <f t="shared" si="17"/>
        <v>0</v>
      </c>
      <c r="AI26" s="97"/>
      <c r="AJ26" s="356"/>
      <c r="AK26" s="356"/>
      <c r="AL26" s="356"/>
      <c r="AM26" s="351"/>
      <c r="AN26" s="351"/>
      <c r="AO26" s="355"/>
      <c r="AP26" s="351"/>
      <c r="AQ26" s="351"/>
      <c r="AR26" s="50"/>
      <c r="AS26" s="50"/>
      <c r="AT26" s="356"/>
      <c r="AU26" s="356"/>
      <c r="AV26" s="356"/>
      <c r="AW26" s="356"/>
      <c r="AX26" s="357"/>
      <c r="AY26" s="356"/>
      <c r="AZ26" s="356"/>
      <c r="BA26" s="356"/>
      <c r="BB26" s="50"/>
      <c r="BC26" s="356"/>
      <c r="BD26" s="50"/>
      <c r="BE26" s="50"/>
    </row>
    <row r="27" spans="1:57" ht="17.100000000000001" customHeight="1" x14ac:dyDescent="0.6">
      <c r="A27" s="16">
        <v>23</v>
      </c>
      <c r="B27" s="17" t="str">
        <f>'เวลาเรียน1-3'!D28</f>
        <v>เด็กชาย ศราวุฒิ  ป้องคำสิงห์</v>
      </c>
      <c r="C27" s="74">
        <v>2</v>
      </c>
      <c r="D27" s="75">
        <v>2</v>
      </c>
      <c r="E27" s="75">
        <v>2</v>
      </c>
      <c r="F27" s="75">
        <v>2</v>
      </c>
      <c r="G27" s="75">
        <v>3</v>
      </c>
      <c r="H27" s="75">
        <v>3</v>
      </c>
      <c r="I27" s="75">
        <v>3</v>
      </c>
      <c r="J27" s="314">
        <v>3</v>
      </c>
      <c r="K27" s="325" t="str">
        <f t="shared" si="0"/>
        <v>/</v>
      </c>
      <c r="L27" s="326" t="str">
        <f t="shared" si="7"/>
        <v xml:space="preserve"> </v>
      </c>
      <c r="M27" s="327" t="str">
        <f t="shared" si="8"/>
        <v xml:space="preserve"> </v>
      </c>
      <c r="N27" s="328" t="str">
        <f t="shared" si="1"/>
        <v xml:space="preserve"> </v>
      </c>
      <c r="O27" s="74"/>
      <c r="P27" s="75"/>
      <c r="Q27" s="314"/>
      <c r="R27" s="315">
        <f t="shared" si="9"/>
        <v>0</v>
      </c>
      <c r="S27" s="329" t="str">
        <f t="shared" si="10"/>
        <v xml:space="preserve"> </v>
      </c>
      <c r="T27" s="330" t="str">
        <f t="shared" si="11"/>
        <v xml:space="preserve"> </v>
      </c>
      <c r="U27" s="330" t="str">
        <f t="shared" si="12"/>
        <v xml:space="preserve"> </v>
      </c>
      <c r="V27" s="331" t="str">
        <f t="shared" si="2"/>
        <v>/</v>
      </c>
      <c r="W27" s="332"/>
      <c r="X27" s="97"/>
      <c r="Y27" s="333">
        <f t="shared" si="3"/>
        <v>4</v>
      </c>
      <c r="Z27" s="334">
        <f t="shared" si="4"/>
        <v>4</v>
      </c>
      <c r="AA27" s="334">
        <f t="shared" si="5"/>
        <v>0</v>
      </c>
      <c r="AB27" s="335">
        <f t="shared" si="6"/>
        <v>0</v>
      </c>
      <c r="AC27" s="336" t="str">
        <f t="shared" si="13"/>
        <v>3</v>
      </c>
      <c r="AD27" s="337" t="str">
        <f t="shared" si="14"/>
        <v xml:space="preserve"> </v>
      </c>
      <c r="AE27" s="337" t="str">
        <f t="shared" si="15"/>
        <v xml:space="preserve"> </v>
      </c>
      <c r="AF27" s="338" t="str">
        <f t="shared" si="16"/>
        <v xml:space="preserve"> </v>
      </c>
      <c r="AG27" s="82"/>
      <c r="AH27" s="339" t="str">
        <f t="shared" si="17"/>
        <v>0</v>
      </c>
      <c r="AI27" s="97"/>
      <c r="AJ27" s="356"/>
      <c r="AK27" s="356"/>
      <c r="AL27" s="356"/>
      <c r="AM27" s="351"/>
      <c r="AN27" s="351"/>
      <c r="AO27" s="351"/>
      <c r="AP27" s="351"/>
      <c r="AQ27" s="351"/>
      <c r="AR27" s="50"/>
      <c r="AS27" s="50"/>
      <c r="AT27" s="356"/>
      <c r="AU27" s="356"/>
      <c r="AV27" s="356"/>
      <c r="AW27" s="356"/>
      <c r="AX27" s="357"/>
      <c r="AY27" s="356"/>
      <c r="AZ27" s="356"/>
      <c r="BA27" s="356"/>
      <c r="BB27" s="50"/>
      <c r="BC27" s="356"/>
      <c r="BD27" s="50"/>
      <c r="BE27" s="50"/>
    </row>
    <row r="28" spans="1:57" ht="17.100000000000001" customHeight="1" x14ac:dyDescent="0.6">
      <c r="A28" s="18">
        <v>24</v>
      </c>
      <c r="B28" s="17" t="str">
        <f>'เวลาเรียน1-3'!D29</f>
        <v>เด็กชาย ปรินทร  ศรีแก้ว</v>
      </c>
      <c r="C28" s="74">
        <v>2</v>
      </c>
      <c r="D28" s="75">
        <v>2</v>
      </c>
      <c r="E28" s="75">
        <v>1</v>
      </c>
      <c r="F28" s="75">
        <v>1</v>
      </c>
      <c r="G28" s="75">
        <v>3</v>
      </c>
      <c r="H28" s="75">
        <v>3</v>
      </c>
      <c r="I28" s="75">
        <v>3</v>
      </c>
      <c r="J28" s="314">
        <v>3</v>
      </c>
      <c r="K28" s="325" t="str">
        <f t="shared" si="0"/>
        <v>/</v>
      </c>
      <c r="L28" s="326" t="str">
        <f t="shared" si="7"/>
        <v>/</v>
      </c>
      <c r="M28" s="327" t="str">
        <f t="shared" si="8"/>
        <v xml:space="preserve"> </v>
      </c>
      <c r="N28" s="328" t="str">
        <f t="shared" si="1"/>
        <v xml:space="preserve"> </v>
      </c>
      <c r="O28" s="74">
        <v>3</v>
      </c>
      <c r="P28" s="75">
        <v>3</v>
      </c>
      <c r="Q28" s="314">
        <v>3</v>
      </c>
      <c r="R28" s="315">
        <f t="shared" si="9"/>
        <v>9</v>
      </c>
      <c r="S28" s="329" t="str">
        <f t="shared" si="10"/>
        <v>/</v>
      </c>
      <c r="T28" s="344" t="str">
        <f t="shared" si="11"/>
        <v xml:space="preserve"> </v>
      </c>
      <c r="U28" s="330" t="str">
        <f t="shared" si="12"/>
        <v xml:space="preserve"> </v>
      </c>
      <c r="V28" s="331" t="str">
        <f t="shared" si="2"/>
        <v xml:space="preserve"> </v>
      </c>
      <c r="W28" s="332"/>
      <c r="X28" s="97"/>
      <c r="Y28" s="333">
        <f t="shared" si="3"/>
        <v>4</v>
      </c>
      <c r="Z28" s="334">
        <f t="shared" si="4"/>
        <v>2</v>
      </c>
      <c r="AA28" s="334">
        <f t="shared" si="5"/>
        <v>2</v>
      </c>
      <c r="AB28" s="335">
        <f t="shared" si="6"/>
        <v>0</v>
      </c>
      <c r="AC28" s="336"/>
      <c r="AD28" s="337" t="str">
        <f t="shared" si="14"/>
        <v>2</v>
      </c>
      <c r="AE28" s="337" t="str">
        <f t="shared" si="15"/>
        <v xml:space="preserve"> </v>
      </c>
      <c r="AF28" s="338" t="str">
        <f t="shared" si="16"/>
        <v xml:space="preserve"> </v>
      </c>
      <c r="AG28" s="82"/>
      <c r="AH28" s="339">
        <f t="shared" si="17"/>
        <v>3</v>
      </c>
      <c r="AI28" s="97"/>
      <c r="AJ28" s="356"/>
      <c r="AK28" s="356"/>
      <c r="AL28" s="356"/>
      <c r="AM28" s="351"/>
      <c r="AN28" s="351"/>
      <c r="AO28" s="351"/>
      <c r="AP28" s="351"/>
      <c r="AQ28" s="351"/>
      <c r="AR28" s="50"/>
      <c r="AS28" s="50"/>
      <c r="AT28" s="356"/>
      <c r="AU28" s="356"/>
      <c r="AV28" s="356"/>
      <c r="AW28" s="356"/>
      <c r="AX28" s="357"/>
      <c r="AY28" s="356"/>
      <c r="AZ28" s="356"/>
      <c r="BA28" s="356"/>
      <c r="BB28" s="50"/>
      <c r="BC28" s="356"/>
      <c r="BD28" s="50"/>
      <c r="BE28" s="50"/>
    </row>
    <row r="29" spans="1:57" ht="17.100000000000001" customHeight="1" x14ac:dyDescent="0.6">
      <c r="A29" s="16">
        <v>25</v>
      </c>
      <c r="B29" s="17" t="str">
        <f>'เวลาเรียน1-3'!D30</f>
        <v>เด็กหญิง ศิวาภัทร  เกิดสมจิตร</v>
      </c>
      <c r="C29" s="74">
        <v>2</v>
      </c>
      <c r="D29" s="75">
        <v>2</v>
      </c>
      <c r="E29" s="75">
        <v>2</v>
      </c>
      <c r="F29" s="75">
        <v>2</v>
      </c>
      <c r="G29" s="75">
        <v>3</v>
      </c>
      <c r="H29" s="75">
        <v>1</v>
      </c>
      <c r="I29" s="75">
        <v>1</v>
      </c>
      <c r="J29" s="314">
        <v>1</v>
      </c>
      <c r="K29" s="325" t="str">
        <f t="shared" si="0"/>
        <v xml:space="preserve"> </v>
      </c>
      <c r="L29" s="326" t="str">
        <f t="shared" si="7"/>
        <v>/</v>
      </c>
      <c r="M29" s="327" t="str">
        <f t="shared" si="8"/>
        <v xml:space="preserve"> </v>
      </c>
      <c r="N29" s="328" t="str">
        <f t="shared" si="1"/>
        <v xml:space="preserve"> </v>
      </c>
      <c r="O29" s="74"/>
      <c r="P29" s="75"/>
      <c r="Q29" s="314"/>
      <c r="R29" s="315">
        <f t="shared" si="9"/>
        <v>0</v>
      </c>
      <c r="S29" s="329" t="str">
        <f t="shared" si="10"/>
        <v xml:space="preserve"> </v>
      </c>
      <c r="T29" s="330" t="str">
        <f t="shared" si="11"/>
        <v xml:space="preserve"> </v>
      </c>
      <c r="U29" s="330" t="str">
        <f t="shared" si="12"/>
        <v xml:space="preserve"> </v>
      </c>
      <c r="V29" s="331" t="str">
        <f t="shared" si="2"/>
        <v>/</v>
      </c>
      <c r="W29" s="332"/>
      <c r="X29" s="97"/>
      <c r="Y29" s="333">
        <f t="shared" si="3"/>
        <v>1</v>
      </c>
      <c r="Z29" s="334">
        <f t="shared" si="4"/>
        <v>4</v>
      </c>
      <c r="AA29" s="334">
        <f t="shared" si="5"/>
        <v>3</v>
      </c>
      <c r="AB29" s="335">
        <f t="shared" si="6"/>
        <v>0</v>
      </c>
      <c r="AC29" s="336" t="str">
        <f t="shared" si="13"/>
        <v xml:space="preserve"> </v>
      </c>
      <c r="AD29" s="337" t="str">
        <f t="shared" si="14"/>
        <v>2</v>
      </c>
      <c r="AE29" s="337" t="str">
        <f t="shared" si="15"/>
        <v xml:space="preserve"> </v>
      </c>
      <c r="AF29" s="338" t="str">
        <f t="shared" si="16"/>
        <v xml:space="preserve"> </v>
      </c>
      <c r="AG29" s="82"/>
      <c r="AH29" s="339" t="str">
        <f t="shared" si="17"/>
        <v>0</v>
      </c>
      <c r="AI29" s="97"/>
      <c r="AJ29" s="356"/>
      <c r="AK29" s="356"/>
      <c r="AL29" s="356"/>
      <c r="AM29" s="351"/>
      <c r="AN29" s="351"/>
      <c r="AO29" s="351"/>
      <c r="AP29" s="351"/>
      <c r="AQ29" s="351"/>
      <c r="AR29" s="50"/>
      <c r="AS29" s="50"/>
      <c r="AT29" s="356"/>
      <c r="AU29" s="356"/>
      <c r="AV29" s="356"/>
      <c r="AW29" s="356"/>
      <c r="AX29" s="357"/>
      <c r="AY29" s="356"/>
      <c r="AZ29" s="356"/>
      <c r="BA29" s="356"/>
      <c r="BB29" s="50"/>
      <c r="BC29" s="356"/>
      <c r="BD29" s="50"/>
      <c r="BE29" s="50"/>
    </row>
    <row r="30" spans="1:57" ht="17.100000000000001" customHeight="1" x14ac:dyDescent="0.6">
      <c r="A30" s="18">
        <v>26</v>
      </c>
      <c r="B30" s="17" t="str">
        <f>'เวลาเรียน1-3'!D31</f>
        <v>เด็กชาย วุฒิชัย  จะมะเลิศ</v>
      </c>
      <c r="C30" s="74">
        <v>2</v>
      </c>
      <c r="D30" s="75">
        <v>2</v>
      </c>
      <c r="E30" s="75">
        <v>2</v>
      </c>
      <c r="F30" s="75">
        <v>3</v>
      </c>
      <c r="G30" s="75">
        <v>3</v>
      </c>
      <c r="H30" s="75">
        <v>3</v>
      </c>
      <c r="I30" s="75">
        <v>1</v>
      </c>
      <c r="J30" s="314">
        <v>1</v>
      </c>
      <c r="K30" s="325" t="str">
        <f t="shared" si="0"/>
        <v>/</v>
      </c>
      <c r="L30" s="326" t="str">
        <f t="shared" si="7"/>
        <v xml:space="preserve"> </v>
      </c>
      <c r="M30" s="327" t="str">
        <f t="shared" si="8"/>
        <v xml:space="preserve"> </v>
      </c>
      <c r="N30" s="328" t="str">
        <f t="shared" si="1"/>
        <v xml:space="preserve"> </v>
      </c>
      <c r="O30" s="74">
        <v>2</v>
      </c>
      <c r="P30" s="75">
        <v>2</v>
      </c>
      <c r="Q30" s="314">
        <v>2</v>
      </c>
      <c r="R30" s="315">
        <f t="shared" si="9"/>
        <v>6</v>
      </c>
      <c r="S30" s="329" t="str">
        <f t="shared" si="10"/>
        <v xml:space="preserve"> </v>
      </c>
      <c r="T30" s="330" t="str">
        <f t="shared" si="11"/>
        <v>/</v>
      </c>
      <c r="U30" s="330" t="str">
        <f t="shared" si="12"/>
        <v xml:space="preserve"> </v>
      </c>
      <c r="V30" s="331" t="str">
        <f t="shared" si="2"/>
        <v xml:space="preserve"> </v>
      </c>
      <c r="W30" s="332"/>
      <c r="X30" s="97"/>
      <c r="Y30" s="333">
        <f t="shared" si="3"/>
        <v>3</v>
      </c>
      <c r="Z30" s="334">
        <f t="shared" si="4"/>
        <v>3</v>
      </c>
      <c r="AA30" s="334">
        <f t="shared" si="5"/>
        <v>2</v>
      </c>
      <c r="AB30" s="335">
        <f t="shared" si="6"/>
        <v>0</v>
      </c>
      <c r="AC30" s="336" t="str">
        <f t="shared" si="13"/>
        <v>3</v>
      </c>
      <c r="AD30" s="337" t="str">
        <f t="shared" si="14"/>
        <v xml:space="preserve"> </v>
      </c>
      <c r="AE30" s="337" t="str">
        <f t="shared" si="15"/>
        <v xml:space="preserve"> </v>
      </c>
      <c r="AF30" s="338" t="str">
        <f t="shared" si="16"/>
        <v xml:space="preserve"> </v>
      </c>
      <c r="AG30" s="82"/>
      <c r="AH30" s="339">
        <f t="shared" si="17"/>
        <v>2</v>
      </c>
      <c r="AI30" s="97"/>
      <c r="AJ30" s="356"/>
      <c r="AK30" s="356"/>
      <c r="AL30" s="356"/>
      <c r="AM30" s="351"/>
      <c r="AN30" s="351"/>
      <c r="AO30" s="351"/>
      <c r="AP30" s="351"/>
      <c r="AQ30" s="351"/>
      <c r="AR30" s="50"/>
      <c r="AS30" s="50"/>
      <c r="AT30" s="356"/>
      <c r="AU30" s="356"/>
      <c r="AV30" s="356"/>
      <c r="AW30" s="356"/>
      <c r="AX30" s="357"/>
      <c r="AY30" s="356"/>
      <c r="AZ30" s="356"/>
      <c r="BA30" s="356"/>
      <c r="BB30" s="50"/>
      <c r="BC30" s="356"/>
      <c r="BD30" s="50"/>
      <c r="BE30" s="50"/>
    </row>
    <row r="31" spans="1:57" ht="17.100000000000001" customHeight="1" x14ac:dyDescent="0.6">
      <c r="A31" s="16">
        <v>27</v>
      </c>
      <c r="B31" s="17" t="str">
        <f>'เวลาเรียน1-3'!D32</f>
        <v>เด็กชาย ศรัณย์พงษ์  พรรษา</v>
      </c>
      <c r="C31" s="74">
        <v>1</v>
      </c>
      <c r="D31" s="75">
        <v>1</v>
      </c>
      <c r="E31" s="75">
        <v>1</v>
      </c>
      <c r="F31" s="75">
        <v>1</v>
      </c>
      <c r="G31" s="75">
        <v>2</v>
      </c>
      <c r="H31" s="75">
        <v>2</v>
      </c>
      <c r="I31" s="75">
        <v>2</v>
      </c>
      <c r="J31" s="314">
        <v>2</v>
      </c>
      <c r="K31" s="325" t="str">
        <f t="shared" si="0"/>
        <v xml:space="preserve"> </v>
      </c>
      <c r="L31" s="326" t="str">
        <f t="shared" si="7"/>
        <v>/</v>
      </c>
      <c r="M31" s="327" t="str">
        <f t="shared" si="8"/>
        <v xml:space="preserve"> </v>
      </c>
      <c r="N31" s="328" t="str">
        <f t="shared" si="1"/>
        <v xml:space="preserve"> </v>
      </c>
      <c r="O31" s="74"/>
      <c r="P31" s="75"/>
      <c r="Q31" s="314"/>
      <c r="R31" s="315">
        <f t="shared" si="9"/>
        <v>0</v>
      </c>
      <c r="S31" s="329" t="str">
        <f t="shared" si="10"/>
        <v xml:space="preserve"> </v>
      </c>
      <c r="T31" s="330" t="str">
        <f t="shared" si="11"/>
        <v xml:space="preserve"> </v>
      </c>
      <c r="U31" s="330" t="str">
        <f t="shared" si="12"/>
        <v xml:space="preserve"> </v>
      </c>
      <c r="V31" s="331" t="str">
        <f t="shared" si="2"/>
        <v>/</v>
      </c>
      <c r="W31" s="332"/>
      <c r="X31" s="97"/>
      <c r="Y31" s="333">
        <f t="shared" si="3"/>
        <v>0</v>
      </c>
      <c r="Z31" s="334">
        <f t="shared" si="4"/>
        <v>4</v>
      </c>
      <c r="AA31" s="334">
        <f t="shared" si="5"/>
        <v>4</v>
      </c>
      <c r="AB31" s="335">
        <f t="shared" si="6"/>
        <v>0</v>
      </c>
      <c r="AC31" s="336" t="str">
        <f t="shared" si="13"/>
        <v xml:space="preserve"> </v>
      </c>
      <c r="AD31" s="337" t="str">
        <f t="shared" si="14"/>
        <v>2</v>
      </c>
      <c r="AE31" s="337" t="str">
        <f t="shared" si="15"/>
        <v xml:space="preserve"> </v>
      </c>
      <c r="AF31" s="338" t="str">
        <f t="shared" si="16"/>
        <v xml:space="preserve"> </v>
      </c>
      <c r="AG31" s="82"/>
      <c r="AH31" s="339" t="str">
        <f t="shared" si="17"/>
        <v>0</v>
      </c>
      <c r="AI31" s="97"/>
      <c r="AJ31" s="356"/>
      <c r="AK31" s="356"/>
      <c r="AL31" s="356"/>
      <c r="AM31" s="351"/>
      <c r="AN31" s="351"/>
      <c r="AO31" s="355"/>
      <c r="AP31" s="351"/>
      <c r="AQ31" s="351"/>
      <c r="AR31" s="50"/>
      <c r="AS31" s="50"/>
      <c r="AT31" s="356"/>
      <c r="AU31" s="356"/>
      <c r="AV31" s="356"/>
      <c r="AW31" s="356"/>
      <c r="AX31" s="357"/>
      <c r="AY31" s="356"/>
      <c r="AZ31" s="356"/>
      <c r="BA31" s="356"/>
      <c r="BB31" s="50"/>
      <c r="BC31" s="356"/>
      <c r="BD31" s="50"/>
      <c r="BE31" s="50"/>
    </row>
    <row r="32" spans="1:57" ht="17.100000000000001" customHeight="1" x14ac:dyDescent="0.6">
      <c r="A32" s="18">
        <v>28</v>
      </c>
      <c r="B32" s="17" t="str">
        <f>'เวลาเรียน1-3'!D33</f>
        <v>เด็กชาย อลงกรณ์  เครืออ่อน</v>
      </c>
      <c r="C32" s="74">
        <v>3</v>
      </c>
      <c r="D32" s="75">
        <v>3</v>
      </c>
      <c r="E32" s="75">
        <v>3</v>
      </c>
      <c r="F32" s="75">
        <v>3</v>
      </c>
      <c r="G32" s="75">
        <v>3</v>
      </c>
      <c r="H32" s="75">
        <v>2</v>
      </c>
      <c r="I32" s="75">
        <v>2</v>
      </c>
      <c r="J32" s="314">
        <v>2</v>
      </c>
      <c r="K32" s="325" t="str">
        <f t="shared" si="0"/>
        <v>/</v>
      </c>
      <c r="L32" s="326" t="str">
        <f t="shared" si="7"/>
        <v>/</v>
      </c>
      <c r="M32" s="327" t="str">
        <f t="shared" si="8"/>
        <v xml:space="preserve"> </v>
      </c>
      <c r="N32" s="328" t="str">
        <f t="shared" si="1"/>
        <v xml:space="preserve"> </v>
      </c>
      <c r="O32" s="74"/>
      <c r="P32" s="75"/>
      <c r="Q32" s="314"/>
      <c r="R32" s="315">
        <f t="shared" si="9"/>
        <v>0</v>
      </c>
      <c r="S32" s="329" t="str">
        <f t="shared" si="10"/>
        <v xml:space="preserve"> </v>
      </c>
      <c r="T32" s="330" t="str">
        <f t="shared" si="11"/>
        <v xml:space="preserve"> </v>
      </c>
      <c r="U32" s="330" t="str">
        <f t="shared" si="12"/>
        <v xml:space="preserve"> </v>
      </c>
      <c r="V32" s="331" t="str">
        <f t="shared" si="2"/>
        <v>/</v>
      </c>
      <c r="W32" s="332"/>
      <c r="X32" s="97"/>
      <c r="Y32" s="333">
        <f t="shared" si="3"/>
        <v>5</v>
      </c>
      <c r="Z32" s="334">
        <f t="shared" si="4"/>
        <v>3</v>
      </c>
      <c r="AA32" s="334">
        <f t="shared" si="5"/>
        <v>0</v>
      </c>
      <c r="AB32" s="335">
        <f t="shared" si="6"/>
        <v>0</v>
      </c>
      <c r="AC32" s="336"/>
      <c r="AD32" s="337" t="str">
        <f>IF(AB32&gt;0," ",IF(Z32=Y32," ",IF(Z32&gt;=AA32,"2",IF(AA32&gt;Y32," ",IF(AA32&gt;Z32," ",IF(Y32=2," "))))))</f>
        <v>2</v>
      </c>
      <c r="AE32" s="337" t="str">
        <f t="shared" si="15"/>
        <v xml:space="preserve"> </v>
      </c>
      <c r="AF32" s="338" t="str">
        <f t="shared" si="16"/>
        <v xml:space="preserve"> </v>
      </c>
      <c r="AG32" s="82"/>
      <c r="AH32" s="339" t="str">
        <f t="shared" si="17"/>
        <v>0</v>
      </c>
      <c r="AI32" s="97"/>
      <c r="AJ32" s="356"/>
      <c r="AK32" s="356"/>
      <c r="AL32" s="356"/>
      <c r="AM32" s="351"/>
      <c r="AN32" s="351"/>
      <c r="AO32" s="351"/>
      <c r="AP32" s="351"/>
      <c r="AQ32" s="351"/>
      <c r="AR32" s="50"/>
      <c r="AS32" s="50"/>
      <c r="AT32" s="356"/>
      <c r="AU32" s="356"/>
      <c r="AV32" s="356"/>
      <c r="AW32" s="356"/>
      <c r="AX32" s="357"/>
      <c r="AY32" s="356"/>
      <c r="AZ32" s="356"/>
      <c r="BA32" s="356"/>
      <c r="BB32" s="50"/>
      <c r="BC32" s="356"/>
      <c r="BD32" s="50"/>
      <c r="BE32" s="50"/>
    </row>
    <row r="33" spans="1:57" ht="17.100000000000001" customHeight="1" x14ac:dyDescent="0.6">
      <c r="A33" s="16">
        <v>29</v>
      </c>
      <c r="B33" s="17" t="str">
        <f>'เวลาเรียน1-3'!D34</f>
        <v>เด็กชาย สมเจตร  ทับทวี</v>
      </c>
      <c r="C33" s="74">
        <v>2</v>
      </c>
      <c r="D33" s="75">
        <v>2</v>
      </c>
      <c r="E33" s="75">
        <v>1</v>
      </c>
      <c r="F33" s="75">
        <v>1</v>
      </c>
      <c r="G33" s="75">
        <v>3</v>
      </c>
      <c r="H33" s="75">
        <v>3</v>
      </c>
      <c r="I33" s="75">
        <v>1</v>
      </c>
      <c r="J33" s="314">
        <v>3</v>
      </c>
      <c r="K33" s="325" t="str">
        <f t="shared" si="0"/>
        <v>/</v>
      </c>
      <c r="L33" s="326" t="str">
        <f t="shared" si="7"/>
        <v xml:space="preserve"> </v>
      </c>
      <c r="M33" s="327" t="str">
        <f t="shared" si="8"/>
        <v>/</v>
      </c>
      <c r="N33" s="328" t="str">
        <f t="shared" si="1"/>
        <v xml:space="preserve"> </v>
      </c>
      <c r="O33" s="74"/>
      <c r="P33" s="75"/>
      <c r="Q33" s="314"/>
      <c r="R33" s="315">
        <f t="shared" si="9"/>
        <v>0</v>
      </c>
      <c r="S33" s="329" t="str">
        <f t="shared" si="10"/>
        <v xml:space="preserve"> </v>
      </c>
      <c r="T33" s="344" t="str">
        <f t="shared" si="11"/>
        <v xml:space="preserve"> </v>
      </c>
      <c r="U33" s="330" t="str">
        <f t="shared" si="12"/>
        <v xml:space="preserve"> </v>
      </c>
      <c r="V33" s="331" t="str">
        <f t="shared" si="2"/>
        <v>/</v>
      </c>
      <c r="W33" s="332"/>
      <c r="X33" s="97"/>
      <c r="Y33" s="333">
        <f t="shared" si="3"/>
        <v>3</v>
      </c>
      <c r="Z33" s="334">
        <f t="shared" si="4"/>
        <v>2</v>
      </c>
      <c r="AA33" s="334">
        <f t="shared" si="5"/>
        <v>3</v>
      </c>
      <c r="AB33" s="335">
        <f t="shared" si="6"/>
        <v>0</v>
      </c>
      <c r="AC33" s="336" t="str">
        <f t="shared" si="13"/>
        <v>3</v>
      </c>
      <c r="AD33" s="337" t="str">
        <f t="shared" si="14"/>
        <v xml:space="preserve"> </v>
      </c>
      <c r="AE33" s="337"/>
      <c r="AF33" s="338" t="str">
        <f t="shared" si="16"/>
        <v xml:space="preserve"> </v>
      </c>
      <c r="AG33" s="82"/>
      <c r="AH33" s="339" t="str">
        <f t="shared" si="17"/>
        <v>0</v>
      </c>
      <c r="AI33" s="97"/>
      <c r="AJ33" s="356"/>
      <c r="AK33" s="356"/>
      <c r="AL33" s="356"/>
      <c r="AM33" s="351"/>
      <c r="AN33" s="351"/>
      <c r="AO33" s="351"/>
      <c r="AP33" s="351"/>
      <c r="AQ33" s="351"/>
      <c r="AR33" s="50"/>
      <c r="AS33" s="50"/>
      <c r="AT33" s="356"/>
      <c r="AU33" s="356"/>
      <c r="AV33" s="356"/>
      <c r="AW33" s="356"/>
      <c r="AX33" s="357"/>
      <c r="AY33" s="356"/>
      <c r="AZ33" s="356"/>
      <c r="BA33" s="356"/>
      <c r="BB33" s="50"/>
      <c r="BC33" s="356"/>
      <c r="BD33" s="50"/>
      <c r="BE33" s="50"/>
    </row>
    <row r="34" spans="1:57" ht="17.100000000000001" customHeight="1" x14ac:dyDescent="0.6">
      <c r="A34" s="18">
        <v>30</v>
      </c>
      <c r="B34" s="17" t="str">
        <f>'เวลาเรียน1-3'!D35</f>
        <v>เด็กชาย สัชฌุกร  เช้าวันดี</v>
      </c>
      <c r="C34" s="74">
        <v>2</v>
      </c>
      <c r="D34" s="75">
        <v>1</v>
      </c>
      <c r="E34" s="75">
        <v>1</v>
      </c>
      <c r="F34" s="75">
        <v>1</v>
      </c>
      <c r="G34" s="75">
        <v>1</v>
      </c>
      <c r="H34" s="75">
        <v>2</v>
      </c>
      <c r="I34" s="75">
        <v>2</v>
      </c>
      <c r="J34" s="314">
        <v>2</v>
      </c>
      <c r="K34" s="325" t="str">
        <f t="shared" si="0"/>
        <v xml:space="preserve"> </v>
      </c>
      <c r="L34" s="326" t="str">
        <f t="shared" si="7"/>
        <v>/</v>
      </c>
      <c r="M34" s="327" t="str">
        <f t="shared" si="8"/>
        <v xml:space="preserve"> </v>
      </c>
      <c r="N34" s="328" t="str">
        <f t="shared" si="1"/>
        <v xml:space="preserve"> </v>
      </c>
      <c r="O34" s="74"/>
      <c r="P34" s="75"/>
      <c r="Q34" s="314"/>
      <c r="R34" s="315">
        <f t="shared" si="9"/>
        <v>0</v>
      </c>
      <c r="S34" s="329" t="str">
        <f t="shared" si="10"/>
        <v xml:space="preserve"> </v>
      </c>
      <c r="T34" s="330" t="str">
        <f t="shared" si="11"/>
        <v xml:space="preserve"> </v>
      </c>
      <c r="U34" s="330" t="str">
        <f t="shared" si="12"/>
        <v xml:space="preserve"> </v>
      </c>
      <c r="V34" s="331" t="str">
        <f t="shared" si="2"/>
        <v>/</v>
      </c>
      <c r="W34" s="332"/>
      <c r="X34" s="97"/>
      <c r="Y34" s="333">
        <f t="shared" si="3"/>
        <v>0</v>
      </c>
      <c r="Z34" s="334">
        <f t="shared" si="4"/>
        <v>4</v>
      </c>
      <c r="AA34" s="334">
        <f t="shared" si="5"/>
        <v>4</v>
      </c>
      <c r="AB34" s="335">
        <f t="shared" si="6"/>
        <v>0</v>
      </c>
      <c r="AC34" s="336" t="str">
        <f t="shared" si="13"/>
        <v xml:space="preserve"> </v>
      </c>
      <c r="AD34" s="337" t="str">
        <f t="shared" si="14"/>
        <v>2</v>
      </c>
      <c r="AE34" s="337" t="str">
        <f t="shared" si="15"/>
        <v xml:space="preserve"> </v>
      </c>
      <c r="AF34" s="338" t="str">
        <f t="shared" si="16"/>
        <v xml:space="preserve"> </v>
      </c>
      <c r="AG34" s="82"/>
      <c r="AH34" s="339" t="str">
        <f t="shared" si="17"/>
        <v>0</v>
      </c>
      <c r="AI34" s="97"/>
      <c r="AJ34" s="356"/>
      <c r="AK34" s="356"/>
      <c r="AL34" s="356"/>
      <c r="AM34" s="351"/>
      <c r="AN34" s="351"/>
      <c r="AO34" s="351"/>
      <c r="AP34" s="351"/>
      <c r="AQ34" s="351"/>
      <c r="AR34" s="50"/>
      <c r="AS34" s="50"/>
      <c r="AT34" s="356"/>
      <c r="AU34" s="356"/>
      <c r="AV34" s="356"/>
      <c r="AW34" s="356"/>
      <c r="AX34" s="357"/>
      <c r="AY34" s="356"/>
      <c r="AZ34" s="356"/>
      <c r="BA34" s="356"/>
      <c r="BB34" s="50"/>
      <c r="BC34" s="356"/>
      <c r="BD34" s="50"/>
      <c r="BE34" s="50"/>
    </row>
    <row r="35" spans="1:57" ht="17.100000000000001" customHeight="1" x14ac:dyDescent="0.6">
      <c r="A35" s="16">
        <v>31</v>
      </c>
      <c r="B35" s="17" t="str">
        <f>'เวลาเรียน1-3'!D36</f>
        <v>เด็กชาย ณัฐภัทร  พิณนาขิเลย์</v>
      </c>
      <c r="C35" s="325">
        <v>2</v>
      </c>
      <c r="D35" s="326">
        <v>2</v>
      </c>
      <c r="E35" s="326">
        <v>2</v>
      </c>
      <c r="F35" s="326">
        <v>3</v>
      </c>
      <c r="G35" s="326">
        <v>3</v>
      </c>
      <c r="H35" s="326">
        <v>3</v>
      </c>
      <c r="I35" s="326">
        <v>1</v>
      </c>
      <c r="J35" s="359">
        <v>1</v>
      </c>
      <c r="K35" s="325" t="str">
        <f t="shared" si="0"/>
        <v>/</v>
      </c>
      <c r="L35" s="326" t="str">
        <f t="shared" si="7"/>
        <v xml:space="preserve"> </v>
      </c>
      <c r="M35" s="327" t="str">
        <f t="shared" si="8"/>
        <v xml:space="preserve"> </v>
      </c>
      <c r="N35" s="328" t="str">
        <f t="shared" si="1"/>
        <v xml:space="preserve"> </v>
      </c>
      <c r="O35" s="325">
        <v>2</v>
      </c>
      <c r="P35" s="326">
        <v>2</v>
      </c>
      <c r="Q35" s="359">
        <v>2</v>
      </c>
      <c r="R35" s="360">
        <f t="shared" si="9"/>
        <v>6</v>
      </c>
      <c r="S35" s="329" t="str">
        <f t="shared" si="10"/>
        <v xml:space="preserve"> </v>
      </c>
      <c r="T35" s="330" t="str">
        <f t="shared" si="11"/>
        <v>/</v>
      </c>
      <c r="U35" s="330" t="str">
        <f t="shared" si="12"/>
        <v xml:space="preserve"> </v>
      </c>
      <c r="V35" s="331" t="str">
        <f t="shared" si="2"/>
        <v xml:space="preserve"> </v>
      </c>
      <c r="W35" s="332"/>
      <c r="X35" s="97"/>
      <c r="Y35" s="333">
        <f t="shared" si="3"/>
        <v>3</v>
      </c>
      <c r="Z35" s="334">
        <f t="shared" si="4"/>
        <v>3</v>
      </c>
      <c r="AA35" s="334">
        <f t="shared" si="5"/>
        <v>2</v>
      </c>
      <c r="AB35" s="335">
        <f t="shared" si="6"/>
        <v>0</v>
      </c>
      <c r="AC35" s="336" t="str">
        <f t="shared" si="13"/>
        <v>3</v>
      </c>
      <c r="AD35" s="337" t="str">
        <f t="shared" si="14"/>
        <v xml:space="preserve"> </v>
      </c>
      <c r="AE35" s="337" t="str">
        <f t="shared" si="15"/>
        <v xml:space="preserve"> </v>
      </c>
      <c r="AF35" s="338" t="str">
        <f t="shared" si="16"/>
        <v xml:space="preserve"> </v>
      </c>
      <c r="AG35" s="82"/>
      <c r="AH35" s="339">
        <f t="shared" si="17"/>
        <v>2</v>
      </c>
      <c r="AI35" s="97"/>
      <c r="AJ35" s="356"/>
      <c r="AK35" s="356"/>
      <c r="AL35" s="356"/>
      <c r="AM35" s="351"/>
      <c r="AN35" s="351"/>
      <c r="AO35" s="355"/>
      <c r="AP35" s="351"/>
      <c r="AQ35" s="351"/>
      <c r="AR35" s="50"/>
      <c r="AS35" s="50"/>
      <c r="AT35" s="356"/>
      <c r="AU35" s="356"/>
      <c r="AV35" s="356"/>
      <c r="AW35" s="356"/>
      <c r="AX35" s="357"/>
      <c r="AY35" s="356"/>
      <c r="AZ35" s="356"/>
      <c r="BA35" s="356"/>
      <c r="BB35" s="50"/>
      <c r="BC35" s="356"/>
      <c r="BD35" s="50"/>
      <c r="BE35" s="50"/>
    </row>
    <row r="36" spans="1:57" ht="17.100000000000001" customHeight="1" x14ac:dyDescent="0.6">
      <c r="A36" s="18">
        <v>32</v>
      </c>
      <c r="B36" s="17"/>
      <c r="C36" s="325"/>
      <c r="D36" s="326"/>
      <c r="E36" s="326"/>
      <c r="F36" s="326"/>
      <c r="G36" s="326"/>
      <c r="H36" s="326"/>
      <c r="I36" s="326"/>
      <c r="J36" s="359"/>
      <c r="K36" s="325"/>
      <c r="L36" s="326"/>
      <c r="M36" s="327"/>
      <c r="N36" s="328"/>
      <c r="O36" s="325"/>
      <c r="P36" s="326"/>
      <c r="Q36" s="359"/>
      <c r="R36" s="360"/>
      <c r="S36" s="329"/>
      <c r="T36" s="330"/>
      <c r="U36" s="330"/>
      <c r="V36" s="331"/>
      <c r="W36" s="332"/>
      <c r="X36" s="97"/>
      <c r="Y36" s="333"/>
      <c r="Z36" s="334"/>
      <c r="AA36" s="334"/>
      <c r="AB36" s="335"/>
      <c r="AC36" s="336"/>
      <c r="AD36" s="337"/>
      <c r="AE36" s="337"/>
      <c r="AF36" s="338"/>
      <c r="AG36" s="50"/>
      <c r="AH36" s="339"/>
      <c r="AI36" s="97"/>
      <c r="AJ36" s="356"/>
      <c r="AK36" s="356"/>
      <c r="AL36" s="356"/>
      <c r="AM36" s="351"/>
      <c r="AN36" s="351"/>
      <c r="AO36" s="351"/>
      <c r="AP36" s="351"/>
      <c r="AQ36" s="351"/>
      <c r="AR36" s="50"/>
      <c r="AS36" s="50"/>
      <c r="AT36" s="356"/>
      <c r="AU36" s="356"/>
      <c r="AV36" s="356"/>
      <c r="AW36" s="356"/>
      <c r="AX36" s="357"/>
      <c r="AY36" s="356"/>
      <c r="AZ36" s="356"/>
      <c r="BA36" s="356"/>
      <c r="BB36" s="50"/>
      <c r="BC36" s="356"/>
      <c r="BD36" s="50"/>
      <c r="BE36" s="50"/>
    </row>
    <row r="37" spans="1:57" ht="17.100000000000001" customHeight="1" x14ac:dyDescent="0.6">
      <c r="A37" s="16">
        <v>33</v>
      </c>
      <c r="B37" s="17"/>
      <c r="C37" s="325"/>
      <c r="D37" s="326"/>
      <c r="E37" s="326"/>
      <c r="F37" s="326"/>
      <c r="G37" s="326"/>
      <c r="H37" s="326"/>
      <c r="I37" s="326"/>
      <c r="J37" s="359"/>
      <c r="K37" s="325"/>
      <c r="L37" s="326"/>
      <c r="M37" s="327"/>
      <c r="N37" s="328"/>
      <c r="O37" s="325"/>
      <c r="P37" s="326"/>
      <c r="Q37" s="359"/>
      <c r="R37" s="360"/>
      <c r="S37" s="329"/>
      <c r="T37" s="344"/>
      <c r="U37" s="330"/>
      <c r="V37" s="331"/>
      <c r="W37" s="332"/>
      <c r="X37" s="97"/>
      <c r="Y37" s="333"/>
      <c r="Z37" s="334"/>
      <c r="AA37" s="334"/>
      <c r="AB37" s="335"/>
      <c r="AC37" s="336"/>
      <c r="AD37" s="337"/>
      <c r="AE37" s="337"/>
      <c r="AF37" s="338"/>
      <c r="AG37" s="50"/>
      <c r="AH37" s="339"/>
      <c r="AI37" s="97"/>
      <c r="AJ37" s="356"/>
      <c r="AK37" s="356"/>
      <c r="AL37" s="356"/>
      <c r="AM37" s="351"/>
      <c r="AN37" s="351"/>
      <c r="AO37" s="351"/>
      <c r="AP37" s="351"/>
      <c r="AQ37" s="351"/>
      <c r="AR37" s="50"/>
      <c r="AS37" s="50"/>
      <c r="AT37" s="356"/>
      <c r="AU37" s="356"/>
      <c r="AV37" s="356"/>
      <c r="AW37" s="356"/>
      <c r="AX37" s="357"/>
      <c r="AY37" s="356"/>
      <c r="AZ37" s="356"/>
      <c r="BA37" s="356"/>
      <c r="BB37" s="50"/>
      <c r="BC37" s="356"/>
      <c r="BD37" s="50"/>
      <c r="BE37" s="50"/>
    </row>
    <row r="38" spans="1:57" ht="17.100000000000001" customHeight="1" x14ac:dyDescent="0.6">
      <c r="A38" s="18">
        <v>34</v>
      </c>
      <c r="B38" s="17"/>
      <c r="C38" s="325"/>
      <c r="D38" s="326"/>
      <c r="E38" s="326"/>
      <c r="F38" s="326"/>
      <c r="G38" s="326"/>
      <c r="H38" s="326"/>
      <c r="I38" s="326"/>
      <c r="J38" s="359"/>
      <c r="K38" s="325"/>
      <c r="L38" s="326"/>
      <c r="M38" s="327"/>
      <c r="N38" s="328"/>
      <c r="O38" s="325"/>
      <c r="P38" s="326"/>
      <c r="Q38" s="359"/>
      <c r="R38" s="360"/>
      <c r="S38" s="329"/>
      <c r="T38" s="330"/>
      <c r="U38" s="330"/>
      <c r="V38" s="331"/>
      <c r="W38" s="332"/>
      <c r="X38" s="97"/>
      <c r="Y38" s="333"/>
      <c r="Z38" s="334"/>
      <c r="AA38" s="334"/>
      <c r="AB38" s="335"/>
      <c r="AC38" s="336"/>
      <c r="AD38" s="337"/>
      <c r="AE38" s="337"/>
      <c r="AF38" s="338"/>
      <c r="AG38" s="50"/>
      <c r="AH38" s="339"/>
      <c r="AI38" s="97"/>
      <c r="AJ38" s="356"/>
      <c r="AK38" s="356"/>
      <c r="AL38" s="356"/>
      <c r="AM38" s="351"/>
      <c r="AN38" s="351"/>
      <c r="AO38" s="351"/>
      <c r="AP38" s="351"/>
      <c r="AQ38" s="351"/>
      <c r="AR38" s="50"/>
      <c r="AS38" s="50"/>
      <c r="AT38" s="356"/>
      <c r="AU38" s="356"/>
      <c r="AV38" s="356"/>
      <c r="AW38" s="356"/>
      <c r="AX38" s="357"/>
      <c r="AY38" s="356"/>
      <c r="AZ38" s="356"/>
      <c r="BA38" s="356"/>
      <c r="BB38" s="50"/>
      <c r="BC38" s="356"/>
      <c r="BD38" s="50"/>
      <c r="BE38" s="50"/>
    </row>
    <row r="39" spans="1:57" ht="17.100000000000001" customHeight="1" x14ac:dyDescent="0.6">
      <c r="A39" s="16">
        <v>35</v>
      </c>
      <c r="B39" s="17"/>
      <c r="C39" s="325"/>
      <c r="D39" s="326"/>
      <c r="E39" s="326"/>
      <c r="F39" s="326"/>
      <c r="G39" s="326"/>
      <c r="H39" s="326"/>
      <c r="I39" s="326"/>
      <c r="J39" s="359"/>
      <c r="K39" s="325"/>
      <c r="L39" s="326"/>
      <c r="M39" s="327"/>
      <c r="N39" s="328"/>
      <c r="O39" s="325"/>
      <c r="P39" s="326"/>
      <c r="Q39" s="359"/>
      <c r="R39" s="360"/>
      <c r="S39" s="329"/>
      <c r="T39" s="330"/>
      <c r="U39" s="330"/>
      <c r="V39" s="331"/>
      <c r="W39" s="332"/>
      <c r="X39" s="97"/>
      <c r="Y39" s="333"/>
      <c r="Z39" s="334"/>
      <c r="AA39" s="334"/>
      <c r="AB39" s="335"/>
      <c r="AC39" s="336"/>
      <c r="AD39" s="337"/>
      <c r="AE39" s="337"/>
      <c r="AF39" s="338"/>
      <c r="AG39" s="50"/>
      <c r="AH39" s="339"/>
      <c r="AI39" s="97"/>
      <c r="AJ39" s="356"/>
      <c r="AK39" s="356"/>
      <c r="AL39" s="356"/>
      <c r="AM39" s="351"/>
      <c r="AN39" s="351"/>
      <c r="AO39" s="351"/>
      <c r="AP39" s="351"/>
      <c r="AQ39" s="351"/>
      <c r="AR39" s="50"/>
      <c r="AS39" s="50"/>
      <c r="AT39" s="356"/>
      <c r="AU39" s="356"/>
      <c r="AV39" s="356"/>
      <c r="AW39" s="356"/>
      <c r="AX39" s="357"/>
      <c r="AY39" s="356"/>
      <c r="AZ39" s="356"/>
      <c r="BA39" s="356"/>
      <c r="BB39" s="50"/>
      <c r="BC39" s="356"/>
      <c r="BD39" s="50"/>
      <c r="BE39" s="50"/>
    </row>
    <row r="40" spans="1:57" ht="17.100000000000001" customHeight="1" x14ac:dyDescent="0.6">
      <c r="A40" s="18">
        <v>36</v>
      </c>
      <c r="B40" s="17"/>
      <c r="C40" s="325"/>
      <c r="D40" s="326"/>
      <c r="E40" s="326"/>
      <c r="F40" s="326"/>
      <c r="G40" s="326"/>
      <c r="H40" s="326"/>
      <c r="I40" s="326"/>
      <c r="J40" s="359"/>
      <c r="K40" s="325"/>
      <c r="L40" s="326"/>
      <c r="M40" s="327"/>
      <c r="N40" s="328"/>
      <c r="O40" s="325"/>
      <c r="P40" s="326"/>
      <c r="Q40" s="359"/>
      <c r="R40" s="360"/>
      <c r="S40" s="329"/>
      <c r="T40" s="330"/>
      <c r="U40" s="330"/>
      <c r="V40" s="331"/>
      <c r="W40" s="332"/>
      <c r="X40" s="97"/>
      <c r="Y40" s="333"/>
      <c r="Z40" s="334"/>
      <c r="AA40" s="334"/>
      <c r="AB40" s="335"/>
      <c r="AC40" s="336"/>
      <c r="AD40" s="337"/>
      <c r="AE40" s="337"/>
      <c r="AF40" s="338"/>
      <c r="AG40" s="50"/>
      <c r="AH40" s="339"/>
      <c r="AI40" s="97"/>
      <c r="AJ40" s="356"/>
      <c r="AK40" s="356"/>
      <c r="AL40" s="356"/>
      <c r="AM40" s="351"/>
      <c r="AN40" s="351"/>
      <c r="AO40" s="355"/>
      <c r="AP40" s="351"/>
      <c r="AQ40" s="351"/>
      <c r="AR40" s="50"/>
      <c r="AS40" s="50"/>
      <c r="AT40" s="356"/>
      <c r="AU40" s="356"/>
      <c r="AV40" s="356"/>
      <c r="AW40" s="356"/>
      <c r="AX40" s="357"/>
      <c r="AY40" s="356"/>
      <c r="AZ40" s="356"/>
      <c r="BA40" s="356"/>
      <c r="BB40" s="50"/>
      <c r="BC40" s="356"/>
      <c r="BD40" s="50"/>
      <c r="BE40" s="50"/>
    </row>
    <row r="41" spans="1:57" ht="17.100000000000001" customHeight="1" x14ac:dyDescent="0.6">
      <c r="A41" s="16">
        <v>37</v>
      </c>
      <c r="B41" s="17"/>
      <c r="C41" s="325"/>
      <c r="D41" s="326"/>
      <c r="E41" s="326"/>
      <c r="F41" s="326"/>
      <c r="G41" s="326"/>
      <c r="H41" s="326"/>
      <c r="I41" s="326"/>
      <c r="J41" s="359"/>
      <c r="K41" s="325"/>
      <c r="L41" s="326"/>
      <c r="M41" s="327"/>
      <c r="N41" s="328"/>
      <c r="O41" s="325"/>
      <c r="P41" s="326"/>
      <c r="Q41" s="359"/>
      <c r="R41" s="360"/>
      <c r="S41" s="329"/>
      <c r="T41" s="330"/>
      <c r="U41" s="330"/>
      <c r="V41" s="331"/>
      <c r="W41" s="332"/>
      <c r="X41" s="97"/>
      <c r="Y41" s="333"/>
      <c r="Z41" s="334"/>
      <c r="AA41" s="334"/>
      <c r="AB41" s="335"/>
      <c r="AC41" s="336"/>
      <c r="AD41" s="337"/>
      <c r="AE41" s="337"/>
      <c r="AF41" s="338"/>
      <c r="AG41" s="50"/>
      <c r="AH41" s="339"/>
      <c r="AI41" s="97"/>
      <c r="AJ41" s="356"/>
      <c r="AK41" s="356"/>
      <c r="AL41" s="356"/>
      <c r="AM41" s="351"/>
      <c r="AN41" s="351"/>
      <c r="AO41" s="351"/>
      <c r="AP41" s="351"/>
      <c r="AQ41" s="351"/>
      <c r="AR41" s="50"/>
      <c r="AS41" s="50"/>
      <c r="AT41" s="356"/>
      <c r="AU41" s="356"/>
      <c r="AV41" s="356"/>
      <c r="AW41" s="356"/>
      <c r="AX41" s="357"/>
      <c r="AY41" s="356"/>
      <c r="AZ41" s="356"/>
      <c r="BA41" s="356"/>
      <c r="BB41" s="50"/>
      <c r="BC41" s="356"/>
      <c r="BD41" s="50"/>
      <c r="BE41" s="50"/>
    </row>
    <row r="42" spans="1:57" ht="17.100000000000001" customHeight="1" x14ac:dyDescent="0.6">
      <c r="A42" s="18">
        <v>38</v>
      </c>
      <c r="B42" s="17"/>
      <c r="C42" s="325"/>
      <c r="D42" s="326"/>
      <c r="E42" s="326"/>
      <c r="F42" s="326"/>
      <c r="G42" s="326"/>
      <c r="H42" s="326"/>
      <c r="I42" s="326"/>
      <c r="J42" s="359"/>
      <c r="K42" s="325"/>
      <c r="L42" s="326"/>
      <c r="M42" s="327"/>
      <c r="N42" s="328"/>
      <c r="O42" s="325"/>
      <c r="P42" s="326"/>
      <c r="Q42" s="359"/>
      <c r="R42" s="360"/>
      <c r="S42" s="329"/>
      <c r="T42" s="330"/>
      <c r="U42" s="330"/>
      <c r="V42" s="331"/>
      <c r="W42" s="332"/>
      <c r="X42" s="97"/>
      <c r="Y42" s="333"/>
      <c r="Z42" s="334"/>
      <c r="AA42" s="334"/>
      <c r="AB42" s="335"/>
      <c r="AC42" s="336"/>
      <c r="AD42" s="337"/>
      <c r="AE42" s="337" t="str">
        <f t="shared" si="15"/>
        <v xml:space="preserve"> </v>
      </c>
      <c r="AF42" s="338" t="str">
        <f t="shared" si="16"/>
        <v xml:space="preserve"> </v>
      </c>
      <c r="AG42" s="50"/>
      <c r="AH42" s="339"/>
      <c r="AI42" s="97"/>
      <c r="AJ42" s="356"/>
      <c r="AK42" s="356"/>
      <c r="AL42" s="356"/>
      <c r="AM42" s="351"/>
      <c r="AN42" s="351"/>
      <c r="AO42" s="351"/>
      <c r="AP42" s="351"/>
      <c r="AQ42" s="351"/>
      <c r="AR42" s="50"/>
      <c r="AS42" s="50"/>
      <c r="AT42" s="356"/>
      <c r="AU42" s="356"/>
      <c r="AV42" s="356"/>
      <c r="AW42" s="356"/>
      <c r="AX42" s="357"/>
      <c r="AY42" s="356"/>
      <c r="AZ42" s="356"/>
      <c r="BA42" s="356"/>
      <c r="BB42" s="50"/>
      <c r="BC42" s="356"/>
      <c r="BD42" s="50"/>
      <c r="BE42" s="50"/>
    </row>
    <row r="43" spans="1:57" ht="17.100000000000001" customHeight="1" x14ac:dyDescent="0.6">
      <c r="A43" s="16">
        <v>39</v>
      </c>
      <c r="B43" s="17"/>
      <c r="C43" s="325"/>
      <c r="D43" s="326"/>
      <c r="E43" s="326"/>
      <c r="F43" s="326"/>
      <c r="G43" s="326"/>
      <c r="H43" s="326"/>
      <c r="I43" s="326"/>
      <c r="J43" s="359"/>
      <c r="K43" s="325"/>
      <c r="L43" s="326"/>
      <c r="M43" s="327"/>
      <c r="N43" s="328"/>
      <c r="O43" s="361"/>
      <c r="P43" s="362"/>
      <c r="Q43" s="363"/>
      <c r="R43" s="360"/>
      <c r="S43" s="329"/>
      <c r="T43" s="330"/>
      <c r="U43" s="330"/>
      <c r="V43" s="331"/>
      <c r="W43" s="364"/>
      <c r="X43" s="97"/>
      <c r="Y43" s="333"/>
      <c r="Z43" s="334"/>
      <c r="AA43" s="334"/>
      <c r="AB43" s="335"/>
      <c r="AC43" s="336"/>
      <c r="AD43" s="337"/>
      <c r="AE43" s="337" t="str">
        <f t="shared" si="15"/>
        <v xml:space="preserve"> </v>
      </c>
      <c r="AF43" s="338" t="str">
        <f t="shared" si="16"/>
        <v xml:space="preserve"> </v>
      </c>
      <c r="AG43" s="50"/>
      <c r="AH43" s="339"/>
      <c r="AI43" s="97"/>
      <c r="AJ43" s="356"/>
      <c r="AK43" s="356"/>
      <c r="AL43" s="356"/>
      <c r="AM43" s="351"/>
      <c r="AN43" s="351"/>
      <c r="AO43" s="351"/>
      <c r="AP43" s="351"/>
      <c r="AQ43" s="351"/>
      <c r="AR43" s="50"/>
      <c r="AS43" s="50"/>
      <c r="AT43" s="356"/>
      <c r="AU43" s="356"/>
      <c r="AV43" s="356"/>
      <c r="AW43" s="356"/>
      <c r="AX43" s="357"/>
      <c r="AY43" s="356"/>
      <c r="AZ43" s="356"/>
      <c r="BA43" s="356"/>
      <c r="BB43" s="50"/>
      <c r="BC43" s="356"/>
      <c r="BD43" s="50"/>
      <c r="BE43" s="50"/>
    </row>
    <row r="44" spans="1:57" s="50" customFormat="1" ht="16.5" customHeight="1" thickBot="1" x14ac:dyDescent="0.65">
      <c r="A44" s="19">
        <v>40</v>
      </c>
      <c r="B44" s="17"/>
      <c r="C44" s="365"/>
      <c r="D44" s="366"/>
      <c r="E44" s="366"/>
      <c r="F44" s="366"/>
      <c r="G44" s="366"/>
      <c r="H44" s="366"/>
      <c r="I44" s="366"/>
      <c r="J44" s="367"/>
      <c r="K44" s="365"/>
      <c r="L44" s="366"/>
      <c r="M44" s="368"/>
      <c r="N44" s="369"/>
      <c r="O44" s="365"/>
      <c r="P44" s="366"/>
      <c r="Q44" s="370"/>
      <c r="R44" s="371"/>
      <c r="S44" s="329"/>
      <c r="T44" s="330"/>
      <c r="U44" s="330"/>
      <c r="V44" s="331"/>
      <c r="W44" s="372"/>
      <c r="X44" s="97"/>
      <c r="Y44" s="333"/>
      <c r="Z44" s="334"/>
      <c r="AA44" s="334"/>
      <c r="AB44" s="335"/>
      <c r="AC44" s="336"/>
      <c r="AD44" s="337"/>
      <c r="AE44" s="337" t="str">
        <f t="shared" si="15"/>
        <v xml:space="preserve"> </v>
      </c>
      <c r="AF44" s="338" t="str">
        <f t="shared" si="16"/>
        <v xml:space="preserve"> </v>
      </c>
      <c r="AG44" s="97"/>
      <c r="AH44" s="339"/>
      <c r="AI44" s="97"/>
      <c r="AJ44" s="356"/>
      <c r="AK44" s="356"/>
      <c r="AL44" s="356"/>
      <c r="AM44" s="351"/>
      <c r="AN44" s="351"/>
      <c r="AO44" s="355"/>
      <c r="AP44" s="351"/>
      <c r="AQ44" s="351"/>
      <c r="AT44" s="356"/>
      <c r="AU44" s="356"/>
      <c r="AV44" s="356"/>
      <c r="AW44" s="356"/>
      <c r="AX44" s="357"/>
      <c r="AY44" s="356"/>
      <c r="AZ44" s="356"/>
      <c r="BA44" s="356"/>
      <c r="BC44" s="356"/>
    </row>
    <row r="45" spans="1:57" s="50" customFormat="1" ht="5.25" customHeight="1" x14ac:dyDescent="0.6">
      <c r="A45" s="20"/>
      <c r="B45" s="21"/>
      <c r="C45" s="356"/>
      <c r="D45" s="356"/>
      <c r="E45" s="356"/>
      <c r="F45" s="356"/>
      <c r="G45" s="356"/>
      <c r="H45" s="356"/>
      <c r="I45" s="356"/>
      <c r="J45" s="356"/>
      <c r="K45" s="351"/>
      <c r="L45" s="351"/>
      <c r="M45" s="356"/>
      <c r="N45" s="356"/>
      <c r="O45" s="356"/>
      <c r="P45" s="356"/>
      <c r="Q45" s="351"/>
      <c r="R45" s="351"/>
      <c r="S45" s="356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356"/>
      <c r="AK45" s="356"/>
      <c r="AL45" s="356"/>
      <c r="AM45" s="351"/>
      <c r="AN45" s="351"/>
      <c r="AO45" s="355"/>
      <c r="AP45" s="351"/>
      <c r="AQ45" s="351"/>
      <c r="AT45" s="356"/>
      <c r="AU45" s="356"/>
      <c r="AV45" s="356"/>
      <c r="AW45" s="356"/>
      <c r="AX45" s="357"/>
      <c r="AY45" s="356"/>
      <c r="AZ45" s="356"/>
      <c r="BA45" s="356"/>
      <c r="BC45" s="356"/>
    </row>
    <row r="46" spans="1:57" s="50" customFormat="1" ht="5.25" customHeight="1" x14ac:dyDescent="0.6">
      <c r="A46" s="20"/>
      <c r="B46" s="21"/>
      <c r="C46" s="356"/>
      <c r="D46" s="356"/>
      <c r="E46" s="356"/>
      <c r="F46" s="356"/>
      <c r="G46" s="356"/>
      <c r="H46" s="356"/>
      <c r="I46" s="356"/>
      <c r="J46" s="356"/>
      <c r="K46" s="351"/>
      <c r="L46" s="351"/>
      <c r="M46" s="356"/>
      <c r="N46" s="356"/>
      <c r="O46" s="356"/>
      <c r="P46" s="356"/>
      <c r="Q46" s="351"/>
      <c r="R46" s="351"/>
      <c r="S46" s="356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356"/>
      <c r="AK46" s="356"/>
      <c r="AL46" s="356"/>
      <c r="AM46" s="351"/>
      <c r="AN46" s="351"/>
      <c r="AO46" s="355"/>
      <c r="AP46" s="351"/>
      <c r="AQ46" s="351"/>
      <c r="AT46" s="356"/>
      <c r="AU46" s="356"/>
      <c r="AV46" s="356"/>
      <c r="AW46" s="356"/>
      <c r="AX46" s="357"/>
      <c r="AY46" s="356"/>
      <c r="AZ46" s="356"/>
      <c r="BA46" s="356"/>
      <c r="BC46" s="356"/>
    </row>
    <row r="47" spans="1:57" s="50" customFormat="1" ht="5.25" customHeight="1" x14ac:dyDescent="0.6">
      <c r="A47" s="20"/>
      <c r="B47" s="21"/>
      <c r="C47" s="356"/>
      <c r="D47" s="356"/>
      <c r="E47" s="356"/>
      <c r="F47" s="356"/>
      <c r="G47" s="356"/>
      <c r="H47" s="356"/>
      <c r="I47" s="356"/>
      <c r="J47" s="356"/>
      <c r="K47" s="351"/>
      <c r="L47" s="351"/>
      <c r="M47" s="356"/>
      <c r="N47" s="356"/>
      <c r="O47" s="356"/>
      <c r="P47" s="356"/>
      <c r="Q47" s="351"/>
      <c r="R47" s="351"/>
      <c r="S47" s="35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356"/>
      <c r="AK47" s="356"/>
      <c r="AL47" s="356"/>
      <c r="AM47" s="351"/>
      <c r="AN47" s="351"/>
      <c r="AO47" s="355"/>
      <c r="AP47" s="351"/>
      <c r="AQ47" s="351"/>
      <c r="AT47" s="356"/>
      <c r="AU47" s="356"/>
      <c r="AV47" s="356"/>
      <c r="AW47" s="356"/>
      <c r="AX47" s="357"/>
      <c r="AY47" s="356"/>
      <c r="AZ47" s="356"/>
      <c r="BA47" s="356"/>
      <c r="BC47" s="356"/>
    </row>
    <row r="48" spans="1:57" s="50" customFormat="1" ht="5.25" customHeight="1" x14ac:dyDescent="0.6">
      <c r="A48" s="20"/>
      <c r="B48" s="21"/>
      <c r="C48" s="356"/>
      <c r="D48" s="356"/>
      <c r="E48" s="356"/>
      <c r="F48" s="356"/>
      <c r="G48" s="356"/>
      <c r="H48" s="356"/>
      <c r="I48" s="356"/>
      <c r="J48" s="356"/>
      <c r="K48" s="351"/>
      <c r="L48" s="351"/>
      <c r="M48" s="356"/>
      <c r="N48" s="356"/>
      <c r="O48" s="356"/>
      <c r="P48" s="356"/>
      <c r="Q48" s="351"/>
      <c r="R48" s="351"/>
      <c r="S48" s="356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356"/>
      <c r="AK48" s="356"/>
      <c r="AL48" s="356"/>
      <c r="AM48" s="351"/>
      <c r="AN48" s="351"/>
      <c r="AO48" s="355"/>
      <c r="AP48" s="351"/>
      <c r="AQ48" s="351"/>
      <c r="AT48" s="356"/>
      <c r="AU48" s="356"/>
      <c r="AV48" s="356"/>
      <c r="AW48" s="356"/>
      <c r="AX48" s="357"/>
      <c r="AY48" s="356"/>
      <c r="AZ48" s="356"/>
      <c r="BA48" s="356"/>
      <c r="BC48" s="356"/>
    </row>
    <row r="49" spans="1:55" s="50" customFormat="1" ht="5.25" customHeight="1" x14ac:dyDescent="0.6">
      <c r="A49" s="20"/>
      <c r="B49" s="21"/>
      <c r="C49" s="356"/>
      <c r="D49" s="356"/>
      <c r="E49" s="356"/>
      <c r="F49" s="356"/>
      <c r="G49" s="356"/>
      <c r="H49" s="356"/>
      <c r="I49" s="356"/>
      <c r="J49" s="356"/>
      <c r="K49" s="351"/>
      <c r="L49" s="351"/>
      <c r="M49" s="356"/>
      <c r="N49" s="356"/>
      <c r="O49" s="356"/>
      <c r="P49" s="356"/>
      <c r="Q49" s="351"/>
      <c r="R49" s="351"/>
      <c r="S49" s="356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356"/>
      <c r="AK49" s="356"/>
      <c r="AL49" s="356"/>
      <c r="AM49" s="351"/>
      <c r="AN49" s="351"/>
      <c r="AO49" s="355"/>
      <c r="AP49" s="351"/>
      <c r="AQ49" s="351"/>
      <c r="AT49" s="356"/>
      <c r="AU49" s="356"/>
      <c r="AV49" s="356"/>
      <c r="AW49" s="356"/>
      <c r="AX49" s="357"/>
      <c r="AY49" s="356"/>
      <c r="AZ49" s="356"/>
      <c r="BA49" s="356"/>
      <c r="BC49" s="356"/>
    </row>
    <row r="50" spans="1:55" ht="30" customHeight="1" x14ac:dyDescent="0.7">
      <c r="B50" s="98"/>
      <c r="C50" s="98"/>
      <c r="E50" s="98"/>
      <c r="F50" s="373" t="s">
        <v>30</v>
      </c>
      <c r="G50" s="374"/>
      <c r="H50" s="330">
        <v>0</v>
      </c>
      <c r="I50" s="373" t="s">
        <v>28</v>
      </c>
      <c r="J50" s="373"/>
      <c r="K50" s="330">
        <f>COUNTIF($AF$5:$AF$44,"0")</f>
        <v>4</v>
      </c>
      <c r="L50" s="330" t="s">
        <v>29</v>
      </c>
      <c r="M50" s="373" t="s">
        <v>30</v>
      </c>
      <c r="N50" s="373"/>
      <c r="O50" s="330">
        <v>0</v>
      </c>
      <c r="P50" s="373" t="s">
        <v>28</v>
      </c>
      <c r="Q50" s="373"/>
      <c r="R50" s="330">
        <f>COUNTIF($AH$5:$AH$44,"0")</f>
        <v>21</v>
      </c>
      <c r="S50" s="330" t="s">
        <v>29</v>
      </c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356"/>
      <c r="AK50" s="356"/>
      <c r="AL50" s="356"/>
      <c r="AM50" s="351"/>
      <c r="AN50" s="351"/>
      <c r="AO50" s="351"/>
      <c r="AP50" s="351"/>
      <c r="AQ50" s="351"/>
      <c r="AR50" s="50"/>
      <c r="AS50" s="50"/>
      <c r="AT50" s="356"/>
      <c r="AU50" s="356"/>
      <c r="AV50" s="356"/>
      <c r="AW50" s="356"/>
      <c r="AX50" s="357"/>
      <c r="AY50" s="356"/>
      <c r="AZ50" s="356"/>
      <c r="BA50" s="356"/>
      <c r="BB50" s="50"/>
      <c r="BC50" s="356"/>
    </row>
    <row r="51" spans="1:55" ht="30" customHeight="1" x14ac:dyDescent="0.7">
      <c r="B51" s="98"/>
      <c r="C51" s="98"/>
      <c r="E51" s="98"/>
      <c r="F51" s="373" t="s">
        <v>30</v>
      </c>
      <c r="G51" s="374"/>
      <c r="H51" s="330">
        <v>1</v>
      </c>
      <c r="I51" s="373" t="s">
        <v>28</v>
      </c>
      <c r="J51" s="373"/>
      <c r="K51" s="330">
        <f>COUNTIF($AE$5:$AE$44,"1")</f>
        <v>6</v>
      </c>
      <c r="L51" s="330" t="s">
        <v>29</v>
      </c>
      <c r="M51" s="373" t="s">
        <v>30</v>
      </c>
      <c r="N51" s="373"/>
      <c r="O51" s="330">
        <v>1</v>
      </c>
      <c r="P51" s="373" t="s">
        <v>28</v>
      </c>
      <c r="Q51" s="373"/>
      <c r="R51" s="330">
        <f>COUNTIF($AH$5:$AH$44,"1")</f>
        <v>2</v>
      </c>
      <c r="S51" s="330" t="s">
        <v>29</v>
      </c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356"/>
      <c r="AK51" s="356"/>
      <c r="AL51" s="356"/>
      <c r="AM51" s="351"/>
      <c r="AN51" s="351"/>
      <c r="AO51" s="351"/>
      <c r="AP51" s="351"/>
      <c r="AQ51" s="351"/>
      <c r="AR51" s="50"/>
      <c r="AS51" s="50"/>
      <c r="AT51" s="356"/>
      <c r="AU51" s="356"/>
      <c r="AV51" s="356"/>
      <c r="AW51" s="356"/>
      <c r="AX51" s="357"/>
      <c r="AY51" s="356"/>
      <c r="AZ51" s="356"/>
      <c r="BA51" s="356"/>
      <c r="BB51" s="50"/>
      <c r="BC51" s="356"/>
    </row>
    <row r="52" spans="1:55" ht="30" customHeight="1" x14ac:dyDescent="0.7">
      <c r="B52" s="98"/>
      <c r="C52" s="98"/>
      <c r="E52" s="98"/>
      <c r="F52" s="373" t="s">
        <v>30</v>
      </c>
      <c r="G52" s="374"/>
      <c r="H52" s="330">
        <v>2</v>
      </c>
      <c r="I52" s="373" t="s">
        <v>28</v>
      </c>
      <c r="J52" s="373"/>
      <c r="K52" s="330">
        <f>COUNTIF($AD$5:$AD$44,"2")</f>
        <v>13</v>
      </c>
      <c r="L52" s="330" t="s">
        <v>29</v>
      </c>
      <c r="M52" s="373" t="s">
        <v>30</v>
      </c>
      <c r="N52" s="373"/>
      <c r="O52" s="330">
        <v>2</v>
      </c>
      <c r="P52" s="373" t="s">
        <v>28</v>
      </c>
      <c r="Q52" s="373"/>
      <c r="R52" s="330">
        <f>COUNTIF($AH$5:$AH$44,"2")</f>
        <v>5</v>
      </c>
      <c r="S52" s="330" t="s">
        <v>29</v>
      </c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356"/>
      <c r="AK52" s="356"/>
      <c r="AL52" s="356"/>
      <c r="AM52" s="351"/>
      <c r="AN52" s="351"/>
      <c r="AO52" s="351"/>
      <c r="AP52" s="351"/>
      <c r="AQ52" s="351"/>
      <c r="AR52" s="50"/>
      <c r="AS52" s="50"/>
      <c r="AT52" s="356"/>
      <c r="AU52" s="356"/>
      <c r="AV52" s="356"/>
      <c r="AW52" s="356"/>
      <c r="AX52" s="357"/>
      <c r="AY52" s="356"/>
      <c r="AZ52" s="356"/>
      <c r="BA52" s="356"/>
      <c r="BB52" s="50"/>
      <c r="BC52" s="356"/>
    </row>
    <row r="53" spans="1:55" ht="30" customHeight="1" x14ac:dyDescent="0.7">
      <c r="B53" s="98"/>
      <c r="C53" s="98"/>
      <c r="E53" s="98"/>
      <c r="F53" s="373" t="s">
        <v>30</v>
      </c>
      <c r="G53" s="374"/>
      <c r="H53" s="330">
        <v>3</v>
      </c>
      <c r="I53" s="373" t="s">
        <v>28</v>
      </c>
      <c r="J53" s="373"/>
      <c r="K53" s="330">
        <f>COUNTIF($AC$5:$AC$44,"3")</f>
        <v>8</v>
      </c>
      <c r="L53" s="330" t="s">
        <v>29</v>
      </c>
      <c r="M53" s="373" t="s">
        <v>30</v>
      </c>
      <c r="N53" s="373"/>
      <c r="O53" s="330">
        <v>3</v>
      </c>
      <c r="P53" s="373" t="s">
        <v>28</v>
      </c>
      <c r="Q53" s="373"/>
      <c r="R53" s="330">
        <f>COUNTIF($AH$5:$AH$44,"3")</f>
        <v>3</v>
      </c>
      <c r="S53" s="330" t="s">
        <v>29</v>
      </c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356"/>
      <c r="AK53" s="356"/>
      <c r="AL53" s="356"/>
      <c r="AM53" s="351"/>
      <c r="AN53" s="351"/>
      <c r="AO53" s="351"/>
      <c r="AP53" s="351"/>
      <c r="AQ53" s="351"/>
      <c r="AR53" s="50"/>
      <c r="AS53" s="50"/>
      <c r="AT53" s="356"/>
      <c r="AU53" s="356"/>
      <c r="AV53" s="356"/>
      <c r="AW53" s="356"/>
      <c r="AX53" s="357"/>
      <c r="AY53" s="356"/>
      <c r="AZ53" s="356"/>
      <c r="BA53" s="356"/>
      <c r="BB53" s="50"/>
      <c r="BC53" s="356"/>
    </row>
    <row r="54" spans="1:55" ht="17.100000000000001" customHeight="1" x14ac:dyDescent="0.7">
      <c r="B54" s="98"/>
      <c r="C54" s="98"/>
      <c r="D54" s="98"/>
      <c r="E54" s="98"/>
      <c r="F54" s="98"/>
      <c r="G54" s="98"/>
      <c r="H54" s="98"/>
      <c r="I54" s="98"/>
      <c r="J54" s="98"/>
      <c r="K54" s="98">
        <f>SUM(K50:K53)</f>
        <v>31</v>
      </c>
      <c r="L54" s="98"/>
      <c r="M54" s="98"/>
      <c r="N54" s="98"/>
      <c r="O54" s="98"/>
      <c r="P54" s="98"/>
      <c r="Q54" s="98"/>
      <c r="R54" s="98">
        <f>SUM(R50:R53)</f>
        <v>31</v>
      </c>
      <c r="S54" s="98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356"/>
      <c r="AK54" s="356"/>
      <c r="AL54" s="356"/>
      <c r="AM54" s="351"/>
      <c r="AN54" s="351"/>
      <c r="AO54" s="355"/>
      <c r="AP54" s="351"/>
      <c r="AQ54" s="351"/>
      <c r="AR54" s="50"/>
      <c r="AS54" s="50"/>
      <c r="AT54" s="356"/>
      <c r="AU54" s="356"/>
      <c r="AV54" s="356"/>
      <c r="AW54" s="356"/>
      <c r="AX54" s="357"/>
      <c r="AY54" s="356"/>
      <c r="AZ54" s="356"/>
      <c r="BA54" s="356"/>
      <c r="BB54" s="50"/>
      <c r="BC54" s="356"/>
    </row>
    <row r="55" spans="1:55" ht="17.100000000000001" customHeight="1" x14ac:dyDescent="0.7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356"/>
      <c r="AK55" s="356"/>
      <c r="AL55" s="356"/>
      <c r="AM55" s="351"/>
      <c r="AN55" s="351"/>
      <c r="AO55" s="351"/>
      <c r="AP55" s="351"/>
      <c r="AQ55" s="351"/>
      <c r="AR55" s="50"/>
      <c r="AS55" s="50"/>
      <c r="AT55" s="356"/>
      <c r="AU55" s="356"/>
      <c r="AV55" s="356"/>
      <c r="AW55" s="356"/>
      <c r="AX55" s="357"/>
      <c r="AY55" s="356"/>
      <c r="AZ55" s="356"/>
      <c r="BA55" s="356"/>
      <c r="BB55" s="50"/>
      <c r="BC55" s="356"/>
    </row>
    <row r="56" spans="1:55" ht="17.100000000000001" customHeight="1" x14ac:dyDescent="0.7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356"/>
      <c r="AK56" s="356"/>
      <c r="AL56" s="351"/>
      <c r="AM56" s="351"/>
      <c r="AN56" s="351"/>
      <c r="AO56" s="351"/>
      <c r="AP56" s="351"/>
      <c r="AQ56" s="351"/>
      <c r="AR56" s="50"/>
      <c r="AS56" s="50"/>
      <c r="AT56" s="356"/>
      <c r="AU56" s="356"/>
      <c r="AV56" s="356"/>
      <c r="AW56" s="356"/>
      <c r="AX56" s="357"/>
      <c r="AY56" s="356"/>
      <c r="AZ56" s="356"/>
      <c r="BA56" s="356"/>
      <c r="BB56" s="50"/>
      <c r="BC56" s="356"/>
    </row>
    <row r="57" spans="1:55" ht="17.100000000000001" customHeight="1" x14ac:dyDescent="0.7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55" ht="17.100000000000001" customHeight="1" x14ac:dyDescent="0.7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55" ht="17.100000000000001" customHeight="1" x14ac:dyDescent="0.7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55" ht="17.100000000000001" customHeight="1" x14ac:dyDescent="0.7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55" ht="24.6" x14ac:dyDescent="0.7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55" ht="24.6" x14ac:dyDescent="0.7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55" ht="24.6" x14ac:dyDescent="0.7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55" ht="24.6" x14ac:dyDescent="0.7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2:35" ht="24.6" x14ac:dyDescent="0.7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2:35" ht="24.6" x14ac:dyDescent="0.7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2:35" ht="24.6" x14ac:dyDescent="0.7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2:35" ht="24.6" x14ac:dyDescent="0.7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</row>
    <row r="69" spans="2:35" ht="24.6" x14ac:dyDescent="0.7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</row>
    <row r="70" spans="2:35" ht="24.6" x14ac:dyDescent="0.7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</row>
    <row r="71" spans="2:35" ht="24.6" x14ac:dyDescent="0.7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</row>
    <row r="72" spans="2:35" ht="24.6" x14ac:dyDescent="0.7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</row>
    <row r="73" spans="2:35" ht="24.6" x14ac:dyDescent="0.7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</row>
    <row r="74" spans="2:35" ht="24.6" x14ac:dyDescent="0.7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</row>
    <row r="75" spans="2:35" ht="24.6" x14ac:dyDescent="0.7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</row>
    <row r="76" spans="2:35" ht="24.6" x14ac:dyDescent="0.7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spans="2:35" ht="24.6" x14ac:dyDescent="0.7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spans="2:35" ht="24.6" x14ac:dyDescent="0.7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</row>
    <row r="79" spans="2:35" ht="24.6" x14ac:dyDescent="0.7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pans="2:35" ht="24.6" x14ac:dyDescent="0.7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spans="2:19" ht="24.6" x14ac:dyDescent="0.7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  <row r="82" spans="2:19" ht="24.6" x14ac:dyDescent="0.7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</row>
    <row r="83" spans="2:19" ht="24.6" x14ac:dyDescent="0.7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</row>
    <row r="84" spans="2:19" ht="24.6" x14ac:dyDescent="0.7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</row>
    <row r="85" spans="2:19" ht="24.6" x14ac:dyDescent="0.7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19" ht="24.6" x14ac:dyDescent="0.7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</row>
    <row r="87" spans="2:19" ht="24.6" x14ac:dyDescent="0.7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2:19" ht="24.6" x14ac:dyDescent="0.7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19" ht="24.6" x14ac:dyDescent="0.7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19" ht="24.6" x14ac:dyDescent="0.7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19" ht="24.6" x14ac:dyDescent="0.7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19" ht="24.6" x14ac:dyDescent="0.7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19" ht="24.6" x14ac:dyDescent="0.7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19" ht="24.6" x14ac:dyDescent="0.7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19" ht="24.6" x14ac:dyDescent="0.7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2:19" ht="24.6" x14ac:dyDescent="0.7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2:19" ht="24.6" x14ac:dyDescent="0.7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2:19" ht="24.6" x14ac:dyDescent="0.7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2:19" ht="24.6" x14ac:dyDescent="0.7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2:19" ht="24.6" x14ac:dyDescent="0.7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2:19" ht="24.6" x14ac:dyDescent="0.7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</sheetData>
  <mergeCells count="23"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70"/>
  <sheetViews>
    <sheetView tabSelected="1" view="pageLayout" topLeftCell="A35" zoomScaleNormal="100" zoomScaleSheetLayoutView="100" workbookViewId="0">
      <selection activeCell="M70" sqref="M70"/>
    </sheetView>
  </sheetViews>
  <sheetFormatPr defaultColWidth="9.125" defaultRowHeight="21" x14ac:dyDescent="0.6"/>
  <cols>
    <col min="1" max="1" width="3.75" style="1" customWidth="1"/>
    <col min="2" max="2" width="6.875" style="1" customWidth="1"/>
    <col min="3" max="12" width="9.125" style="1"/>
    <col min="13" max="13" width="13.75" style="1" customWidth="1"/>
    <col min="14" max="18" width="9.125" style="5"/>
    <col min="19" max="16384" width="9.125" style="1"/>
  </cols>
  <sheetData>
    <row r="1" spans="2:18" ht="27" customHeight="1" x14ac:dyDescent="0.6">
      <c r="B1" s="436" t="s">
        <v>65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8"/>
      <c r="O1" s="8"/>
      <c r="P1" s="8"/>
      <c r="Q1" s="8"/>
      <c r="R1" s="8"/>
    </row>
    <row r="2" spans="2:18" s="4" customFormat="1" ht="27" customHeight="1" x14ac:dyDescent="0.75">
      <c r="B2" s="385" t="s">
        <v>69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6"/>
      <c r="O2" s="6"/>
      <c r="P2" s="6"/>
      <c r="Q2" s="6"/>
      <c r="R2" s="6"/>
    </row>
    <row r="3" spans="2:18" ht="30" x14ac:dyDescent="0.8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10"/>
      <c r="P3" s="10"/>
      <c r="Q3" s="10"/>
      <c r="R3" s="10"/>
    </row>
    <row r="4" spans="2:18" ht="30" x14ac:dyDescent="0.85">
      <c r="B4" s="10"/>
      <c r="C4" s="10"/>
      <c r="D4" s="10"/>
      <c r="E4" s="10"/>
      <c r="F4" s="10"/>
      <c r="G4" s="10"/>
      <c r="H4" s="10"/>
      <c r="I4" s="11"/>
      <c r="J4" s="10"/>
      <c r="K4" s="10"/>
      <c r="L4" s="10"/>
      <c r="M4" s="10"/>
      <c r="N4" s="10"/>
      <c r="O4" s="10"/>
      <c r="P4" s="10"/>
      <c r="Q4" s="10"/>
      <c r="R4" s="10"/>
    </row>
    <row r="5" spans="2:18" ht="30" x14ac:dyDescent="0.85">
      <c r="B5" s="10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0"/>
      <c r="O5" s="10"/>
      <c r="P5" s="10"/>
      <c r="Q5" s="10"/>
      <c r="R5" s="10"/>
    </row>
    <row r="6" spans="2:18" ht="30" x14ac:dyDescent="0.85">
      <c r="B6" s="10"/>
      <c r="C6" s="10"/>
      <c r="D6" s="10"/>
      <c r="E6" s="10"/>
      <c r="F6" s="10"/>
      <c r="G6" s="10"/>
      <c r="H6" s="10"/>
      <c r="I6" s="11"/>
      <c r="J6" s="10"/>
      <c r="K6" s="10"/>
      <c r="L6" s="10"/>
      <c r="M6" s="10"/>
      <c r="N6" s="10"/>
      <c r="O6" s="10"/>
      <c r="P6" s="10"/>
      <c r="Q6" s="10"/>
      <c r="R6" s="10"/>
    </row>
    <row r="7" spans="2:18" ht="30" x14ac:dyDescent="0.85">
      <c r="B7" s="10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0"/>
      <c r="Q7" s="10"/>
      <c r="R7" s="10"/>
    </row>
    <row r="8" spans="2:18" ht="30" x14ac:dyDescent="0.85">
      <c r="B8" s="10"/>
      <c r="C8" s="10"/>
      <c r="D8" s="10"/>
      <c r="E8" s="10"/>
      <c r="F8" s="10"/>
      <c r="G8" s="10"/>
      <c r="H8" s="10"/>
      <c r="I8" s="11"/>
      <c r="J8" s="10"/>
      <c r="K8" s="10"/>
      <c r="L8" s="10"/>
      <c r="M8" s="10"/>
      <c r="N8" s="10"/>
      <c r="O8" s="10"/>
      <c r="P8" s="10"/>
      <c r="Q8" s="10"/>
      <c r="R8" s="10"/>
    </row>
    <row r="9" spans="2:18" ht="30" x14ac:dyDescent="0.85">
      <c r="B9" s="10"/>
      <c r="C9" s="10"/>
      <c r="D9" s="10"/>
      <c r="E9" s="10"/>
      <c r="F9" s="10"/>
      <c r="G9" s="10"/>
      <c r="H9" s="10"/>
      <c r="I9" s="11"/>
      <c r="J9" s="10"/>
      <c r="K9" s="10"/>
      <c r="L9" s="10"/>
      <c r="M9" s="10"/>
      <c r="N9" s="10"/>
      <c r="O9" s="10"/>
      <c r="P9" s="10"/>
      <c r="Q9" s="10"/>
      <c r="R9" s="10"/>
    </row>
    <row r="10" spans="2:18" ht="30" x14ac:dyDescent="0.85">
      <c r="B10" s="10"/>
      <c r="C10" s="10"/>
      <c r="D10" s="10"/>
      <c r="E10" s="10"/>
      <c r="F10" s="10"/>
      <c r="G10" s="10"/>
      <c r="H10" s="10"/>
      <c r="I10" s="11"/>
      <c r="J10" s="10"/>
      <c r="K10" s="10"/>
      <c r="L10" s="10"/>
      <c r="M10" s="10"/>
      <c r="N10" s="10"/>
      <c r="O10" s="10"/>
      <c r="P10" s="10"/>
      <c r="Q10" s="10"/>
      <c r="R10" s="10"/>
    </row>
    <row r="11" spans="2:18" ht="30" x14ac:dyDescent="0.85">
      <c r="B11" s="10"/>
      <c r="C11" s="10"/>
      <c r="D11" s="10"/>
      <c r="E11" s="10"/>
      <c r="F11" s="10"/>
      <c r="G11" s="10"/>
      <c r="H11" s="10"/>
      <c r="I11" s="11"/>
      <c r="J11" s="10"/>
      <c r="K11" s="10"/>
      <c r="L11" s="10"/>
      <c r="M11" s="10"/>
      <c r="N11" s="10"/>
      <c r="O11" s="10"/>
      <c r="P11" s="10"/>
      <c r="Q11" s="10"/>
      <c r="R11" s="10"/>
    </row>
    <row r="12" spans="2:18" ht="30" x14ac:dyDescent="0.85">
      <c r="B12" s="10"/>
      <c r="C12" s="10"/>
      <c r="D12" s="10"/>
      <c r="E12" s="10"/>
      <c r="F12" s="10"/>
      <c r="G12" s="10"/>
      <c r="H12" s="10"/>
      <c r="I12" s="11"/>
      <c r="J12" s="10"/>
      <c r="K12" s="10"/>
      <c r="L12" s="10"/>
      <c r="M12" s="10"/>
      <c r="N12" s="10"/>
      <c r="O12" s="10"/>
      <c r="P12" s="10"/>
      <c r="Q12" s="10"/>
      <c r="R12" s="10"/>
    </row>
    <row r="13" spans="2:18" x14ac:dyDescent="0.6">
      <c r="B13" s="5"/>
      <c r="C13" s="5"/>
      <c r="D13" s="5"/>
      <c r="E13" s="5"/>
      <c r="F13" s="5"/>
      <c r="G13" s="5"/>
      <c r="H13" s="5"/>
      <c r="I13" s="7"/>
      <c r="J13" s="5"/>
      <c r="K13" s="5"/>
      <c r="L13" s="5"/>
      <c r="M13" s="5"/>
    </row>
    <row r="14" spans="2:18" x14ac:dyDescent="0.6">
      <c r="B14" s="5"/>
      <c r="C14" s="5"/>
      <c r="D14" s="5"/>
      <c r="E14" s="5"/>
      <c r="F14" s="5"/>
      <c r="G14" s="5"/>
      <c r="H14" s="5"/>
      <c r="I14" s="7"/>
      <c r="J14" s="5"/>
      <c r="K14" s="5"/>
      <c r="L14" s="5"/>
      <c r="M14" s="5"/>
    </row>
    <row r="15" spans="2:18" x14ac:dyDescent="0.6">
      <c r="B15" s="5"/>
      <c r="C15" s="5"/>
      <c r="D15" s="5"/>
      <c r="E15" s="5"/>
      <c r="F15" s="5"/>
      <c r="G15" s="5"/>
      <c r="H15" s="5"/>
      <c r="I15" s="7"/>
      <c r="J15" s="5"/>
      <c r="K15" s="5"/>
      <c r="L15" s="5"/>
      <c r="M15" s="5"/>
    </row>
    <row r="16" spans="2:18" x14ac:dyDescent="0.6">
      <c r="B16" s="5"/>
      <c r="C16" s="5"/>
      <c r="D16" s="5"/>
      <c r="E16" s="5"/>
      <c r="F16" s="5"/>
      <c r="G16" s="5"/>
      <c r="H16" s="5"/>
      <c r="I16" s="7"/>
      <c r="J16" s="5"/>
      <c r="K16" s="5"/>
      <c r="L16" s="5"/>
      <c r="M16" s="5"/>
    </row>
    <row r="17" spans="2:13" x14ac:dyDescent="0.6">
      <c r="B17" s="5"/>
      <c r="C17" s="5"/>
      <c r="D17" s="5"/>
      <c r="E17" s="5"/>
      <c r="F17" s="5"/>
      <c r="G17" s="5"/>
      <c r="H17" s="5"/>
      <c r="I17" s="7"/>
      <c r="J17" s="5"/>
      <c r="K17" s="5"/>
      <c r="L17" s="5"/>
      <c r="M17" s="5"/>
    </row>
    <row r="18" spans="2:13" x14ac:dyDescent="0.6">
      <c r="B18" s="5"/>
      <c r="C18" s="5"/>
      <c r="D18" s="5"/>
      <c r="E18" s="5"/>
      <c r="F18" s="5"/>
      <c r="G18" s="5"/>
      <c r="H18" s="5"/>
      <c r="I18" s="7"/>
      <c r="J18" s="5"/>
      <c r="K18" s="5"/>
      <c r="L18" s="5"/>
      <c r="M18" s="5"/>
    </row>
    <row r="19" spans="2:13" x14ac:dyDescent="0.6">
      <c r="B19" s="5"/>
      <c r="C19" s="5"/>
      <c r="D19" s="5"/>
      <c r="E19" s="5"/>
      <c r="F19" s="5"/>
      <c r="G19" s="5"/>
      <c r="H19" s="5"/>
      <c r="I19" s="7"/>
      <c r="J19" s="5"/>
      <c r="K19" s="5"/>
      <c r="L19" s="5"/>
      <c r="M19" s="5"/>
    </row>
    <row r="20" spans="2:13" x14ac:dyDescent="0.6">
      <c r="B20" s="5"/>
      <c r="C20" s="5"/>
      <c r="D20" s="5"/>
      <c r="E20" s="5"/>
      <c r="F20" s="5"/>
      <c r="G20" s="5"/>
      <c r="H20" s="5"/>
      <c r="I20" s="7"/>
      <c r="J20" s="5"/>
      <c r="K20" s="5"/>
      <c r="L20" s="5"/>
      <c r="M20" s="5"/>
    </row>
    <row r="21" spans="2:13" x14ac:dyDescent="0.6">
      <c r="B21" s="5"/>
      <c r="C21" s="5"/>
      <c r="D21" s="5"/>
      <c r="E21" s="5"/>
      <c r="F21" s="5"/>
      <c r="G21" s="5"/>
      <c r="H21" s="5"/>
      <c r="I21" s="7"/>
      <c r="J21" s="5"/>
      <c r="K21" s="5"/>
      <c r="L21" s="5"/>
      <c r="M21" s="5"/>
    </row>
    <row r="22" spans="2:13" x14ac:dyDescent="0.6">
      <c r="B22" s="5"/>
      <c r="C22" s="5"/>
      <c r="D22" s="5"/>
      <c r="E22" s="5"/>
      <c r="F22" s="5"/>
      <c r="G22" s="5"/>
      <c r="H22" s="5"/>
      <c r="I22" s="7"/>
      <c r="J22" s="5"/>
      <c r="K22" s="5"/>
      <c r="L22" s="5"/>
      <c r="M22" s="5"/>
    </row>
    <row r="23" spans="2:13" x14ac:dyDescent="0.6">
      <c r="B23" s="5"/>
      <c r="C23" s="5"/>
      <c r="D23" s="5"/>
      <c r="E23" s="5"/>
      <c r="F23" s="5"/>
      <c r="G23" s="5"/>
      <c r="H23" s="5"/>
      <c r="I23" s="7"/>
      <c r="J23" s="5"/>
      <c r="K23" s="5"/>
      <c r="L23" s="5"/>
      <c r="M23" s="5"/>
    </row>
    <row r="24" spans="2:13" x14ac:dyDescent="0.6">
      <c r="B24" s="5"/>
      <c r="C24" s="5"/>
      <c r="D24" s="5"/>
      <c r="E24" s="5"/>
      <c r="F24" s="5"/>
      <c r="G24" s="5"/>
      <c r="H24" s="5"/>
      <c r="I24" s="7"/>
      <c r="J24" s="5"/>
      <c r="K24" s="5"/>
      <c r="L24" s="5"/>
      <c r="M24" s="5"/>
    </row>
    <row r="25" spans="2:13" x14ac:dyDescent="0.6">
      <c r="B25" s="5"/>
      <c r="C25" s="5"/>
      <c r="D25" s="5"/>
      <c r="E25" s="5"/>
      <c r="F25" s="5"/>
      <c r="G25" s="5"/>
      <c r="H25" s="5"/>
      <c r="I25" s="7"/>
      <c r="J25" s="5"/>
      <c r="K25" s="5"/>
      <c r="L25" s="5"/>
      <c r="M25" s="5"/>
    </row>
    <row r="26" spans="2:13" x14ac:dyDescent="0.6">
      <c r="B26" s="5"/>
      <c r="C26" s="5"/>
      <c r="D26" s="5"/>
      <c r="E26" s="5"/>
      <c r="F26" s="5"/>
      <c r="G26" s="5"/>
      <c r="H26" s="5"/>
      <c r="I26" s="7"/>
      <c r="J26" s="5"/>
      <c r="K26" s="5"/>
      <c r="L26" s="5"/>
      <c r="M26" s="5"/>
    </row>
    <row r="27" spans="2:13" x14ac:dyDescent="0.6">
      <c r="B27" s="5"/>
      <c r="C27" s="5"/>
      <c r="D27" s="5"/>
      <c r="E27" s="5"/>
      <c r="F27" s="5"/>
      <c r="G27" s="5"/>
      <c r="H27" s="5"/>
      <c r="I27" s="7"/>
      <c r="J27" s="5"/>
      <c r="K27" s="5"/>
      <c r="L27" s="5"/>
      <c r="M27" s="5"/>
    </row>
    <row r="28" spans="2:13" x14ac:dyDescent="0.6">
      <c r="B28" s="5"/>
      <c r="C28" s="5"/>
      <c r="D28" s="5"/>
      <c r="E28" s="5"/>
      <c r="F28" s="5"/>
      <c r="G28" s="5"/>
      <c r="H28" s="5"/>
      <c r="I28" s="7"/>
      <c r="J28" s="5"/>
      <c r="K28" s="5"/>
      <c r="L28" s="5"/>
      <c r="M28" s="5"/>
    </row>
    <row r="29" spans="2:13" x14ac:dyDescent="0.6">
      <c r="B29" s="5"/>
      <c r="C29" s="5"/>
      <c r="D29" s="5"/>
      <c r="E29" s="5"/>
      <c r="F29" s="5"/>
      <c r="G29" s="5"/>
      <c r="H29" s="5"/>
      <c r="I29" s="7"/>
      <c r="J29" s="5"/>
      <c r="K29" s="5"/>
      <c r="L29" s="5"/>
      <c r="M29" s="5"/>
    </row>
    <row r="33" spans="2:18" x14ac:dyDescent="0.6">
      <c r="B33" s="5"/>
      <c r="C33" s="5"/>
      <c r="D33" s="5"/>
      <c r="E33" s="5"/>
      <c r="F33" s="5"/>
      <c r="G33" s="5"/>
      <c r="H33" s="5"/>
      <c r="I33" s="434" t="s">
        <v>173</v>
      </c>
      <c r="J33" s="434"/>
      <c r="K33" s="434"/>
      <c r="L33" s="434"/>
      <c r="M33" s="5"/>
    </row>
    <row r="34" spans="2:18" x14ac:dyDescent="0.6">
      <c r="I34" s="434" t="s">
        <v>174</v>
      </c>
      <c r="J34" s="434"/>
      <c r="K34" s="434"/>
      <c r="L34" s="434"/>
    </row>
    <row r="35" spans="2:18" ht="27" customHeight="1" x14ac:dyDescent="0.75">
      <c r="B35" s="437" t="s">
        <v>67</v>
      </c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</row>
    <row r="36" spans="2:18" ht="27" customHeight="1" x14ac:dyDescent="0.75">
      <c r="B36" s="439" t="s">
        <v>68</v>
      </c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</row>
    <row r="37" spans="2:18" ht="30" x14ac:dyDescent="0.85">
      <c r="B37" s="438"/>
      <c r="C37" s="438"/>
      <c r="D37" s="438"/>
      <c r="E37" s="438"/>
      <c r="F37" s="438"/>
      <c r="G37" s="438"/>
      <c r="H37" s="438"/>
      <c r="I37" s="438"/>
      <c r="J37" s="438"/>
      <c r="K37" s="438"/>
      <c r="L37" s="438"/>
      <c r="M37" s="438"/>
    </row>
    <row r="38" spans="2:18" x14ac:dyDescent="0.6">
      <c r="I38" s="2"/>
    </row>
    <row r="39" spans="2:18" x14ac:dyDescent="0.6">
      <c r="I39" s="2"/>
    </row>
    <row r="40" spans="2:18" x14ac:dyDescent="0.6">
      <c r="I40" s="2"/>
    </row>
    <row r="41" spans="2:18" x14ac:dyDescent="0.6">
      <c r="I41" s="2"/>
    </row>
    <row r="42" spans="2:18" ht="24.6" x14ac:dyDescent="0.6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22"/>
      <c r="O42" s="22"/>
      <c r="P42" s="22"/>
      <c r="Q42" s="22"/>
      <c r="R42" s="22"/>
    </row>
    <row r="43" spans="2:18" ht="24.6" x14ac:dyDescent="0.6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22"/>
      <c r="O43" s="22"/>
      <c r="P43" s="22"/>
      <c r="Q43" s="22"/>
      <c r="R43" s="22"/>
    </row>
    <row r="44" spans="2:18" ht="24.6" x14ac:dyDescent="0.6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22"/>
      <c r="O44" s="22"/>
      <c r="P44" s="22"/>
      <c r="Q44" s="22"/>
      <c r="R44" s="22"/>
    </row>
    <row r="45" spans="2:18" ht="24.6" x14ac:dyDescent="0.6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22"/>
      <c r="O45" s="22"/>
      <c r="P45" s="22"/>
      <c r="Q45" s="22"/>
      <c r="R45" s="22"/>
    </row>
    <row r="46" spans="2:18" ht="24.6" x14ac:dyDescent="0.6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22"/>
      <c r="O46" s="22"/>
      <c r="P46" s="22"/>
      <c r="Q46" s="22"/>
      <c r="R46" s="22"/>
    </row>
    <row r="47" spans="2:18" ht="24.6" x14ac:dyDescent="0.6">
      <c r="B47" s="12"/>
      <c r="C47" s="12"/>
      <c r="D47" s="12"/>
      <c r="E47" s="12"/>
      <c r="F47" s="12"/>
      <c r="G47" s="12"/>
      <c r="H47" s="12"/>
      <c r="I47" s="435"/>
      <c r="J47" s="435"/>
      <c r="K47" s="435"/>
      <c r="L47" s="435"/>
      <c r="M47" s="435"/>
      <c r="N47" s="435"/>
      <c r="O47" s="435"/>
      <c r="P47" s="435"/>
      <c r="Q47" s="435"/>
      <c r="R47" s="435"/>
    </row>
    <row r="69" spans="9:12" x14ac:dyDescent="0.6">
      <c r="I69" s="434" t="s">
        <v>173</v>
      </c>
      <c r="J69" s="434"/>
      <c r="K69" s="434"/>
      <c r="L69" s="434"/>
    </row>
    <row r="70" spans="9:12" x14ac:dyDescent="0.6">
      <c r="I70" s="434" t="s">
        <v>174</v>
      </c>
      <c r="J70" s="434"/>
      <c r="K70" s="434"/>
      <c r="L70" s="434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AF33" activePane="bottomRight" state="frozen"/>
      <selection pane="topRight" activeCell="F1" sqref="F1"/>
      <selection pane="bottomLeft" activeCell="A5" sqref="A5"/>
      <selection pane="bottomRight" activeCell="AN49" sqref="AN49"/>
    </sheetView>
  </sheetViews>
  <sheetFormatPr defaultColWidth="9.125" defaultRowHeight="21" x14ac:dyDescent="0.6"/>
  <cols>
    <col min="1" max="1" width="2.125" style="102" customWidth="1"/>
    <col min="2" max="2" width="3.75" style="102" customWidth="1"/>
    <col min="3" max="3" width="8" style="102" customWidth="1"/>
    <col min="4" max="4" width="23.75" style="102" customWidth="1"/>
    <col min="5" max="5" width="3.75" style="102" customWidth="1"/>
    <col min="6" max="39" width="2.25" style="102" customWidth="1"/>
    <col min="40" max="40" width="4" style="102" customWidth="1"/>
    <col min="41" max="86" width="2.25" style="102" customWidth="1"/>
    <col min="87" max="88" width="4.75" style="102" customWidth="1"/>
    <col min="89" max="89" width="5.875" style="102" customWidth="1"/>
    <col min="90" max="90" width="8.75" style="102" customWidth="1"/>
    <col min="91" max="91" width="4.875" style="102" customWidth="1"/>
    <col min="92" max="16384" width="9.125" style="102"/>
  </cols>
  <sheetData>
    <row r="1" spans="2:101" ht="35.1" customHeight="1" thickBot="1" x14ac:dyDescent="0.75">
      <c r="B1" s="444" t="s">
        <v>202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100"/>
      <c r="AO1" s="444" t="s">
        <v>203</v>
      </c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101"/>
    </row>
    <row r="2" spans="2:101" ht="19.95" customHeight="1" x14ac:dyDescent="0.7">
      <c r="B2" s="445" t="s">
        <v>35</v>
      </c>
      <c r="C2" s="448" t="s">
        <v>36</v>
      </c>
      <c r="D2" s="451" t="s">
        <v>3</v>
      </c>
      <c r="E2" s="103" t="s">
        <v>204</v>
      </c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6"/>
      <c r="AN2" s="100"/>
      <c r="AO2" s="104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6"/>
      <c r="CI2" s="454" t="s">
        <v>1</v>
      </c>
      <c r="CJ2" s="445" t="s">
        <v>35</v>
      </c>
      <c r="CK2" s="101"/>
    </row>
    <row r="3" spans="2:101" ht="20.100000000000001" customHeight="1" thickBot="1" x14ac:dyDescent="0.8">
      <c r="B3" s="446"/>
      <c r="C3" s="449"/>
      <c r="D3" s="452"/>
      <c r="E3" s="107" t="s">
        <v>33</v>
      </c>
      <c r="F3" s="108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0"/>
      <c r="AN3" s="111"/>
      <c r="AO3" s="112"/>
      <c r="AP3" s="113"/>
      <c r="AQ3" s="113"/>
      <c r="AR3" s="113"/>
      <c r="AS3" s="113"/>
      <c r="AT3" s="113"/>
      <c r="AU3" s="113"/>
      <c r="AV3" s="113"/>
      <c r="AW3" s="113"/>
      <c r="AX3" s="113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5"/>
      <c r="CI3" s="455"/>
      <c r="CJ3" s="446"/>
      <c r="CK3" s="116"/>
      <c r="CL3" s="117"/>
      <c r="CM3" s="117"/>
      <c r="CN3" s="118" t="s">
        <v>205</v>
      </c>
      <c r="CO3" s="119"/>
      <c r="CP3" s="119"/>
      <c r="CQ3" s="119"/>
      <c r="CR3" s="119"/>
      <c r="CS3" s="119"/>
      <c r="CT3" s="120"/>
      <c r="CU3" s="120"/>
      <c r="CV3" s="121"/>
      <c r="CW3" s="116"/>
    </row>
    <row r="4" spans="2:101" s="134" customFormat="1" ht="20.100000000000001" customHeight="1" x14ac:dyDescent="0.75">
      <c r="B4" s="446"/>
      <c r="C4" s="449"/>
      <c r="D4" s="452"/>
      <c r="E4" s="122" t="s">
        <v>34</v>
      </c>
      <c r="F4" s="123">
        <v>17</v>
      </c>
      <c r="G4" s="124">
        <v>21</v>
      </c>
      <c r="H4" s="124">
        <v>24</v>
      </c>
      <c r="I4" s="124">
        <v>27</v>
      </c>
      <c r="J4" s="124">
        <v>28</v>
      </c>
      <c r="K4" s="124">
        <v>31</v>
      </c>
      <c r="L4" s="124">
        <v>4</v>
      </c>
      <c r="M4" s="125">
        <v>5</v>
      </c>
      <c r="N4" s="124">
        <v>7</v>
      </c>
      <c r="O4" s="124">
        <v>10</v>
      </c>
      <c r="P4" s="124">
        <v>11</v>
      </c>
      <c r="Q4" s="124">
        <v>14</v>
      </c>
      <c r="R4" s="124">
        <v>17</v>
      </c>
      <c r="S4" s="124">
        <v>18</v>
      </c>
      <c r="T4" s="124">
        <v>21</v>
      </c>
      <c r="U4" s="124">
        <v>24</v>
      </c>
      <c r="V4" s="124">
        <v>25</v>
      </c>
      <c r="W4" s="124">
        <v>28</v>
      </c>
      <c r="X4" s="124">
        <v>1</v>
      </c>
      <c r="Y4" s="124">
        <v>2</v>
      </c>
      <c r="Z4" s="124">
        <v>5</v>
      </c>
      <c r="AA4" s="124">
        <v>8</v>
      </c>
      <c r="AB4" s="124">
        <v>9</v>
      </c>
      <c r="AC4" s="124">
        <v>12</v>
      </c>
      <c r="AD4" s="124">
        <v>15</v>
      </c>
      <c r="AE4" s="124">
        <v>19</v>
      </c>
      <c r="AF4" s="124">
        <v>22</v>
      </c>
      <c r="AG4" s="124">
        <v>23</v>
      </c>
      <c r="AH4" s="124">
        <v>26</v>
      </c>
      <c r="AI4" s="124">
        <v>30</v>
      </c>
      <c r="AJ4" s="125">
        <v>31</v>
      </c>
      <c r="AK4" s="124">
        <v>2</v>
      </c>
      <c r="AL4" s="124">
        <v>5</v>
      </c>
      <c r="AM4" s="126">
        <v>6</v>
      </c>
      <c r="AN4" s="127"/>
      <c r="AO4" s="124">
        <v>9</v>
      </c>
      <c r="AP4" s="124">
        <v>13</v>
      </c>
      <c r="AQ4" s="128">
        <v>14</v>
      </c>
      <c r="AR4" s="123">
        <v>16</v>
      </c>
      <c r="AS4" s="124">
        <v>19</v>
      </c>
      <c r="AT4" s="124">
        <v>20</v>
      </c>
      <c r="AU4" s="124">
        <v>23</v>
      </c>
      <c r="AV4" s="124">
        <v>26</v>
      </c>
      <c r="AW4" s="124">
        <v>27</v>
      </c>
      <c r="AX4" s="124">
        <v>30</v>
      </c>
      <c r="AY4" s="124">
        <v>2</v>
      </c>
      <c r="AZ4" s="124">
        <v>3</v>
      </c>
      <c r="BA4" s="124">
        <v>6</v>
      </c>
      <c r="BB4" s="124">
        <v>9</v>
      </c>
      <c r="BC4" s="124">
        <v>10</v>
      </c>
      <c r="BD4" s="124">
        <v>13</v>
      </c>
      <c r="BE4" s="124">
        <v>16</v>
      </c>
      <c r="BF4" s="124">
        <v>17</v>
      </c>
      <c r="BG4" s="124">
        <v>20</v>
      </c>
      <c r="BH4" s="124">
        <v>23</v>
      </c>
      <c r="BI4" s="124">
        <v>24</v>
      </c>
      <c r="BJ4" s="124">
        <v>27</v>
      </c>
      <c r="BK4" s="124">
        <v>30</v>
      </c>
      <c r="BL4" s="124">
        <v>1</v>
      </c>
      <c r="BM4" s="124">
        <v>3</v>
      </c>
      <c r="BN4" s="124">
        <v>4</v>
      </c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9"/>
      <c r="CI4" s="130">
        <v>80</v>
      </c>
      <c r="CJ4" s="446"/>
      <c r="CK4" s="116"/>
      <c r="CL4" s="116"/>
      <c r="CM4" s="102"/>
      <c r="CN4" s="131" t="s">
        <v>66</v>
      </c>
      <c r="CO4" s="132"/>
      <c r="CP4" s="132"/>
      <c r="CQ4" s="132"/>
      <c r="CR4" s="132"/>
      <c r="CS4" s="132"/>
      <c r="CT4" s="132"/>
      <c r="CU4" s="132"/>
      <c r="CV4" s="133"/>
      <c r="CW4" s="116"/>
    </row>
    <row r="5" spans="2:101" ht="20.100000000000001" customHeight="1" thickBot="1" x14ac:dyDescent="0.75">
      <c r="B5" s="447"/>
      <c r="C5" s="450"/>
      <c r="D5" s="453"/>
      <c r="E5" s="135" t="s">
        <v>39</v>
      </c>
      <c r="F5" s="136">
        <v>1</v>
      </c>
      <c r="G5" s="137">
        <v>2</v>
      </c>
      <c r="H5" s="137">
        <v>3</v>
      </c>
      <c r="I5" s="137">
        <v>4</v>
      </c>
      <c r="J5" s="137">
        <v>5</v>
      </c>
      <c r="K5" s="137">
        <v>6</v>
      </c>
      <c r="L5" s="137">
        <v>7</v>
      </c>
      <c r="M5" s="137">
        <v>8</v>
      </c>
      <c r="N5" s="137">
        <v>9</v>
      </c>
      <c r="O5" s="137">
        <v>10</v>
      </c>
      <c r="P5" s="137">
        <v>11</v>
      </c>
      <c r="Q5" s="137">
        <v>12</v>
      </c>
      <c r="R5" s="137">
        <v>13</v>
      </c>
      <c r="S5" s="137">
        <v>14</v>
      </c>
      <c r="T5" s="137">
        <v>15</v>
      </c>
      <c r="U5" s="137">
        <v>16</v>
      </c>
      <c r="V5" s="137">
        <v>17</v>
      </c>
      <c r="W5" s="137">
        <v>18</v>
      </c>
      <c r="X5" s="137">
        <v>19</v>
      </c>
      <c r="Y5" s="137">
        <v>20</v>
      </c>
      <c r="Z5" s="137">
        <v>21</v>
      </c>
      <c r="AA5" s="137">
        <v>22</v>
      </c>
      <c r="AB5" s="137">
        <v>23</v>
      </c>
      <c r="AC5" s="137">
        <v>24</v>
      </c>
      <c r="AD5" s="137">
        <v>25</v>
      </c>
      <c r="AE5" s="137">
        <v>26</v>
      </c>
      <c r="AF5" s="137">
        <v>27</v>
      </c>
      <c r="AG5" s="137">
        <v>28</v>
      </c>
      <c r="AH5" s="137">
        <v>29</v>
      </c>
      <c r="AI5" s="137">
        <v>30</v>
      </c>
      <c r="AJ5" s="137">
        <v>31</v>
      </c>
      <c r="AK5" s="137">
        <v>32</v>
      </c>
      <c r="AL5" s="137">
        <v>33</v>
      </c>
      <c r="AM5" s="138">
        <v>34</v>
      </c>
      <c r="AN5" s="127"/>
      <c r="AO5" s="136">
        <v>35</v>
      </c>
      <c r="AP5" s="137">
        <v>36</v>
      </c>
      <c r="AQ5" s="137">
        <v>37</v>
      </c>
      <c r="AR5" s="137">
        <v>38</v>
      </c>
      <c r="AS5" s="137">
        <v>39</v>
      </c>
      <c r="AT5" s="137">
        <v>40</v>
      </c>
      <c r="AU5" s="137">
        <v>41</v>
      </c>
      <c r="AV5" s="137">
        <v>42</v>
      </c>
      <c r="AW5" s="137">
        <v>43</v>
      </c>
      <c r="AX5" s="137">
        <v>44</v>
      </c>
      <c r="AY5" s="137">
        <v>45</v>
      </c>
      <c r="AZ5" s="137">
        <v>46</v>
      </c>
      <c r="BA5" s="137">
        <v>47</v>
      </c>
      <c r="BB5" s="137">
        <v>48</v>
      </c>
      <c r="BC5" s="137">
        <v>49</v>
      </c>
      <c r="BD5" s="137">
        <v>50</v>
      </c>
      <c r="BE5" s="137">
        <v>51</v>
      </c>
      <c r="BF5" s="137">
        <v>52</v>
      </c>
      <c r="BG5" s="137">
        <v>53</v>
      </c>
      <c r="BH5" s="137">
        <v>54</v>
      </c>
      <c r="BI5" s="137">
        <v>55</v>
      </c>
      <c r="BJ5" s="137">
        <v>56</v>
      </c>
      <c r="BK5" s="137">
        <v>57</v>
      </c>
      <c r="BL5" s="137">
        <v>58</v>
      </c>
      <c r="BM5" s="137">
        <v>59</v>
      </c>
      <c r="BN5" s="137">
        <v>60</v>
      </c>
      <c r="BO5" s="137">
        <v>61</v>
      </c>
      <c r="BP5" s="137">
        <v>62</v>
      </c>
      <c r="BQ5" s="137">
        <v>63</v>
      </c>
      <c r="BR5" s="137">
        <v>64</v>
      </c>
      <c r="BS5" s="137">
        <v>65</v>
      </c>
      <c r="BT5" s="137">
        <v>66</v>
      </c>
      <c r="BU5" s="137">
        <v>67</v>
      </c>
      <c r="BV5" s="137">
        <v>68</v>
      </c>
      <c r="BW5" s="137">
        <v>69</v>
      </c>
      <c r="BX5" s="137">
        <v>70</v>
      </c>
      <c r="BY5" s="137">
        <v>71</v>
      </c>
      <c r="BZ5" s="137">
        <v>72</v>
      </c>
      <c r="CA5" s="137">
        <v>73</v>
      </c>
      <c r="CB5" s="137">
        <v>74</v>
      </c>
      <c r="CC5" s="137">
        <v>75</v>
      </c>
      <c r="CD5" s="137">
        <v>76</v>
      </c>
      <c r="CE5" s="137">
        <v>77</v>
      </c>
      <c r="CF5" s="137">
        <v>78</v>
      </c>
      <c r="CG5" s="137">
        <v>79</v>
      </c>
      <c r="CH5" s="139">
        <v>80</v>
      </c>
      <c r="CI5" s="140">
        <f>(CI4*80)/100</f>
        <v>64</v>
      </c>
      <c r="CJ5" s="447"/>
      <c r="CK5" s="116"/>
      <c r="CL5" s="116"/>
      <c r="CM5" s="141"/>
      <c r="CN5" s="142" t="s">
        <v>206</v>
      </c>
      <c r="CO5" s="143"/>
      <c r="CP5" s="143"/>
      <c r="CQ5" s="143"/>
      <c r="CR5" s="143"/>
      <c r="CS5" s="143"/>
      <c r="CT5" s="143"/>
      <c r="CU5" s="143"/>
      <c r="CV5" s="144"/>
      <c r="CW5" s="145"/>
    </row>
    <row r="6" spans="2:101" s="158" customFormat="1" ht="18" customHeight="1" x14ac:dyDescent="0.75">
      <c r="B6" s="146">
        <v>1</v>
      </c>
      <c r="C6" s="377">
        <v>12456</v>
      </c>
      <c r="D6" s="375" t="s">
        <v>70</v>
      </c>
      <c r="E6" s="148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1"/>
      <c r="V6" s="151"/>
      <c r="W6" s="151"/>
      <c r="X6" s="151"/>
      <c r="Y6" s="152"/>
      <c r="Z6" s="151"/>
      <c r="AA6" s="151"/>
      <c r="AB6" s="151"/>
      <c r="AC6" s="151"/>
      <c r="AD6" s="151"/>
      <c r="AE6" s="150"/>
      <c r="AF6" s="150"/>
      <c r="AG6" s="150"/>
      <c r="AH6" s="150"/>
      <c r="AI6" s="150"/>
      <c r="AJ6" s="150"/>
      <c r="AK6" s="150"/>
      <c r="AL6" s="150"/>
      <c r="AM6" s="153"/>
      <c r="AN6" s="154"/>
      <c r="AO6" s="149"/>
      <c r="AP6" s="150"/>
      <c r="AQ6" s="150"/>
      <c r="AR6" s="150"/>
      <c r="AS6" s="150"/>
      <c r="AT6" s="151"/>
      <c r="AU6" s="151"/>
      <c r="AV6" s="151"/>
      <c r="AW6" s="151"/>
      <c r="AX6" s="152"/>
      <c r="AY6" s="151"/>
      <c r="AZ6" s="151"/>
      <c r="BA6" s="151"/>
      <c r="BB6" s="151"/>
      <c r="BC6" s="151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1"/>
      <c r="BU6" s="151"/>
      <c r="BV6" s="151"/>
      <c r="BW6" s="151"/>
      <c r="BX6" s="151"/>
      <c r="BY6" s="151"/>
      <c r="BZ6" s="151"/>
      <c r="CA6" s="151"/>
      <c r="CB6" s="151"/>
      <c r="CC6" s="152"/>
      <c r="CD6" s="151"/>
      <c r="CE6" s="151"/>
      <c r="CF6" s="151"/>
      <c r="CG6" s="151"/>
      <c r="CH6" s="155"/>
      <c r="CI6" s="156">
        <f>($CI$4-CL6)</f>
        <v>80</v>
      </c>
      <c r="CJ6" s="146">
        <v>1</v>
      </c>
      <c r="CK6" s="157"/>
      <c r="CL6" s="157">
        <f>SUM(F6:CH6)</f>
        <v>0</v>
      </c>
      <c r="CN6" s="159"/>
      <c r="CO6" s="159"/>
      <c r="CP6" s="159"/>
      <c r="CQ6" s="159"/>
      <c r="CR6" s="159"/>
      <c r="CS6" s="159"/>
      <c r="CT6" s="159"/>
      <c r="CU6" s="159"/>
      <c r="CV6" s="159"/>
      <c r="CW6" s="116"/>
    </row>
    <row r="7" spans="2:101" s="158" customFormat="1" ht="18" customHeight="1" x14ac:dyDescent="0.75">
      <c r="B7" s="160">
        <v>2</v>
      </c>
      <c r="C7" s="378">
        <v>12460</v>
      </c>
      <c r="D7" s="376" t="s">
        <v>71</v>
      </c>
      <c r="E7" s="162"/>
      <c r="F7" s="16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  <c r="V7" s="165"/>
      <c r="W7" s="165"/>
      <c r="X7" s="165"/>
      <c r="Y7" s="166"/>
      <c r="Z7" s="165"/>
      <c r="AA7" s="165"/>
      <c r="AB7" s="165"/>
      <c r="AC7" s="165"/>
      <c r="AD7" s="165"/>
      <c r="AE7" s="164"/>
      <c r="AF7" s="164"/>
      <c r="AG7" s="164"/>
      <c r="AH7" s="164"/>
      <c r="AI7" s="164"/>
      <c r="AJ7" s="164"/>
      <c r="AK7" s="164"/>
      <c r="AL7" s="164"/>
      <c r="AM7" s="167"/>
      <c r="AN7" s="154"/>
      <c r="AO7" s="163"/>
      <c r="AP7" s="164"/>
      <c r="AQ7" s="164"/>
      <c r="AR7" s="164"/>
      <c r="AS7" s="164"/>
      <c r="AT7" s="165"/>
      <c r="AU7" s="165"/>
      <c r="AV7" s="165"/>
      <c r="AW7" s="165"/>
      <c r="AX7" s="166"/>
      <c r="AY7" s="165"/>
      <c r="AZ7" s="165"/>
      <c r="BA7" s="165"/>
      <c r="BB7" s="165"/>
      <c r="BC7" s="165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5"/>
      <c r="BU7" s="165"/>
      <c r="BV7" s="165"/>
      <c r="BW7" s="165"/>
      <c r="BX7" s="165"/>
      <c r="BY7" s="165"/>
      <c r="BZ7" s="165"/>
      <c r="CA7" s="165"/>
      <c r="CB7" s="165"/>
      <c r="CC7" s="166"/>
      <c r="CD7" s="165"/>
      <c r="CE7" s="165"/>
      <c r="CF7" s="165"/>
      <c r="CG7" s="165"/>
      <c r="CH7" s="168"/>
      <c r="CI7" s="169">
        <f t="shared" ref="CI7:CI42" si="0">($CI$4-CL7)</f>
        <v>80</v>
      </c>
      <c r="CJ7" s="160">
        <v>2</v>
      </c>
      <c r="CK7" s="157"/>
      <c r="CL7" s="157">
        <f t="shared" ref="CL7:CL35" si="1">SUM(F7:CH7)</f>
        <v>0</v>
      </c>
      <c r="CN7" s="159"/>
      <c r="CO7" s="159"/>
      <c r="CP7" s="159"/>
      <c r="CQ7" s="159"/>
      <c r="CR7" s="159"/>
      <c r="CS7" s="159"/>
      <c r="CT7" s="159"/>
      <c r="CU7" s="159"/>
      <c r="CV7" s="116"/>
      <c r="CW7" s="116"/>
    </row>
    <row r="8" spans="2:101" s="158" customFormat="1" ht="18" customHeight="1" x14ac:dyDescent="0.6">
      <c r="B8" s="160">
        <v>3</v>
      </c>
      <c r="C8" s="378">
        <v>12461</v>
      </c>
      <c r="D8" s="376" t="s">
        <v>72</v>
      </c>
      <c r="E8" s="170"/>
      <c r="F8" s="163"/>
      <c r="G8" s="164"/>
      <c r="H8" s="164"/>
      <c r="I8" s="164"/>
      <c r="J8" s="164"/>
      <c r="K8" s="164"/>
      <c r="L8" s="164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2"/>
      <c r="AN8" s="173"/>
      <c r="AO8" s="174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64"/>
      <c r="BJ8" s="164"/>
      <c r="BK8" s="164"/>
      <c r="BL8" s="175"/>
      <c r="BM8" s="175"/>
      <c r="BN8" s="175"/>
      <c r="BO8" s="164"/>
      <c r="BP8" s="164"/>
      <c r="BQ8" s="164"/>
      <c r="BR8" s="164"/>
      <c r="BS8" s="164"/>
      <c r="BT8" s="165"/>
      <c r="BU8" s="165"/>
      <c r="BV8" s="165"/>
      <c r="BW8" s="165"/>
      <c r="BX8" s="165"/>
      <c r="BY8" s="165"/>
      <c r="BZ8" s="165"/>
      <c r="CA8" s="165"/>
      <c r="CB8" s="165"/>
      <c r="CC8" s="166"/>
      <c r="CD8" s="165"/>
      <c r="CE8" s="165"/>
      <c r="CF8" s="165"/>
      <c r="CG8" s="165"/>
      <c r="CH8" s="168"/>
      <c r="CI8" s="169">
        <f t="shared" si="0"/>
        <v>80</v>
      </c>
      <c r="CJ8" s="160">
        <v>3</v>
      </c>
      <c r="CK8" s="157"/>
      <c r="CL8" s="157">
        <f t="shared" si="1"/>
        <v>0</v>
      </c>
      <c r="CN8" s="116"/>
      <c r="CO8" s="116"/>
      <c r="CP8" s="116"/>
      <c r="CQ8" s="116"/>
      <c r="CR8" s="116"/>
      <c r="CS8" s="116"/>
      <c r="CT8" s="116"/>
      <c r="CU8" s="116"/>
      <c r="CV8" s="116"/>
      <c r="CW8" s="116"/>
    </row>
    <row r="9" spans="2:101" s="158" customFormat="1" ht="18" customHeight="1" x14ac:dyDescent="0.6">
      <c r="B9" s="160">
        <v>4</v>
      </c>
      <c r="C9" s="378">
        <v>12465</v>
      </c>
      <c r="D9" s="376" t="s">
        <v>73</v>
      </c>
      <c r="E9" s="162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5"/>
      <c r="X9" s="165"/>
      <c r="Y9" s="166"/>
      <c r="Z9" s="165"/>
      <c r="AA9" s="165"/>
      <c r="AB9" s="165"/>
      <c r="AC9" s="165"/>
      <c r="AD9" s="165"/>
      <c r="AE9" s="164"/>
      <c r="AF9" s="164"/>
      <c r="AG9" s="164"/>
      <c r="AH9" s="164"/>
      <c r="AI9" s="164"/>
      <c r="AJ9" s="164"/>
      <c r="AK9" s="176"/>
      <c r="AL9" s="176"/>
      <c r="AM9" s="177"/>
      <c r="AN9" s="173"/>
      <c r="AO9" s="163"/>
      <c r="AP9" s="164"/>
      <c r="AQ9" s="164"/>
      <c r="AR9" s="164"/>
      <c r="AS9" s="164"/>
      <c r="AT9" s="165"/>
      <c r="AU9" s="165"/>
      <c r="AV9" s="165"/>
      <c r="AW9" s="165"/>
      <c r="AX9" s="166"/>
      <c r="AY9" s="165"/>
      <c r="AZ9" s="165"/>
      <c r="BA9" s="165"/>
      <c r="BB9" s="165"/>
      <c r="BC9" s="165"/>
      <c r="BD9" s="164"/>
      <c r="BE9" s="164"/>
      <c r="BF9" s="164"/>
      <c r="BG9" s="164"/>
      <c r="BH9" s="164"/>
      <c r="BI9" s="164"/>
      <c r="BJ9" s="164"/>
      <c r="BK9" s="164"/>
      <c r="BL9" s="175"/>
      <c r="BM9" s="175"/>
      <c r="BN9" s="175"/>
      <c r="BO9" s="164"/>
      <c r="BP9" s="164"/>
      <c r="BQ9" s="164"/>
      <c r="BR9" s="164"/>
      <c r="BS9" s="164"/>
      <c r="BT9" s="165"/>
      <c r="BU9" s="165"/>
      <c r="BV9" s="165"/>
      <c r="BW9" s="165"/>
      <c r="BX9" s="165"/>
      <c r="BY9" s="165"/>
      <c r="BZ9" s="165"/>
      <c r="CA9" s="165"/>
      <c r="CB9" s="165"/>
      <c r="CC9" s="166"/>
      <c r="CD9" s="165"/>
      <c r="CE9" s="165"/>
      <c r="CF9" s="165"/>
      <c r="CG9" s="165"/>
      <c r="CH9" s="168"/>
      <c r="CI9" s="178">
        <f t="shared" si="0"/>
        <v>80</v>
      </c>
      <c r="CJ9" s="160">
        <v>4</v>
      </c>
      <c r="CK9" s="157"/>
      <c r="CL9" s="157">
        <f t="shared" si="1"/>
        <v>0</v>
      </c>
      <c r="CN9" s="116"/>
      <c r="CO9" s="116"/>
      <c r="CP9" s="116"/>
      <c r="CQ9" s="116"/>
      <c r="CR9" s="116"/>
      <c r="CS9" s="116"/>
      <c r="CT9" s="116"/>
      <c r="CU9" s="116"/>
      <c r="CV9" s="116"/>
      <c r="CW9" s="116"/>
    </row>
    <row r="10" spans="2:101" s="158" customFormat="1" ht="18" customHeight="1" x14ac:dyDescent="0.6">
      <c r="B10" s="160">
        <v>5</v>
      </c>
      <c r="C10" s="378">
        <v>12466</v>
      </c>
      <c r="D10" s="376" t="s">
        <v>74</v>
      </c>
      <c r="E10" s="162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5"/>
      <c r="V10" s="165"/>
      <c r="W10" s="165"/>
      <c r="X10" s="165"/>
      <c r="Y10" s="166"/>
      <c r="Z10" s="165"/>
      <c r="AA10" s="165"/>
      <c r="AB10" s="165"/>
      <c r="AC10" s="165"/>
      <c r="AD10" s="165"/>
      <c r="AE10" s="164"/>
      <c r="AF10" s="164"/>
      <c r="AG10" s="164"/>
      <c r="AH10" s="164"/>
      <c r="AI10" s="164"/>
      <c r="AJ10" s="164"/>
      <c r="AK10" s="179"/>
      <c r="AL10" s="179"/>
      <c r="AM10" s="180"/>
      <c r="AN10" s="181"/>
      <c r="AO10" s="163"/>
      <c r="AP10" s="164"/>
      <c r="AQ10" s="164"/>
      <c r="AR10" s="164"/>
      <c r="AS10" s="164"/>
      <c r="AT10" s="165"/>
      <c r="AU10" s="165"/>
      <c r="AV10" s="165"/>
      <c r="AW10" s="165"/>
      <c r="AX10" s="166"/>
      <c r="AY10" s="165"/>
      <c r="AZ10" s="165"/>
      <c r="BA10" s="165"/>
      <c r="BB10" s="165"/>
      <c r="BC10" s="165"/>
      <c r="BD10" s="164"/>
      <c r="BE10" s="164"/>
      <c r="BF10" s="164"/>
      <c r="BG10" s="164"/>
      <c r="BH10" s="164"/>
      <c r="BI10" s="164"/>
      <c r="BJ10" s="164"/>
      <c r="BK10" s="164"/>
      <c r="BL10" s="182"/>
      <c r="BM10" s="183"/>
      <c r="BN10" s="183"/>
      <c r="BO10" s="164"/>
      <c r="BP10" s="164"/>
      <c r="BQ10" s="164"/>
      <c r="BR10" s="164"/>
      <c r="BS10" s="164"/>
      <c r="BT10" s="165"/>
      <c r="BU10" s="165"/>
      <c r="BV10" s="165"/>
      <c r="BW10" s="165"/>
      <c r="BX10" s="165"/>
      <c r="BY10" s="165"/>
      <c r="BZ10" s="165"/>
      <c r="CA10" s="165"/>
      <c r="CB10" s="165"/>
      <c r="CC10" s="166"/>
      <c r="CD10" s="165"/>
      <c r="CE10" s="165"/>
      <c r="CF10" s="165"/>
      <c r="CG10" s="165"/>
      <c r="CH10" s="168"/>
      <c r="CI10" s="169">
        <f t="shared" si="0"/>
        <v>80</v>
      </c>
      <c r="CJ10" s="160">
        <v>5</v>
      </c>
      <c r="CK10" s="157"/>
      <c r="CL10" s="157">
        <f t="shared" si="1"/>
        <v>0</v>
      </c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</row>
    <row r="11" spans="2:101" s="158" customFormat="1" ht="18" customHeight="1" x14ac:dyDescent="0.6">
      <c r="B11" s="160">
        <v>6</v>
      </c>
      <c r="C11" s="378">
        <v>12468</v>
      </c>
      <c r="D11" s="440" t="s">
        <v>75</v>
      </c>
      <c r="E11" s="441"/>
      <c r="F11" s="163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  <c r="V11" s="165"/>
      <c r="W11" s="165"/>
      <c r="X11" s="165"/>
      <c r="Y11" s="166"/>
      <c r="Z11" s="165"/>
      <c r="AA11" s="165"/>
      <c r="AB11" s="165"/>
      <c r="AC11" s="165"/>
      <c r="AD11" s="165"/>
      <c r="AE11" s="164"/>
      <c r="AF11" s="164"/>
      <c r="AG11" s="164"/>
      <c r="AH11" s="164"/>
      <c r="AI11" s="164"/>
      <c r="AJ11" s="164"/>
      <c r="AK11" s="176"/>
      <c r="AL11" s="176"/>
      <c r="AM11" s="177"/>
      <c r="AN11" s="173"/>
      <c r="AO11" s="163"/>
      <c r="AP11" s="164"/>
      <c r="AQ11" s="164"/>
      <c r="AR11" s="164"/>
      <c r="AS11" s="164"/>
      <c r="AT11" s="165"/>
      <c r="AU11" s="165"/>
      <c r="AV11" s="165"/>
      <c r="AW11" s="165"/>
      <c r="AX11" s="166"/>
      <c r="AY11" s="165"/>
      <c r="AZ11" s="165"/>
      <c r="BA11" s="165"/>
      <c r="BB11" s="165"/>
      <c r="BC11" s="165"/>
      <c r="BD11" s="164"/>
      <c r="BE11" s="164"/>
      <c r="BF11" s="164"/>
      <c r="BG11" s="164"/>
      <c r="BH11" s="164"/>
      <c r="BI11" s="164"/>
      <c r="BJ11" s="164"/>
      <c r="BK11" s="164"/>
      <c r="BL11" s="171"/>
      <c r="BM11" s="175"/>
      <c r="BN11" s="175"/>
      <c r="BO11" s="164"/>
      <c r="BP11" s="164"/>
      <c r="BQ11" s="164"/>
      <c r="BR11" s="164"/>
      <c r="BS11" s="164"/>
      <c r="BT11" s="165"/>
      <c r="BU11" s="165"/>
      <c r="BV11" s="165"/>
      <c r="BW11" s="165"/>
      <c r="BX11" s="165"/>
      <c r="BY11" s="165"/>
      <c r="BZ11" s="165"/>
      <c r="CA11" s="165"/>
      <c r="CB11" s="165"/>
      <c r="CC11" s="166"/>
      <c r="CD11" s="165"/>
      <c r="CE11" s="165"/>
      <c r="CF11" s="165"/>
      <c r="CG11" s="165"/>
      <c r="CH11" s="168"/>
      <c r="CI11" s="169">
        <f t="shared" si="0"/>
        <v>80</v>
      </c>
      <c r="CJ11" s="160">
        <v>6</v>
      </c>
      <c r="CK11" s="157"/>
      <c r="CL11" s="157">
        <f t="shared" si="1"/>
        <v>0</v>
      </c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</row>
    <row r="12" spans="2:101" s="158" customFormat="1" ht="18" customHeight="1" x14ac:dyDescent="0.6">
      <c r="B12" s="160">
        <v>7</v>
      </c>
      <c r="C12" s="378">
        <v>12470</v>
      </c>
      <c r="D12" s="440" t="s">
        <v>76</v>
      </c>
      <c r="E12" s="441"/>
      <c r="F12" s="163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5"/>
      <c r="V12" s="165"/>
      <c r="W12" s="165"/>
      <c r="X12" s="165"/>
      <c r="Y12" s="166"/>
      <c r="Z12" s="165"/>
      <c r="AA12" s="165"/>
      <c r="AB12" s="165"/>
      <c r="AC12" s="165"/>
      <c r="AD12" s="165"/>
      <c r="AE12" s="164"/>
      <c r="AF12" s="164"/>
      <c r="AG12" s="164"/>
      <c r="AH12" s="164"/>
      <c r="AI12" s="164"/>
      <c r="AJ12" s="164"/>
      <c r="AK12" s="164"/>
      <c r="AL12" s="164"/>
      <c r="AM12" s="167"/>
      <c r="AN12" s="154"/>
      <c r="AO12" s="163"/>
      <c r="AP12" s="164"/>
      <c r="AQ12" s="164"/>
      <c r="AR12" s="164"/>
      <c r="AS12" s="164"/>
      <c r="AT12" s="165"/>
      <c r="AU12" s="165"/>
      <c r="AV12" s="165"/>
      <c r="AW12" s="165"/>
      <c r="AX12" s="166"/>
      <c r="AY12" s="165"/>
      <c r="AZ12" s="165"/>
      <c r="BA12" s="165"/>
      <c r="BB12" s="165"/>
      <c r="BC12" s="165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5"/>
      <c r="BU12" s="165"/>
      <c r="BV12" s="165"/>
      <c r="BW12" s="165"/>
      <c r="BX12" s="165"/>
      <c r="BY12" s="165"/>
      <c r="BZ12" s="165"/>
      <c r="CA12" s="165"/>
      <c r="CB12" s="165"/>
      <c r="CC12" s="166"/>
      <c r="CD12" s="165"/>
      <c r="CE12" s="165"/>
      <c r="CF12" s="165"/>
      <c r="CG12" s="165"/>
      <c r="CH12" s="168"/>
      <c r="CI12" s="169">
        <f t="shared" si="0"/>
        <v>80</v>
      </c>
      <c r="CJ12" s="160">
        <v>7</v>
      </c>
      <c r="CK12" s="157"/>
      <c r="CL12" s="157">
        <f t="shared" si="1"/>
        <v>0</v>
      </c>
      <c r="CN12" s="442"/>
      <c r="CO12" s="442"/>
      <c r="CP12" s="442"/>
      <c r="CQ12" s="442"/>
      <c r="CR12" s="442"/>
      <c r="CS12" s="442"/>
      <c r="CT12" s="442"/>
      <c r="CU12" s="442"/>
      <c r="CV12" s="442"/>
      <c r="CW12" s="442"/>
    </row>
    <row r="13" spans="2:101" s="158" customFormat="1" ht="18" customHeight="1" x14ac:dyDescent="0.6">
      <c r="B13" s="160">
        <v>8</v>
      </c>
      <c r="C13" s="378">
        <v>12474</v>
      </c>
      <c r="D13" s="376" t="s">
        <v>215</v>
      </c>
      <c r="E13" s="162"/>
      <c r="F13" s="163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5"/>
      <c r="W13" s="165"/>
      <c r="X13" s="165"/>
      <c r="Y13" s="166"/>
      <c r="Z13" s="165"/>
      <c r="AA13" s="165"/>
      <c r="AB13" s="165"/>
      <c r="AC13" s="165"/>
      <c r="AD13" s="165"/>
      <c r="AE13" s="164"/>
      <c r="AF13" s="164"/>
      <c r="AG13" s="164"/>
      <c r="AH13" s="164"/>
      <c r="AI13" s="164"/>
      <c r="AJ13" s="164"/>
      <c r="AK13" s="164"/>
      <c r="AL13" s="164"/>
      <c r="AM13" s="167"/>
      <c r="AN13" s="154"/>
      <c r="AO13" s="163"/>
      <c r="AP13" s="164"/>
      <c r="AQ13" s="164"/>
      <c r="AR13" s="164"/>
      <c r="AS13" s="164"/>
      <c r="AT13" s="165"/>
      <c r="AU13" s="165"/>
      <c r="AV13" s="165"/>
      <c r="AW13" s="165"/>
      <c r="AX13" s="166"/>
      <c r="AY13" s="165"/>
      <c r="AZ13" s="165"/>
      <c r="BA13" s="165"/>
      <c r="BB13" s="165"/>
      <c r="BC13" s="165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5"/>
      <c r="BU13" s="165"/>
      <c r="BV13" s="165"/>
      <c r="BW13" s="165"/>
      <c r="BX13" s="165"/>
      <c r="BY13" s="165"/>
      <c r="BZ13" s="165"/>
      <c r="CA13" s="165"/>
      <c r="CB13" s="165"/>
      <c r="CC13" s="166"/>
      <c r="CD13" s="165"/>
      <c r="CE13" s="165"/>
      <c r="CF13" s="165"/>
      <c r="CG13" s="165"/>
      <c r="CH13" s="168"/>
      <c r="CI13" s="169">
        <f t="shared" si="0"/>
        <v>80</v>
      </c>
      <c r="CJ13" s="160">
        <v>8</v>
      </c>
      <c r="CK13" s="157"/>
      <c r="CL13" s="157">
        <f t="shared" si="1"/>
        <v>0</v>
      </c>
      <c r="CN13" s="442"/>
      <c r="CO13" s="442"/>
      <c r="CP13" s="442"/>
      <c r="CQ13" s="442"/>
      <c r="CR13" s="442"/>
      <c r="CS13" s="442"/>
      <c r="CT13" s="442"/>
      <c r="CU13" s="442"/>
      <c r="CV13" s="442"/>
      <c r="CW13" s="442"/>
    </row>
    <row r="14" spans="2:101" s="158" customFormat="1" ht="18" customHeight="1" x14ac:dyDescent="0.6">
      <c r="B14" s="160">
        <v>9</v>
      </c>
      <c r="C14" s="378">
        <v>12476</v>
      </c>
      <c r="D14" s="376" t="s">
        <v>77</v>
      </c>
      <c r="E14" s="162"/>
      <c r="F14" s="163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5"/>
      <c r="V14" s="165"/>
      <c r="W14" s="165"/>
      <c r="X14" s="165"/>
      <c r="Y14" s="166"/>
      <c r="Z14" s="165"/>
      <c r="AA14" s="165"/>
      <c r="AB14" s="165"/>
      <c r="AC14" s="165"/>
      <c r="AD14" s="165"/>
      <c r="AE14" s="164"/>
      <c r="AF14" s="164"/>
      <c r="AG14" s="164"/>
      <c r="AH14" s="164"/>
      <c r="AI14" s="164"/>
      <c r="AJ14" s="164"/>
      <c r="AK14" s="164"/>
      <c r="AL14" s="164"/>
      <c r="AM14" s="172"/>
      <c r="AN14" s="184"/>
      <c r="AO14" s="185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86"/>
      <c r="CI14" s="169">
        <f t="shared" si="0"/>
        <v>80</v>
      </c>
      <c r="CJ14" s="160">
        <v>9</v>
      </c>
      <c r="CK14" s="157"/>
      <c r="CL14" s="157">
        <f t="shared" si="1"/>
        <v>0</v>
      </c>
      <c r="CN14" s="442"/>
      <c r="CO14" s="442"/>
      <c r="CP14" s="442"/>
      <c r="CQ14" s="442"/>
      <c r="CR14" s="442"/>
      <c r="CS14" s="442"/>
      <c r="CT14" s="442"/>
      <c r="CU14" s="442"/>
      <c r="CV14" s="442"/>
      <c r="CW14" s="442"/>
    </row>
    <row r="15" spans="2:101" s="158" customFormat="1" ht="18" customHeight="1" x14ac:dyDescent="0.6">
      <c r="B15" s="160">
        <v>10</v>
      </c>
      <c r="C15" s="378">
        <v>12478</v>
      </c>
      <c r="D15" s="376" t="s">
        <v>78</v>
      </c>
      <c r="E15" s="162"/>
      <c r="F15" s="163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165"/>
      <c r="W15" s="165"/>
      <c r="X15" s="165"/>
      <c r="Y15" s="166"/>
      <c r="Z15" s="165"/>
      <c r="AA15" s="165"/>
      <c r="AB15" s="165"/>
      <c r="AC15" s="165"/>
      <c r="AD15" s="165"/>
      <c r="AE15" s="164"/>
      <c r="AF15" s="164"/>
      <c r="AG15" s="164"/>
      <c r="AH15" s="164"/>
      <c r="AI15" s="164"/>
      <c r="AJ15" s="164"/>
      <c r="AK15" s="164"/>
      <c r="AL15" s="164"/>
      <c r="AM15" s="172"/>
      <c r="AN15" s="184"/>
      <c r="AO15" s="185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86"/>
      <c r="CI15" s="169">
        <f t="shared" si="0"/>
        <v>80</v>
      </c>
      <c r="CJ15" s="160">
        <v>10</v>
      </c>
      <c r="CK15" s="157"/>
      <c r="CL15" s="157">
        <f t="shared" si="1"/>
        <v>0</v>
      </c>
      <c r="CN15" s="442"/>
      <c r="CO15" s="442"/>
      <c r="CP15" s="442"/>
      <c r="CQ15" s="442"/>
      <c r="CR15" s="442"/>
      <c r="CS15" s="442"/>
      <c r="CT15" s="442"/>
      <c r="CU15" s="442"/>
      <c r="CV15" s="442"/>
      <c r="CW15" s="442"/>
    </row>
    <row r="16" spans="2:101" s="158" customFormat="1" ht="18" customHeight="1" x14ac:dyDescent="0.75">
      <c r="B16" s="160">
        <v>11</v>
      </c>
      <c r="C16" s="378">
        <v>12482</v>
      </c>
      <c r="D16" s="376" t="s">
        <v>79</v>
      </c>
      <c r="E16" s="187"/>
      <c r="F16" s="163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V16" s="165"/>
      <c r="W16" s="165"/>
      <c r="X16" s="165"/>
      <c r="Y16" s="166"/>
      <c r="Z16" s="165"/>
      <c r="AA16" s="165"/>
      <c r="AB16" s="165"/>
      <c r="AC16" s="165"/>
      <c r="AD16" s="165"/>
      <c r="AE16" s="164"/>
      <c r="AF16" s="164"/>
      <c r="AG16" s="164"/>
      <c r="AH16" s="164"/>
      <c r="AI16" s="164"/>
      <c r="AJ16" s="164"/>
      <c r="AK16" s="164"/>
      <c r="AL16" s="164"/>
      <c r="AM16" s="172"/>
      <c r="AN16" s="184"/>
      <c r="AO16" s="185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86"/>
      <c r="CI16" s="169">
        <f t="shared" si="0"/>
        <v>80</v>
      </c>
      <c r="CJ16" s="160">
        <v>11</v>
      </c>
      <c r="CK16" s="157"/>
      <c r="CL16" s="157">
        <f t="shared" si="1"/>
        <v>0</v>
      </c>
      <c r="CN16" s="443"/>
      <c r="CO16" s="443"/>
      <c r="CP16" s="443"/>
      <c r="CQ16" s="443"/>
      <c r="CR16" s="443"/>
      <c r="CS16" s="188"/>
      <c r="CT16" s="188"/>
      <c r="CU16" s="188"/>
      <c r="CV16" s="188"/>
      <c r="CW16" s="188"/>
    </row>
    <row r="17" spans="2:101" s="158" customFormat="1" ht="18" customHeight="1" x14ac:dyDescent="0.75">
      <c r="B17" s="160">
        <v>12</v>
      </c>
      <c r="C17" s="378">
        <v>12483</v>
      </c>
      <c r="D17" s="376" t="s">
        <v>80</v>
      </c>
      <c r="E17" s="189"/>
      <c r="F17" s="190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65"/>
      <c r="V17" s="165"/>
      <c r="W17" s="165"/>
      <c r="X17" s="165"/>
      <c r="Y17" s="166"/>
      <c r="Z17" s="165"/>
      <c r="AA17" s="165"/>
      <c r="AB17" s="165"/>
      <c r="AC17" s="165"/>
      <c r="AD17" s="165"/>
      <c r="AE17" s="191"/>
      <c r="AF17" s="191"/>
      <c r="AG17" s="191"/>
      <c r="AH17" s="191"/>
      <c r="AI17" s="191"/>
      <c r="AJ17" s="191"/>
      <c r="AK17" s="191"/>
      <c r="AL17" s="191"/>
      <c r="AM17" s="172"/>
      <c r="AN17" s="184"/>
      <c r="AO17" s="185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86"/>
      <c r="CI17" s="169">
        <f t="shared" si="0"/>
        <v>80</v>
      </c>
      <c r="CJ17" s="160">
        <v>12</v>
      </c>
      <c r="CK17" s="157"/>
      <c r="CL17" s="157">
        <f t="shared" si="1"/>
        <v>0</v>
      </c>
      <c r="CN17" s="443"/>
      <c r="CO17" s="443"/>
      <c r="CP17" s="443"/>
      <c r="CQ17" s="443"/>
      <c r="CR17" s="443"/>
      <c r="CS17" s="188"/>
      <c r="CT17" s="188"/>
      <c r="CU17" s="188"/>
      <c r="CV17" s="188"/>
      <c r="CW17" s="188"/>
    </row>
    <row r="18" spans="2:101" s="158" customFormat="1" ht="18" customHeight="1" x14ac:dyDescent="0.6">
      <c r="B18" s="160">
        <v>13</v>
      </c>
      <c r="C18" s="378">
        <v>12486</v>
      </c>
      <c r="D18" s="376" t="s">
        <v>81</v>
      </c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65"/>
      <c r="V18" s="165"/>
      <c r="W18" s="165"/>
      <c r="X18" s="165"/>
      <c r="Y18" s="166"/>
      <c r="Z18" s="165"/>
      <c r="AA18" s="165"/>
      <c r="AB18" s="165"/>
      <c r="AC18" s="165"/>
      <c r="AD18" s="165"/>
      <c r="AE18" s="194"/>
      <c r="AF18" s="194"/>
      <c r="AG18" s="194"/>
      <c r="AH18" s="194"/>
      <c r="AI18" s="194"/>
      <c r="AJ18" s="194"/>
      <c r="AK18" s="194"/>
      <c r="AL18" s="194"/>
      <c r="AM18" s="172"/>
      <c r="AN18" s="184"/>
      <c r="AO18" s="185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86"/>
      <c r="CI18" s="169">
        <f t="shared" si="0"/>
        <v>80</v>
      </c>
      <c r="CJ18" s="160">
        <v>13</v>
      </c>
      <c r="CK18" s="157"/>
      <c r="CL18" s="157">
        <f t="shared" si="1"/>
        <v>0</v>
      </c>
    </row>
    <row r="19" spans="2:101" s="158" customFormat="1" ht="18" customHeight="1" x14ac:dyDescent="0.6">
      <c r="B19" s="160">
        <v>14</v>
      </c>
      <c r="C19" s="378">
        <v>12504</v>
      </c>
      <c r="D19" s="376" t="s">
        <v>82</v>
      </c>
      <c r="E19" s="187"/>
      <c r="F19" s="163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5"/>
      <c r="V19" s="165"/>
      <c r="W19" s="165"/>
      <c r="X19" s="165"/>
      <c r="Y19" s="166"/>
      <c r="Z19" s="165"/>
      <c r="AA19" s="165"/>
      <c r="AB19" s="165"/>
      <c r="AC19" s="165"/>
      <c r="AD19" s="165"/>
      <c r="AE19" s="164"/>
      <c r="AF19" s="164"/>
      <c r="AG19" s="164"/>
      <c r="AH19" s="164"/>
      <c r="AI19" s="164"/>
      <c r="AJ19" s="164"/>
      <c r="AK19" s="164"/>
      <c r="AL19" s="164"/>
      <c r="AM19" s="172"/>
      <c r="AN19" s="184"/>
      <c r="AO19" s="185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86"/>
      <c r="CI19" s="169">
        <f t="shared" si="0"/>
        <v>80</v>
      </c>
      <c r="CJ19" s="160">
        <v>14</v>
      </c>
      <c r="CK19" s="157"/>
      <c r="CL19" s="157">
        <f t="shared" si="1"/>
        <v>0</v>
      </c>
    </row>
    <row r="20" spans="2:101" s="158" customFormat="1" ht="18" customHeight="1" x14ac:dyDescent="0.6">
      <c r="B20" s="160">
        <v>15</v>
      </c>
      <c r="C20" s="378">
        <v>12506</v>
      </c>
      <c r="D20" s="440" t="s">
        <v>144</v>
      </c>
      <c r="E20" s="441"/>
      <c r="F20" s="190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65"/>
      <c r="V20" s="165"/>
      <c r="W20" s="165"/>
      <c r="X20" s="165"/>
      <c r="Y20" s="166"/>
      <c r="Z20" s="165"/>
      <c r="AA20" s="165"/>
      <c r="AB20" s="165"/>
      <c r="AC20" s="165"/>
      <c r="AD20" s="165"/>
      <c r="AE20" s="191"/>
      <c r="AF20" s="191"/>
      <c r="AG20" s="191"/>
      <c r="AH20" s="191"/>
      <c r="AI20" s="191"/>
      <c r="AJ20" s="191"/>
      <c r="AK20" s="191"/>
      <c r="AL20" s="191"/>
      <c r="AM20" s="172"/>
      <c r="AN20" s="184"/>
      <c r="AO20" s="185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86"/>
      <c r="CI20" s="169">
        <f t="shared" si="0"/>
        <v>80</v>
      </c>
      <c r="CJ20" s="160">
        <v>15</v>
      </c>
      <c r="CK20" s="157"/>
      <c r="CL20" s="157">
        <f t="shared" si="1"/>
        <v>0</v>
      </c>
    </row>
    <row r="21" spans="2:101" s="158" customFormat="1" ht="18" customHeight="1" x14ac:dyDescent="0.6">
      <c r="B21" s="160">
        <v>16</v>
      </c>
      <c r="C21" s="378">
        <v>12511</v>
      </c>
      <c r="D21" s="376" t="s">
        <v>83</v>
      </c>
      <c r="E21" s="187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5"/>
      <c r="V21" s="165"/>
      <c r="W21" s="165"/>
      <c r="X21" s="165"/>
      <c r="Y21" s="166"/>
      <c r="Z21" s="165"/>
      <c r="AA21" s="165"/>
      <c r="AB21" s="165"/>
      <c r="AC21" s="165"/>
      <c r="AD21" s="165"/>
      <c r="AE21" s="164"/>
      <c r="AF21" s="164"/>
      <c r="AG21" s="164"/>
      <c r="AH21" s="164"/>
      <c r="AI21" s="164"/>
      <c r="AJ21" s="164"/>
      <c r="AK21" s="164"/>
      <c r="AL21" s="164"/>
      <c r="AM21" s="172"/>
      <c r="AN21" s="184"/>
      <c r="AO21" s="185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86"/>
      <c r="CI21" s="169">
        <f t="shared" si="0"/>
        <v>80</v>
      </c>
      <c r="CJ21" s="160">
        <v>16</v>
      </c>
      <c r="CK21" s="157"/>
      <c r="CL21" s="157">
        <f t="shared" si="1"/>
        <v>0</v>
      </c>
    </row>
    <row r="22" spans="2:101" s="158" customFormat="1" ht="18" customHeight="1" x14ac:dyDescent="0.6">
      <c r="B22" s="160">
        <v>17</v>
      </c>
      <c r="C22" s="378">
        <v>12531</v>
      </c>
      <c r="D22" s="376" t="s">
        <v>84</v>
      </c>
      <c r="E22" s="162"/>
      <c r="F22" s="190">
        <v>1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65"/>
      <c r="V22" s="165"/>
      <c r="W22" s="165"/>
      <c r="X22" s="165"/>
      <c r="Y22" s="166"/>
      <c r="Z22" s="165"/>
      <c r="AA22" s="165"/>
      <c r="AB22" s="165"/>
      <c r="AC22" s="165"/>
      <c r="AD22" s="165"/>
      <c r="AE22" s="191"/>
      <c r="AF22" s="191"/>
      <c r="AG22" s="191"/>
      <c r="AH22" s="191"/>
      <c r="AI22" s="191"/>
      <c r="AJ22" s="191"/>
      <c r="AK22" s="191"/>
      <c r="AL22" s="191"/>
      <c r="AM22" s="172"/>
      <c r="AN22" s="184"/>
      <c r="AO22" s="185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86"/>
      <c r="CI22" s="169">
        <f t="shared" si="0"/>
        <v>79</v>
      </c>
      <c r="CJ22" s="160">
        <v>17</v>
      </c>
      <c r="CK22" s="157"/>
      <c r="CL22" s="157">
        <f t="shared" si="1"/>
        <v>1</v>
      </c>
    </row>
    <row r="23" spans="2:101" s="158" customFormat="1" ht="18" customHeight="1" x14ac:dyDescent="0.6">
      <c r="B23" s="160">
        <v>18</v>
      </c>
      <c r="C23" s="378">
        <v>12541</v>
      </c>
      <c r="D23" s="376" t="s">
        <v>85</v>
      </c>
      <c r="E23" s="195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65"/>
      <c r="V23" s="165"/>
      <c r="W23" s="165"/>
      <c r="X23" s="165"/>
      <c r="Y23" s="166"/>
      <c r="Z23" s="165"/>
      <c r="AA23" s="165"/>
      <c r="AB23" s="165"/>
      <c r="AC23" s="165"/>
      <c r="AD23" s="165"/>
      <c r="AE23" s="191"/>
      <c r="AF23" s="191"/>
      <c r="AG23" s="191"/>
      <c r="AH23" s="191"/>
      <c r="AI23" s="191"/>
      <c r="AJ23" s="191"/>
      <c r="AK23" s="191"/>
      <c r="AL23" s="191"/>
      <c r="AM23" s="172"/>
      <c r="AN23" s="184"/>
      <c r="AO23" s="185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86"/>
      <c r="CI23" s="169">
        <f t="shared" si="0"/>
        <v>80</v>
      </c>
      <c r="CJ23" s="160">
        <v>18</v>
      </c>
      <c r="CK23" s="157"/>
      <c r="CL23" s="157">
        <f t="shared" si="1"/>
        <v>0</v>
      </c>
    </row>
    <row r="24" spans="2:101" s="158" customFormat="1" ht="18" customHeight="1" x14ac:dyDescent="0.6">
      <c r="B24" s="160">
        <v>19</v>
      </c>
      <c r="C24" s="378">
        <v>12544</v>
      </c>
      <c r="D24" s="376" t="s">
        <v>86</v>
      </c>
      <c r="E24" s="162"/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5"/>
      <c r="V24" s="165"/>
      <c r="W24" s="165"/>
      <c r="X24" s="165"/>
      <c r="Y24" s="166"/>
      <c r="Z24" s="165"/>
      <c r="AA24" s="165"/>
      <c r="AB24" s="165"/>
      <c r="AC24" s="165"/>
      <c r="AD24" s="165"/>
      <c r="AE24" s="164"/>
      <c r="AF24" s="164"/>
      <c r="AG24" s="164"/>
      <c r="AH24" s="164"/>
      <c r="AI24" s="164"/>
      <c r="AJ24" s="164"/>
      <c r="AK24" s="164"/>
      <c r="AL24" s="164"/>
      <c r="AM24" s="172"/>
      <c r="AN24" s="184"/>
      <c r="AO24" s="185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86"/>
      <c r="CI24" s="169">
        <f t="shared" si="0"/>
        <v>80</v>
      </c>
      <c r="CJ24" s="160">
        <v>19</v>
      </c>
      <c r="CK24" s="157"/>
      <c r="CL24" s="157">
        <f t="shared" si="1"/>
        <v>0</v>
      </c>
    </row>
    <row r="25" spans="2:101" s="158" customFormat="1" ht="18" customHeight="1" x14ac:dyDescent="0.6">
      <c r="B25" s="160">
        <v>20</v>
      </c>
      <c r="C25" s="378">
        <v>12550</v>
      </c>
      <c r="D25" s="376" t="s">
        <v>87</v>
      </c>
      <c r="E25" s="162"/>
      <c r="F25" s="193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65"/>
      <c r="V25" s="165"/>
      <c r="W25" s="165"/>
      <c r="X25" s="165"/>
      <c r="Y25" s="166"/>
      <c r="Z25" s="165"/>
      <c r="AA25" s="165"/>
      <c r="AB25" s="165"/>
      <c r="AC25" s="165"/>
      <c r="AD25" s="165"/>
      <c r="AE25" s="194"/>
      <c r="AF25" s="194"/>
      <c r="AG25" s="194"/>
      <c r="AH25" s="194"/>
      <c r="AI25" s="194"/>
      <c r="AJ25" s="194"/>
      <c r="AK25" s="194"/>
      <c r="AL25" s="194"/>
      <c r="AM25" s="172"/>
      <c r="AN25" s="184"/>
      <c r="AO25" s="185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86"/>
      <c r="CI25" s="178">
        <f t="shared" si="0"/>
        <v>80</v>
      </c>
      <c r="CJ25" s="160">
        <v>20</v>
      </c>
      <c r="CK25" s="157"/>
      <c r="CL25" s="157">
        <f t="shared" si="1"/>
        <v>0</v>
      </c>
    </row>
    <row r="26" spans="2:101" s="158" customFormat="1" ht="18" customHeight="1" x14ac:dyDescent="0.6">
      <c r="B26" s="160">
        <v>21</v>
      </c>
      <c r="C26" s="378">
        <v>12557</v>
      </c>
      <c r="D26" s="376" t="s">
        <v>88</v>
      </c>
      <c r="E26" s="192"/>
      <c r="F26" s="16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4"/>
      <c r="AF26" s="164"/>
      <c r="AG26" s="164"/>
      <c r="AH26" s="164"/>
      <c r="AI26" s="164"/>
      <c r="AJ26" s="164"/>
      <c r="AK26" s="164"/>
      <c r="AL26" s="164"/>
      <c r="AM26" s="172"/>
      <c r="AN26" s="184"/>
      <c r="AO26" s="185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86"/>
      <c r="CI26" s="169">
        <f t="shared" si="0"/>
        <v>80</v>
      </c>
      <c r="CJ26" s="160">
        <v>21</v>
      </c>
      <c r="CK26" s="157"/>
      <c r="CL26" s="157">
        <f t="shared" si="1"/>
        <v>0</v>
      </c>
    </row>
    <row r="27" spans="2:101" s="158" customFormat="1" ht="18" customHeight="1" x14ac:dyDescent="0.6">
      <c r="B27" s="160">
        <v>22</v>
      </c>
      <c r="C27" s="378">
        <v>12560</v>
      </c>
      <c r="D27" s="376" t="s">
        <v>89</v>
      </c>
      <c r="E27" s="162"/>
      <c r="F27" s="163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4"/>
      <c r="AF27" s="164"/>
      <c r="AG27" s="164"/>
      <c r="AH27" s="164"/>
      <c r="AI27" s="164"/>
      <c r="AJ27" s="164"/>
      <c r="AK27" s="164"/>
      <c r="AL27" s="164"/>
      <c r="AM27" s="172"/>
      <c r="AN27" s="184"/>
      <c r="AO27" s="185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86"/>
      <c r="CI27" s="169">
        <f t="shared" si="0"/>
        <v>80</v>
      </c>
      <c r="CJ27" s="160">
        <v>22</v>
      </c>
      <c r="CK27" s="157"/>
      <c r="CL27" s="157">
        <f t="shared" si="1"/>
        <v>0</v>
      </c>
    </row>
    <row r="28" spans="2:101" s="158" customFormat="1" ht="18" customHeight="1" x14ac:dyDescent="0.6">
      <c r="B28" s="160">
        <v>23</v>
      </c>
      <c r="C28" s="378">
        <v>12561</v>
      </c>
      <c r="D28" s="376" t="s">
        <v>90</v>
      </c>
      <c r="E28" s="162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91"/>
      <c r="AF28" s="191"/>
      <c r="AG28" s="191"/>
      <c r="AH28" s="191"/>
      <c r="AI28" s="191"/>
      <c r="AJ28" s="191"/>
      <c r="AK28" s="191"/>
      <c r="AL28" s="191"/>
      <c r="AM28" s="172"/>
      <c r="AN28" s="184"/>
      <c r="AO28" s="185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86"/>
      <c r="CI28" s="169">
        <f t="shared" si="0"/>
        <v>80</v>
      </c>
      <c r="CJ28" s="160">
        <v>23</v>
      </c>
      <c r="CK28" s="157"/>
      <c r="CL28" s="157">
        <f t="shared" si="1"/>
        <v>0</v>
      </c>
    </row>
    <row r="29" spans="2:101" s="158" customFormat="1" ht="18" customHeight="1" x14ac:dyDescent="0.6">
      <c r="B29" s="160">
        <v>24</v>
      </c>
      <c r="C29" s="378">
        <v>12564</v>
      </c>
      <c r="D29" s="376" t="s">
        <v>216</v>
      </c>
      <c r="E29" s="162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4"/>
      <c r="AF29" s="164"/>
      <c r="AG29" s="164"/>
      <c r="AH29" s="164"/>
      <c r="AI29" s="164"/>
      <c r="AJ29" s="164"/>
      <c r="AK29" s="164"/>
      <c r="AL29" s="164"/>
      <c r="AM29" s="172"/>
      <c r="AN29" s="184"/>
      <c r="AO29" s="185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86"/>
      <c r="CI29" s="169">
        <f t="shared" si="0"/>
        <v>80</v>
      </c>
      <c r="CJ29" s="160">
        <v>24</v>
      </c>
      <c r="CK29" s="157"/>
      <c r="CL29" s="157">
        <f t="shared" si="1"/>
        <v>0</v>
      </c>
    </row>
    <row r="30" spans="2:101" s="158" customFormat="1" ht="18" customHeight="1" x14ac:dyDescent="0.6">
      <c r="B30" s="160">
        <v>25</v>
      </c>
      <c r="C30" s="378">
        <v>12647</v>
      </c>
      <c r="D30" s="376" t="s">
        <v>91</v>
      </c>
      <c r="E30" s="162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4"/>
      <c r="AF30" s="164"/>
      <c r="AG30" s="164"/>
      <c r="AH30" s="164"/>
      <c r="AI30" s="164"/>
      <c r="AJ30" s="164"/>
      <c r="AK30" s="164"/>
      <c r="AL30" s="164"/>
      <c r="AM30" s="172"/>
      <c r="AN30" s="184"/>
      <c r="AO30" s="185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86"/>
      <c r="CI30" s="169">
        <f t="shared" si="0"/>
        <v>80</v>
      </c>
      <c r="CJ30" s="160">
        <v>25</v>
      </c>
      <c r="CK30" s="157"/>
      <c r="CL30" s="157">
        <f t="shared" si="1"/>
        <v>0</v>
      </c>
    </row>
    <row r="31" spans="2:101" s="158" customFormat="1" ht="18" customHeight="1" x14ac:dyDescent="0.6">
      <c r="B31" s="160">
        <v>26</v>
      </c>
      <c r="C31" s="378">
        <v>12660</v>
      </c>
      <c r="D31" s="376" t="s">
        <v>92</v>
      </c>
      <c r="E31" s="162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4"/>
      <c r="AF31" s="164"/>
      <c r="AG31" s="164"/>
      <c r="AH31" s="164"/>
      <c r="AI31" s="164"/>
      <c r="AJ31" s="164"/>
      <c r="AK31" s="164"/>
      <c r="AL31" s="164"/>
      <c r="AM31" s="172"/>
      <c r="AN31" s="184"/>
      <c r="AO31" s="185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86"/>
      <c r="CI31" s="169">
        <f t="shared" si="0"/>
        <v>80</v>
      </c>
      <c r="CJ31" s="160">
        <v>26</v>
      </c>
      <c r="CK31" s="157"/>
      <c r="CL31" s="157">
        <f t="shared" si="1"/>
        <v>0</v>
      </c>
    </row>
    <row r="32" spans="2:101" s="158" customFormat="1" ht="18" customHeight="1" x14ac:dyDescent="0.6">
      <c r="B32" s="160">
        <v>27</v>
      </c>
      <c r="C32" s="378">
        <v>12920</v>
      </c>
      <c r="D32" s="376" t="s">
        <v>93</v>
      </c>
      <c r="E32" s="162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4"/>
      <c r="AF32" s="164"/>
      <c r="AG32" s="164"/>
      <c r="AH32" s="164"/>
      <c r="AI32" s="164"/>
      <c r="AJ32" s="164"/>
      <c r="AK32" s="164"/>
      <c r="AL32" s="164"/>
      <c r="AM32" s="172"/>
      <c r="AN32" s="184"/>
      <c r="AO32" s="185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86"/>
      <c r="CI32" s="169">
        <f t="shared" si="0"/>
        <v>80</v>
      </c>
      <c r="CJ32" s="160">
        <v>27</v>
      </c>
      <c r="CK32" s="157"/>
      <c r="CL32" s="157">
        <f t="shared" si="1"/>
        <v>0</v>
      </c>
    </row>
    <row r="33" spans="2:90" s="158" customFormat="1" ht="18" customHeight="1" x14ac:dyDescent="0.6">
      <c r="B33" s="196">
        <v>28</v>
      </c>
      <c r="C33" s="378">
        <v>12922</v>
      </c>
      <c r="D33" s="376" t="s">
        <v>94</v>
      </c>
      <c r="E33" s="162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5"/>
      <c r="X33" s="165"/>
      <c r="Y33" s="166"/>
      <c r="Z33" s="165"/>
      <c r="AA33" s="165"/>
      <c r="AB33" s="165"/>
      <c r="AC33" s="165"/>
      <c r="AD33" s="165"/>
      <c r="AE33" s="164"/>
      <c r="AF33" s="164"/>
      <c r="AG33" s="164"/>
      <c r="AH33" s="164"/>
      <c r="AI33" s="164"/>
      <c r="AJ33" s="164"/>
      <c r="AK33" s="164"/>
      <c r="AL33" s="164"/>
      <c r="AM33" s="172"/>
      <c r="AN33" s="184"/>
      <c r="AO33" s="185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86"/>
      <c r="CI33" s="169">
        <f t="shared" si="0"/>
        <v>80</v>
      </c>
      <c r="CJ33" s="160">
        <v>28</v>
      </c>
      <c r="CK33" s="157"/>
      <c r="CL33" s="157">
        <f t="shared" si="1"/>
        <v>0</v>
      </c>
    </row>
    <row r="34" spans="2:90" s="158" customFormat="1" ht="18" customHeight="1" x14ac:dyDescent="0.6">
      <c r="B34" s="160">
        <v>29</v>
      </c>
      <c r="C34" s="378">
        <v>12941</v>
      </c>
      <c r="D34" s="376" t="s">
        <v>95</v>
      </c>
      <c r="E34" s="162"/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165"/>
      <c r="W34" s="165"/>
      <c r="X34" s="165"/>
      <c r="Y34" s="166"/>
      <c r="Z34" s="165"/>
      <c r="AA34" s="165"/>
      <c r="AB34" s="165"/>
      <c r="AC34" s="165"/>
      <c r="AD34" s="165"/>
      <c r="AE34" s="164"/>
      <c r="AF34" s="164"/>
      <c r="AG34" s="164"/>
      <c r="AH34" s="164"/>
      <c r="AI34" s="164"/>
      <c r="AJ34" s="164"/>
      <c r="AK34" s="164"/>
      <c r="AL34" s="164"/>
      <c r="AM34" s="172"/>
      <c r="AN34" s="184"/>
      <c r="AO34" s="185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86"/>
      <c r="CI34" s="169">
        <f t="shared" si="0"/>
        <v>80</v>
      </c>
      <c r="CJ34" s="160">
        <v>29</v>
      </c>
      <c r="CK34" s="157"/>
      <c r="CL34" s="157">
        <f t="shared" si="1"/>
        <v>0</v>
      </c>
    </row>
    <row r="35" spans="2:90" s="158" customFormat="1" ht="18" customHeight="1" x14ac:dyDescent="0.6">
      <c r="B35" s="160">
        <v>30</v>
      </c>
      <c r="C35" s="378">
        <v>13079</v>
      </c>
      <c r="D35" s="376" t="s">
        <v>96</v>
      </c>
      <c r="E35" s="197"/>
      <c r="F35" s="163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5"/>
      <c r="V35" s="165"/>
      <c r="W35" s="165"/>
      <c r="X35" s="165"/>
      <c r="Y35" s="166"/>
      <c r="Z35" s="165"/>
      <c r="AA35" s="165"/>
      <c r="AB35" s="165"/>
      <c r="AC35" s="165"/>
      <c r="AD35" s="165"/>
      <c r="AE35" s="164"/>
      <c r="AF35" s="164"/>
      <c r="AG35" s="164"/>
      <c r="AH35" s="164"/>
      <c r="AI35" s="164"/>
      <c r="AJ35" s="164"/>
      <c r="AK35" s="164"/>
      <c r="AL35" s="164"/>
      <c r="AM35" s="172"/>
      <c r="AN35" s="184"/>
      <c r="AO35" s="185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86"/>
      <c r="CI35" s="169">
        <f t="shared" si="0"/>
        <v>80</v>
      </c>
      <c r="CJ35" s="160">
        <v>30</v>
      </c>
      <c r="CK35" s="157"/>
      <c r="CL35" s="157">
        <f t="shared" si="1"/>
        <v>0</v>
      </c>
    </row>
    <row r="36" spans="2:90" s="158" customFormat="1" ht="18" customHeight="1" x14ac:dyDescent="0.6">
      <c r="B36" s="160">
        <v>31</v>
      </c>
      <c r="C36" s="378">
        <v>13198</v>
      </c>
      <c r="D36" s="376" t="s">
        <v>97</v>
      </c>
      <c r="E36" s="198"/>
      <c r="F36" s="163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  <c r="V36" s="165"/>
      <c r="W36" s="165"/>
      <c r="X36" s="165"/>
      <c r="Y36" s="166"/>
      <c r="Z36" s="165"/>
      <c r="AA36" s="165"/>
      <c r="AB36" s="165"/>
      <c r="AC36" s="165"/>
      <c r="AD36" s="165"/>
      <c r="AE36" s="164"/>
      <c r="AF36" s="164"/>
      <c r="AG36" s="164"/>
      <c r="AH36" s="164"/>
      <c r="AI36" s="164"/>
      <c r="AJ36" s="164"/>
      <c r="AK36" s="164"/>
      <c r="AL36" s="164"/>
      <c r="AM36" s="172"/>
      <c r="AN36" s="184"/>
      <c r="AO36" s="185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86"/>
      <c r="CI36" s="169">
        <f t="shared" si="0"/>
        <v>80</v>
      </c>
      <c r="CJ36" s="160">
        <v>31</v>
      </c>
      <c r="CK36" s="157"/>
      <c r="CL36" s="157"/>
    </row>
    <row r="37" spans="2:90" s="158" customFormat="1" ht="18" customHeight="1" x14ac:dyDescent="0.6">
      <c r="B37" s="160">
        <v>32</v>
      </c>
      <c r="C37" s="378">
        <v>13329</v>
      </c>
      <c r="D37" s="376" t="s">
        <v>98</v>
      </c>
      <c r="E37" s="162"/>
      <c r="F37" s="163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5"/>
      <c r="V37" s="165"/>
      <c r="W37" s="165"/>
      <c r="X37" s="165"/>
      <c r="Y37" s="166"/>
      <c r="Z37" s="165"/>
      <c r="AA37" s="165"/>
      <c r="AB37" s="165"/>
      <c r="AC37" s="165"/>
      <c r="AD37" s="165"/>
      <c r="AE37" s="164"/>
      <c r="AF37" s="164"/>
      <c r="AG37" s="164"/>
      <c r="AH37" s="164"/>
      <c r="AI37" s="164"/>
      <c r="AJ37" s="164"/>
      <c r="AK37" s="164"/>
      <c r="AL37" s="164"/>
      <c r="AM37" s="172"/>
      <c r="AN37" s="184"/>
      <c r="AO37" s="185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86"/>
      <c r="CI37" s="169">
        <f t="shared" si="0"/>
        <v>80</v>
      </c>
      <c r="CJ37" s="160">
        <v>32</v>
      </c>
      <c r="CK37" s="157"/>
      <c r="CL37" s="157"/>
    </row>
    <row r="38" spans="2:90" s="158" customFormat="1" ht="18" customHeight="1" x14ac:dyDescent="0.6">
      <c r="B38" s="160">
        <v>33</v>
      </c>
      <c r="C38" s="378">
        <v>13332</v>
      </c>
      <c r="D38" s="376" t="s">
        <v>99</v>
      </c>
      <c r="E38" s="162"/>
      <c r="F38" s="163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5"/>
      <c r="V38" s="165"/>
      <c r="W38" s="165"/>
      <c r="X38" s="165"/>
      <c r="Y38" s="166"/>
      <c r="Z38" s="165"/>
      <c r="AA38" s="165"/>
      <c r="AB38" s="165"/>
      <c r="AC38" s="165"/>
      <c r="AD38" s="165"/>
      <c r="AE38" s="164"/>
      <c r="AF38" s="164"/>
      <c r="AG38" s="164"/>
      <c r="AH38" s="164"/>
      <c r="AI38" s="164"/>
      <c r="AJ38" s="164"/>
      <c r="AK38" s="164"/>
      <c r="AL38" s="164"/>
      <c r="AM38" s="172"/>
      <c r="AN38" s="184"/>
      <c r="AO38" s="185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86"/>
      <c r="CI38" s="169">
        <f t="shared" si="0"/>
        <v>80</v>
      </c>
      <c r="CJ38" s="160">
        <v>33</v>
      </c>
      <c r="CK38" s="157"/>
      <c r="CL38" s="157"/>
    </row>
    <row r="39" spans="2:90" s="158" customFormat="1" ht="18" customHeight="1" x14ac:dyDescent="0.6">
      <c r="B39" s="160">
        <v>34</v>
      </c>
      <c r="C39" s="378">
        <v>13431</v>
      </c>
      <c r="D39" s="376" t="s">
        <v>100</v>
      </c>
      <c r="E39" s="162"/>
      <c r="F39" s="163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4"/>
      <c r="AF39" s="164"/>
      <c r="AG39" s="164"/>
      <c r="AH39" s="164"/>
      <c r="AI39" s="164"/>
      <c r="AJ39" s="164"/>
      <c r="AK39" s="164"/>
      <c r="AL39" s="164"/>
      <c r="AM39" s="172"/>
      <c r="AN39" s="184"/>
      <c r="AO39" s="185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86"/>
      <c r="CI39" s="169">
        <f t="shared" si="0"/>
        <v>80</v>
      </c>
      <c r="CJ39" s="160">
        <v>34</v>
      </c>
      <c r="CK39" s="157"/>
      <c r="CL39" s="157"/>
    </row>
    <row r="40" spans="2:90" s="158" customFormat="1" ht="18" customHeight="1" x14ac:dyDescent="0.6">
      <c r="B40" s="160">
        <v>35</v>
      </c>
      <c r="C40" s="378">
        <v>13497</v>
      </c>
      <c r="D40" s="440" t="s">
        <v>101</v>
      </c>
      <c r="E40" s="441"/>
      <c r="F40" s="190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91"/>
      <c r="AF40" s="191"/>
      <c r="AG40" s="191"/>
      <c r="AH40" s="191"/>
      <c r="AI40" s="191"/>
      <c r="AJ40" s="191"/>
      <c r="AK40" s="191"/>
      <c r="AL40" s="191"/>
      <c r="AM40" s="172"/>
      <c r="AN40" s="184"/>
      <c r="AO40" s="185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86"/>
      <c r="CI40" s="169">
        <f t="shared" si="0"/>
        <v>80</v>
      </c>
      <c r="CJ40" s="160">
        <v>35</v>
      </c>
      <c r="CK40" s="157"/>
      <c r="CL40" s="157"/>
    </row>
    <row r="41" spans="2:90" s="158" customFormat="1" ht="18" customHeight="1" x14ac:dyDescent="0.6">
      <c r="B41" s="160">
        <v>36</v>
      </c>
      <c r="C41" s="378">
        <v>13545</v>
      </c>
      <c r="D41" s="376" t="s">
        <v>217</v>
      </c>
      <c r="E41" s="170"/>
      <c r="F41" s="163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4"/>
      <c r="AF41" s="164"/>
      <c r="AG41" s="164"/>
      <c r="AH41" s="164"/>
      <c r="AI41" s="164"/>
      <c r="AJ41" s="164"/>
      <c r="AK41" s="164"/>
      <c r="AL41" s="164"/>
      <c r="AM41" s="172"/>
      <c r="AN41" s="184"/>
      <c r="AO41" s="185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86"/>
      <c r="CI41" s="169">
        <f t="shared" si="0"/>
        <v>80</v>
      </c>
      <c r="CJ41" s="160">
        <v>36</v>
      </c>
      <c r="CK41" s="157"/>
      <c r="CL41" s="157"/>
    </row>
    <row r="42" spans="2:90" s="158" customFormat="1" ht="18" customHeight="1" x14ac:dyDescent="0.6">
      <c r="B42" s="160">
        <v>37</v>
      </c>
      <c r="C42" s="378">
        <v>13553</v>
      </c>
      <c r="D42" s="440" t="s">
        <v>218</v>
      </c>
      <c r="E42" s="441"/>
      <c r="F42" s="199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200"/>
      <c r="AF42" s="200"/>
      <c r="AG42" s="200"/>
      <c r="AH42" s="200"/>
      <c r="AI42" s="200"/>
      <c r="AJ42" s="200"/>
      <c r="AK42" s="200"/>
      <c r="AL42" s="200"/>
      <c r="AM42" s="172"/>
      <c r="AN42" s="184"/>
      <c r="AO42" s="185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86"/>
      <c r="CI42" s="169">
        <f t="shared" si="0"/>
        <v>80</v>
      </c>
      <c r="CJ42" s="160">
        <v>37</v>
      </c>
      <c r="CK42" s="157"/>
      <c r="CL42" s="157"/>
    </row>
    <row r="43" spans="2:90" s="158" customFormat="1" ht="18" customHeight="1" x14ac:dyDescent="0.6">
      <c r="B43" s="160">
        <v>38</v>
      </c>
      <c r="C43" s="378"/>
      <c r="D43" s="376"/>
      <c r="E43" s="162"/>
      <c r="F43" s="199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200"/>
      <c r="AF43" s="200"/>
      <c r="AG43" s="200"/>
      <c r="AH43" s="200"/>
      <c r="AI43" s="200"/>
      <c r="AJ43" s="200"/>
      <c r="AK43" s="200"/>
      <c r="AL43" s="200"/>
      <c r="AM43" s="172"/>
      <c r="AN43" s="184"/>
      <c r="AO43" s="185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86"/>
      <c r="CI43" s="169"/>
      <c r="CJ43" s="160"/>
      <c r="CK43" s="157"/>
      <c r="CL43" s="157"/>
    </row>
    <row r="44" spans="2:90" s="158" customFormat="1" ht="18" customHeight="1" x14ac:dyDescent="0.6">
      <c r="B44" s="160">
        <v>39</v>
      </c>
      <c r="C44" s="378"/>
      <c r="D44" s="376"/>
      <c r="E44" s="201"/>
      <c r="F44" s="199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200"/>
      <c r="AF44" s="200"/>
      <c r="AG44" s="200"/>
      <c r="AH44" s="200"/>
      <c r="AI44" s="200"/>
      <c r="AJ44" s="200"/>
      <c r="AK44" s="200"/>
      <c r="AL44" s="200"/>
      <c r="AM44" s="172"/>
      <c r="AN44" s="184"/>
      <c r="AO44" s="185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86"/>
      <c r="CI44" s="169"/>
      <c r="CJ44" s="160"/>
      <c r="CK44" s="157"/>
      <c r="CL44" s="157"/>
    </row>
    <row r="45" spans="2:90" s="158" customFormat="1" ht="18" customHeight="1" thickBot="1" x14ac:dyDescent="0.65">
      <c r="B45" s="202">
        <v>40</v>
      </c>
      <c r="C45" s="379"/>
      <c r="D45" s="376"/>
      <c r="E45" s="203"/>
      <c r="F45" s="204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5"/>
      <c r="AF45" s="205"/>
      <c r="AG45" s="205"/>
      <c r="AH45" s="205"/>
      <c r="AI45" s="205"/>
      <c r="AJ45" s="205"/>
      <c r="AK45" s="205"/>
      <c r="AL45" s="205"/>
      <c r="AM45" s="207"/>
      <c r="AN45" s="184"/>
      <c r="AO45" s="185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86"/>
      <c r="CI45" s="208"/>
      <c r="CJ45" s="202"/>
      <c r="CK45" s="157"/>
      <c r="CL45" s="157"/>
    </row>
  </sheetData>
  <mergeCells count="15">
    <mergeCell ref="D11:E11"/>
    <mergeCell ref="D20:E20"/>
    <mergeCell ref="B1:AM1"/>
    <mergeCell ref="AO1:CJ1"/>
    <mergeCell ref="B2:B5"/>
    <mergeCell ref="C2:C5"/>
    <mergeCell ref="D2:D5"/>
    <mergeCell ref="CI2:CI3"/>
    <mergeCell ref="CJ2:CJ5"/>
    <mergeCell ref="D40:E40"/>
    <mergeCell ref="D42:E42"/>
    <mergeCell ref="CN12:CW13"/>
    <mergeCell ref="CN14:CW15"/>
    <mergeCell ref="CN16:CR17"/>
    <mergeCell ref="D12:E12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"/>
  <sheetViews>
    <sheetView workbookViewId="0"/>
  </sheetViews>
  <sheetFormatPr defaultRowHeight="21" x14ac:dyDescent="0.6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40" activePane="bottomRight" state="frozen"/>
      <selection pane="topRight" activeCell="D1" sqref="D1"/>
      <selection pane="bottomLeft" activeCell="A7" sqref="A7"/>
      <selection pane="bottomRight" activeCell="AC21" sqref="AC21"/>
    </sheetView>
  </sheetViews>
  <sheetFormatPr defaultColWidth="9.125" defaultRowHeight="21" x14ac:dyDescent="0.6"/>
  <cols>
    <col min="1" max="1" width="5.375" style="209" customWidth="1"/>
    <col min="2" max="2" width="3.25" style="209" customWidth="1"/>
    <col min="3" max="3" width="28.625" style="209" customWidth="1"/>
    <col min="4" max="21" width="2.75" style="209" customWidth="1"/>
    <col min="22" max="24" width="4.375" style="209" customWidth="1"/>
    <col min="25" max="25" width="4.75" style="209" customWidth="1"/>
    <col min="26" max="27" width="4.375" style="209" customWidth="1"/>
    <col min="28" max="16384" width="9.125" style="209"/>
  </cols>
  <sheetData>
    <row r="1" spans="2:27" ht="35.1" customHeight="1" thickBot="1" x14ac:dyDescent="0.75">
      <c r="B1" s="459" t="s">
        <v>207</v>
      </c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459"/>
    </row>
    <row r="2" spans="2:27" ht="18.899999999999999" customHeight="1" thickBot="1" x14ac:dyDescent="0.65">
      <c r="B2" s="265"/>
      <c r="C2" s="265"/>
      <c r="D2" s="460" t="s">
        <v>40</v>
      </c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2"/>
      <c r="V2" s="463" t="s">
        <v>4</v>
      </c>
      <c r="W2" s="464"/>
      <c r="X2" s="464"/>
      <c r="Y2" s="465"/>
      <c r="Z2" s="266" t="s">
        <v>5</v>
      </c>
      <c r="AA2" s="265"/>
    </row>
    <row r="3" spans="2:27" ht="18.899999999999999" customHeight="1" x14ac:dyDescent="0.6">
      <c r="B3" s="258" t="s">
        <v>0</v>
      </c>
      <c r="C3" s="258"/>
      <c r="D3" s="257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5"/>
      <c r="V3" s="264" t="s">
        <v>6</v>
      </c>
      <c r="W3" s="466" t="s">
        <v>41</v>
      </c>
      <c r="X3" s="469" t="s">
        <v>42</v>
      </c>
      <c r="Y3" s="472" t="s">
        <v>1</v>
      </c>
      <c r="Z3" s="253" t="s">
        <v>7</v>
      </c>
      <c r="AA3" s="252"/>
    </row>
    <row r="4" spans="2:27" ht="18.899999999999999" customHeight="1" x14ac:dyDescent="0.7">
      <c r="B4" s="258" t="s">
        <v>2</v>
      </c>
      <c r="C4" s="263" t="s">
        <v>32</v>
      </c>
      <c r="D4" s="262"/>
      <c r="E4" s="261"/>
      <c r="F4" s="262"/>
      <c r="G4" s="261"/>
      <c r="H4" s="262"/>
      <c r="I4" s="261"/>
      <c r="J4" s="262"/>
      <c r="K4" s="261"/>
      <c r="L4" s="262"/>
      <c r="M4" s="261"/>
      <c r="N4" s="262"/>
      <c r="O4" s="261"/>
      <c r="P4" s="262"/>
      <c r="Q4" s="261"/>
      <c r="R4" s="262"/>
      <c r="S4" s="261"/>
      <c r="T4" s="262"/>
      <c r="U4" s="261"/>
      <c r="V4" s="260" t="s">
        <v>8</v>
      </c>
      <c r="W4" s="467"/>
      <c r="X4" s="470"/>
      <c r="Y4" s="473"/>
      <c r="Z4" s="253" t="s">
        <v>9</v>
      </c>
      <c r="AA4" s="252" t="s">
        <v>10</v>
      </c>
    </row>
    <row r="5" spans="2:27" ht="18.899999999999999" customHeight="1" thickBot="1" x14ac:dyDescent="0.65">
      <c r="B5" s="259"/>
      <c r="C5" s="258"/>
      <c r="D5" s="257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5"/>
      <c r="V5" s="254" t="s">
        <v>11</v>
      </c>
      <c r="W5" s="468"/>
      <c r="X5" s="471"/>
      <c r="Y5" s="474"/>
      <c r="Z5" s="253" t="s">
        <v>12</v>
      </c>
      <c r="AA5" s="252"/>
    </row>
    <row r="6" spans="2:27" ht="18.899999999999999" customHeight="1" thickBot="1" x14ac:dyDescent="0.75">
      <c r="B6" s="243"/>
      <c r="C6" s="251"/>
      <c r="D6" s="250"/>
      <c r="E6" s="249"/>
      <c r="F6" s="249">
        <v>10</v>
      </c>
      <c r="G6" s="249">
        <v>10</v>
      </c>
      <c r="H6" s="249">
        <v>10</v>
      </c>
      <c r="I6" s="249">
        <v>10</v>
      </c>
      <c r="J6" s="249">
        <v>10</v>
      </c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8"/>
      <c r="V6" s="247">
        <f t="shared" ref="V6:V43" si="0">SUM(D6:U6)</f>
        <v>50</v>
      </c>
      <c r="W6" s="246">
        <v>20</v>
      </c>
      <c r="X6" s="246">
        <v>30</v>
      </c>
      <c r="Y6" s="245">
        <f t="shared" ref="Y6:Y43" si="1">SUM(V6:X6)</f>
        <v>100</v>
      </c>
      <c r="Z6" s="244"/>
      <c r="AA6" s="243"/>
    </row>
    <row r="7" spans="2:27" ht="18" customHeight="1" x14ac:dyDescent="0.6">
      <c r="B7" s="13">
        <v>1</v>
      </c>
      <c r="C7" s="227" t="str">
        <f>'เวลาเรียน1-1'!D6</f>
        <v>เด็กหญิง กาญจนา  สารี</v>
      </c>
      <c r="D7" s="242"/>
      <c r="E7" s="237"/>
      <c r="F7" s="237">
        <v>6</v>
      </c>
      <c r="G7" s="241">
        <v>8</v>
      </c>
      <c r="H7" s="240">
        <v>8</v>
      </c>
      <c r="I7" s="240">
        <v>5</v>
      </c>
      <c r="J7" s="240">
        <v>5</v>
      </c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9"/>
      <c r="V7" s="238">
        <f t="shared" si="0"/>
        <v>32</v>
      </c>
      <c r="W7" s="237">
        <v>10</v>
      </c>
      <c r="X7" s="237">
        <v>15</v>
      </c>
      <c r="Y7" s="220">
        <f t="shared" si="1"/>
        <v>57</v>
      </c>
      <c r="Z7" s="219" t="str">
        <f t="shared" ref="Z7:Z43" si="2">IF(Y7&lt;50,"0",IF(Y7&lt;55,"1",IF(Y7&lt;60,"1.5",IF(Y7&lt;65,"2",IF(Y7&lt;70,"2.5",IF(Y7&lt;75,"3",IF(Y7&lt;80,"3.5",4)))))))</f>
        <v>1.5</v>
      </c>
      <c r="AA7" s="236"/>
    </row>
    <row r="8" spans="2:27" ht="18" customHeight="1" x14ac:dyDescent="0.6">
      <c r="B8" s="3">
        <v>2</v>
      </c>
      <c r="C8" s="227" t="str">
        <f>'เวลาเรียน1-1'!D7</f>
        <v>เด็กหญิง ปภัสราภรณ์  โพธิ์เจริญ</v>
      </c>
      <c r="D8" s="233"/>
      <c r="E8" s="229"/>
      <c r="F8" s="229">
        <v>5</v>
      </c>
      <c r="G8" s="232">
        <v>6</v>
      </c>
      <c r="H8" s="231">
        <v>6</v>
      </c>
      <c r="I8" s="231">
        <v>5</v>
      </c>
      <c r="J8" s="231">
        <v>5</v>
      </c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30"/>
      <c r="V8" s="222">
        <f t="shared" si="0"/>
        <v>27</v>
      </c>
      <c r="W8" s="229">
        <v>10</v>
      </c>
      <c r="X8" s="229">
        <v>15</v>
      </c>
      <c r="Y8" s="220">
        <f t="shared" si="1"/>
        <v>52</v>
      </c>
      <c r="Z8" s="219" t="str">
        <f t="shared" si="2"/>
        <v>1</v>
      </c>
      <c r="AA8" s="228"/>
    </row>
    <row r="9" spans="2:27" ht="18" customHeight="1" x14ac:dyDescent="0.6">
      <c r="B9" s="13">
        <v>3</v>
      </c>
      <c r="C9" s="227" t="str">
        <f>'เวลาเรียน1-1'!D8</f>
        <v>เด็กหญิง สิริราช  สีบุญ</v>
      </c>
      <c r="D9" s="233"/>
      <c r="E9" s="229"/>
      <c r="F9" s="229">
        <v>6</v>
      </c>
      <c r="G9" s="232">
        <v>5</v>
      </c>
      <c r="H9" s="231">
        <v>8</v>
      </c>
      <c r="I9" s="231">
        <v>7</v>
      </c>
      <c r="J9" s="231">
        <v>6</v>
      </c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30"/>
      <c r="V9" s="222">
        <f t="shared" si="0"/>
        <v>32</v>
      </c>
      <c r="W9" s="235">
        <v>12</v>
      </c>
      <c r="X9" s="235">
        <v>15</v>
      </c>
      <c r="Y9" s="220">
        <f t="shared" si="1"/>
        <v>59</v>
      </c>
      <c r="Z9" s="219" t="str">
        <f t="shared" si="2"/>
        <v>1.5</v>
      </c>
      <c r="AA9" s="228"/>
    </row>
    <row r="10" spans="2:27" ht="18" customHeight="1" x14ac:dyDescent="0.6">
      <c r="B10" s="3">
        <v>4</v>
      </c>
      <c r="C10" s="227" t="str">
        <f>'เวลาเรียน1-1'!D9</f>
        <v>เด็กหญิง รมิตา  สว่างชูแก้ว</v>
      </c>
      <c r="D10" s="233"/>
      <c r="E10" s="229"/>
      <c r="F10" s="229">
        <v>5</v>
      </c>
      <c r="G10" s="232">
        <v>5</v>
      </c>
      <c r="H10" s="231">
        <v>6</v>
      </c>
      <c r="I10" s="231">
        <v>7</v>
      </c>
      <c r="J10" s="231">
        <v>7</v>
      </c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30"/>
      <c r="V10" s="222">
        <f t="shared" si="0"/>
        <v>30</v>
      </c>
      <c r="W10" s="229">
        <v>15</v>
      </c>
      <c r="X10" s="229">
        <v>18</v>
      </c>
      <c r="Y10" s="220">
        <f t="shared" si="1"/>
        <v>63</v>
      </c>
      <c r="Z10" s="219" t="str">
        <f t="shared" si="2"/>
        <v>2</v>
      </c>
      <c r="AA10" s="228"/>
    </row>
    <row r="11" spans="2:27" ht="18" customHeight="1" x14ac:dyDescent="0.6">
      <c r="B11" s="13">
        <v>5</v>
      </c>
      <c r="C11" s="227" t="str">
        <f>'เวลาเรียน1-1'!D10</f>
        <v>เด็กหญิง อภิญญา  ทิพย์ภาพันธ์</v>
      </c>
      <c r="D11" s="233"/>
      <c r="E11" s="229"/>
      <c r="F11" s="229">
        <v>6</v>
      </c>
      <c r="G11" s="232">
        <v>7</v>
      </c>
      <c r="H11" s="231">
        <v>8</v>
      </c>
      <c r="I11" s="231">
        <v>8</v>
      </c>
      <c r="J11" s="231">
        <v>5</v>
      </c>
      <c r="K11" s="229"/>
      <c r="L11" s="229"/>
      <c r="M11" s="229"/>
      <c r="N11" s="229"/>
      <c r="O11" s="229"/>
      <c r="P11" s="229"/>
      <c r="Q11" s="229"/>
      <c r="R11" s="229"/>
      <c r="S11" s="229"/>
      <c r="T11" s="229"/>
      <c r="U11" s="230"/>
      <c r="V11" s="222">
        <f t="shared" si="0"/>
        <v>34</v>
      </c>
      <c r="W11" s="235">
        <v>12</v>
      </c>
      <c r="X11" s="235">
        <v>25</v>
      </c>
      <c r="Y11" s="220">
        <f t="shared" si="1"/>
        <v>71</v>
      </c>
      <c r="Z11" s="219" t="str">
        <f t="shared" si="2"/>
        <v>3</v>
      </c>
      <c r="AA11" s="228"/>
    </row>
    <row r="12" spans="2:27" ht="18" customHeight="1" x14ac:dyDescent="0.6">
      <c r="B12" s="3">
        <v>6</v>
      </c>
      <c r="C12" s="227" t="str">
        <f>'เวลาเรียน1-1'!D11</f>
        <v>เด็กหญิง พกาวรรณ  แม้นประดิษฐ์</v>
      </c>
      <c r="D12" s="233"/>
      <c r="E12" s="229"/>
      <c r="F12" s="229">
        <v>5</v>
      </c>
      <c r="G12" s="232">
        <v>5</v>
      </c>
      <c r="H12" s="231">
        <v>6</v>
      </c>
      <c r="I12" s="231">
        <v>6</v>
      </c>
      <c r="J12" s="231">
        <v>5</v>
      </c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30"/>
      <c r="V12" s="222">
        <f t="shared" si="0"/>
        <v>27</v>
      </c>
      <c r="W12" s="229">
        <v>12</v>
      </c>
      <c r="X12" s="229">
        <v>15</v>
      </c>
      <c r="Y12" s="220">
        <f t="shared" si="1"/>
        <v>54</v>
      </c>
      <c r="Z12" s="219" t="str">
        <f t="shared" si="2"/>
        <v>1</v>
      </c>
      <c r="AA12" s="228"/>
    </row>
    <row r="13" spans="2:27" ht="18" customHeight="1" x14ac:dyDescent="0.6">
      <c r="B13" s="13">
        <v>7</v>
      </c>
      <c r="C13" s="227" t="str">
        <f>'เวลาเรียน1-1'!D12</f>
        <v>เด็กหญิง กมลชนก  เหลืองอ่อน</v>
      </c>
      <c r="D13" s="233"/>
      <c r="E13" s="229"/>
      <c r="F13" s="229"/>
      <c r="G13" s="232"/>
      <c r="H13" s="231"/>
      <c r="I13" s="231"/>
      <c r="J13" s="231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30"/>
      <c r="V13" s="222">
        <f t="shared" si="0"/>
        <v>0</v>
      </c>
      <c r="W13" s="235"/>
      <c r="X13" s="235"/>
      <c r="Y13" s="220">
        <f t="shared" si="1"/>
        <v>0</v>
      </c>
      <c r="Z13" s="219" t="str">
        <f t="shared" si="2"/>
        <v>0</v>
      </c>
      <c r="AA13" s="228"/>
    </row>
    <row r="14" spans="2:27" ht="18" customHeight="1" x14ac:dyDescent="0.6">
      <c r="B14" s="3">
        <v>8</v>
      </c>
      <c r="C14" s="227" t="str">
        <f>'เวลาเรียน1-1'!D13</f>
        <v>เด็กชาย สรัญ นวลฉ่ำ</v>
      </c>
      <c r="D14" s="233"/>
      <c r="E14" s="229"/>
      <c r="F14" s="229">
        <v>9</v>
      </c>
      <c r="G14" s="232">
        <v>9</v>
      </c>
      <c r="H14" s="231">
        <v>8</v>
      </c>
      <c r="I14" s="231">
        <v>8</v>
      </c>
      <c r="J14" s="231">
        <v>9</v>
      </c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30"/>
      <c r="V14" s="222">
        <f t="shared" si="0"/>
        <v>43</v>
      </c>
      <c r="W14" s="229">
        <v>18</v>
      </c>
      <c r="X14" s="229">
        <v>25</v>
      </c>
      <c r="Y14" s="220">
        <f t="shared" si="1"/>
        <v>86</v>
      </c>
      <c r="Z14" s="219">
        <f t="shared" si="2"/>
        <v>4</v>
      </c>
      <c r="AA14" s="228"/>
    </row>
    <row r="15" spans="2:27" ht="18" customHeight="1" x14ac:dyDescent="0.6">
      <c r="B15" s="13">
        <v>9</v>
      </c>
      <c r="C15" s="227" t="str">
        <f>'เวลาเรียน1-1'!D14</f>
        <v>เด็กชาย ณัฐภัทร  ไพคำนาม</v>
      </c>
      <c r="D15" s="233"/>
      <c r="E15" s="229"/>
      <c r="F15" s="229">
        <v>7</v>
      </c>
      <c r="G15" s="232">
        <v>7</v>
      </c>
      <c r="H15" s="231">
        <v>6</v>
      </c>
      <c r="I15" s="231">
        <v>6</v>
      </c>
      <c r="J15" s="231">
        <v>8</v>
      </c>
      <c r="K15" s="229"/>
      <c r="L15" s="229"/>
      <c r="M15" s="229"/>
      <c r="N15" s="229"/>
      <c r="O15" s="229"/>
      <c r="P15" s="229"/>
      <c r="Q15" s="229"/>
      <c r="R15" s="229"/>
      <c r="S15" s="229"/>
      <c r="T15" s="229"/>
      <c r="U15" s="230"/>
      <c r="V15" s="222">
        <f t="shared" si="0"/>
        <v>34</v>
      </c>
      <c r="W15" s="235">
        <v>15</v>
      </c>
      <c r="X15" s="235">
        <v>25</v>
      </c>
      <c r="Y15" s="220">
        <f t="shared" si="1"/>
        <v>74</v>
      </c>
      <c r="Z15" s="219" t="str">
        <f t="shared" si="2"/>
        <v>3</v>
      </c>
      <c r="AA15" s="228"/>
    </row>
    <row r="16" spans="2:27" ht="18" customHeight="1" x14ac:dyDescent="0.6">
      <c r="B16" s="3">
        <v>10</v>
      </c>
      <c r="C16" s="227" t="str">
        <f>'เวลาเรียน1-1'!D15</f>
        <v>เด็กชาย ขวัญชัย  ศรีสมพัด</v>
      </c>
      <c r="D16" s="233"/>
      <c r="E16" s="229"/>
      <c r="F16" s="229"/>
      <c r="G16" s="232"/>
      <c r="H16" s="231"/>
      <c r="I16" s="231"/>
      <c r="J16" s="231"/>
      <c r="K16" s="229"/>
      <c r="L16" s="229"/>
      <c r="M16" s="229"/>
      <c r="N16" s="229"/>
      <c r="O16" s="229"/>
      <c r="P16" s="229"/>
      <c r="Q16" s="229"/>
      <c r="R16" s="229"/>
      <c r="S16" s="229"/>
      <c r="T16" s="229"/>
      <c r="U16" s="230"/>
      <c r="V16" s="222">
        <f t="shared" si="0"/>
        <v>0</v>
      </c>
      <c r="W16" s="229"/>
      <c r="X16" s="229"/>
      <c r="Y16" s="220">
        <f t="shared" si="1"/>
        <v>0</v>
      </c>
      <c r="Z16" s="219" t="str">
        <f t="shared" si="2"/>
        <v>0</v>
      </c>
      <c r="AA16" s="228"/>
    </row>
    <row r="17" spans="2:27" ht="18" customHeight="1" x14ac:dyDescent="0.6">
      <c r="B17" s="13">
        <v>11</v>
      </c>
      <c r="C17" s="227" t="str">
        <f>'เวลาเรียน1-1'!D16</f>
        <v>เด็กชาย กิตติธัช  พันธ์สงฆ์</v>
      </c>
      <c r="D17" s="233"/>
      <c r="E17" s="229"/>
      <c r="F17" s="229"/>
      <c r="G17" s="232"/>
      <c r="H17" s="231"/>
      <c r="I17" s="231"/>
      <c r="J17" s="231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30"/>
      <c r="V17" s="222">
        <f t="shared" si="0"/>
        <v>0</v>
      </c>
      <c r="W17" s="235"/>
      <c r="X17" s="235"/>
      <c r="Y17" s="220">
        <f t="shared" si="1"/>
        <v>0</v>
      </c>
      <c r="Z17" s="219" t="str">
        <f t="shared" si="2"/>
        <v>0</v>
      </c>
      <c r="AA17" s="228"/>
    </row>
    <row r="18" spans="2:27" ht="18" customHeight="1" x14ac:dyDescent="0.6">
      <c r="B18" s="3">
        <v>12</v>
      </c>
      <c r="C18" s="227" t="str">
        <f>'เวลาเรียน1-1'!D17</f>
        <v>เด็กชาย ภาคภูมิ  รัตนเจริญพรชัย</v>
      </c>
      <c r="D18" s="233"/>
      <c r="E18" s="229"/>
      <c r="F18" s="229"/>
      <c r="G18" s="232"/>
      <c r="H18" s="231"/>
      <c r="I18" s="231"/>
      <c r="J18" s="231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30"/>
      <c r="V18" s="222">
        <f t="shared" si="0"/>
        <v>0</v>
      </c>
      <c r="W18" s="229"/>
      <c r="X18" s="229"/>
      <c r="Y18" s="220">
        <f t="shared" si="1"/>
        <v>0</v>
      </c>
      <c r="Z18" s="219" t="str">
        <f t="shared" si="2"/>
        <v>0</v>
      </c>
      <c r="AA18" s="228"/>
    </row>
    <row r="19" spans="2:27" ht="18" customHeight="1" x14ac:dyDescent="0.6">
      <c r="B19" s="13">
        <v>13</v>
      </c>
      <c r="C19" s="227" t="str">
        <f>'เวลาเรียน1-1'!D18</f>
        <v>เด็กชาย วงศกร  ทองมาก</v>
      </c>
      <c r="D19" s="233"/>
      <c r="E19" s="229"/>
      <c r="F19" s="229">
        <v>8</v>
      </c>
      <c r="G19" s="232">
        <v>8</v>
      </c>
      <c r="H19" s="231">
        <v>8</v>
      </c>
      <c r="I19" s="231">
        <v>9</v>
      </c>
      <c r="J19" s="231">
        <v>10</v>
      </c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30"/>
      <c r="V19" s="222">
        <f t="shared" si="0"/>
        <v>43</v>
      </c>
      <c r="W19" s="235">
        <v>12</v>
      </c>
      <c r="X19" s="235">
        <v>25</v>
      </c>
      <c r="Y19" s="220">
        <f t="shared" si="1"/>
        <v>80</v>
      </c>
      <c r="Z19" s="219">
        <f t="shared" si="2"/>
        <v>4</v>
      </c>
      <c r="AA19" s="228"/>
    </row>
    <row r="20" spans="2:27" ht="18" customHeight="1" x14ac:dyDescent="0.6">
      <c r="B20" s="3">
        <v>14</v>
      </c>
      <c r="C20" s="227" t="str">
        <f>'เวลาเรียน1-1'!D19</f>
        <v>เด็กหญิง พัชรศร  แสงคง</v>
      </c>
      <c r="D20" s="233"/>
      <c r="E20" s="229"/>
      <c r="F20" s="229"/>
      <c r="G20" s="232"/>
      <c r="H20" s="231"/>
      <c r="I20" s="231"/>
      <c r="J20" s="231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30"/>
      <c r="V20" s="222">
        <f t="shared" si="0"/>
        <v>0</v>
      </c>
      <c r="W20" s="229"/>
      <c r="X20" s="229"/>
      <c r="Y20" s="220">
        <f t="shared" si="1"/>
        <v>0</v>
      </c>
      <c r="Z20" s="219" t="str">
        <f t="shared" si="2"/>
        <v>0</v>
      </c>
      <c r="AA20" s="228"/>
    </row>
    <row r="21" spans="2:27" ht="18" customHeight="1" x14ac:dyDescent="0.6">
      <c r="B21" s="13">
        <v>15</v>
      </c>
      <c r="C21" s="227" t="str">
        <f>'เวลาเรียน1-1'!D20</f>
        <v>เด็กหญิง ศิริกาญจน์  ศรีจันทร์ขำ</v>
      </c>
      <c r="D21" s="233"/>
      <c r="E21" s="229"/>
      <c r="F21" s="229">
        <v>6</v>
      </c>
      <c r="G21" s="232">
        <v>6</v>
      </c>
      <c r="H21" s="231">
        <v>8</v>
      </c>
      <c r="I21" s="231">
        <v>8</v>
      </c>
      <c r="J21" s="231">
        <v>7</v>
      </c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30"/>
      <c r="V21" s="222">
        <f t="shared" si="0"/>
        <v>35</v>
      </c>
      <c r="W21" s="235">
        <v>12</v>
      </c>
      <c r="X21" s="235">
        <v>20</v>
      </c>
      <c r="Y21" s="220">
        <f t="shared" si="1"/>
        <v>67</v>
      </c>
      <c r="Z21" s="219" t="str">
        <f t="shared" si="2"/>
        <v>2.5</v>
      </c>
      <c r="AA21" s="228"/>
    </row>
    <row r="22" spans="2:27" ht="18" customHeight="1" x14ac:dyDescent="0.6">
      <c r="B22" s="3">
        <v>16</v>
      </c>
      <c r="C22" s="227" t="str">
        <f>'เวลาเรียน1-1'!D21</f>
        <v>เด็กชาย สุรชาติ  เรืองสุวรรณ</v>
      </c>
      <c r="D22" s="233"/>
      <c r="E22" s="229"/>
      <c r="F22" s="229"/>
      <c r="G22" s="232"/>
      <c r="H22" s="231"/>
      <c r="I22" s="231"/>
      <c r="J22" s="231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30"/>
      <c r="V22" s="222">
        <f t="shared" si="0"/>
        <v>0</v>
      </c>
      <c r="W22" s="229"/>
      <c r="X22" s="229"/>
      <c r="Y22" s="220">
        <f t="shared" si="1"/>
        <v>0</v>
      </c>
      <c r="Z22" s="219" t="str">
        <f t="shared" si="2"/>
        <v>0</v>
      </c>
      <c r="AA22" s="228"/>
    </row>
    <row r="23" spans="2:27" ht="18" customHeight="1" x14ac:dyDescent="0.6">
      <c r="B23" s="13">
        <v>17</v>
      </c>
      <c r="C23" s="227" t="str">
        <f>'เวลาเรียน1-1'!D22</f>
        <v>เด็กหญิง ศศิวิมล  ศรีวิเชียร</v>
      </c>
      <c r="D23" s="233" t="s">
        <v>15</v>
      </c>
      <c r="E23" s="229"/>
      <c r="F23" s="229"/>
      <c r="G23" s="232"/>
      <c r="H23" s="231"/>
      <c r="I23" s="231"/>
      <c r="J23" s="231"/>
      <c r="K23" s="229"/>
      <c r="L23" s="229"/>
      <c r="M23" s="229"/>
      <c r="N23" s="229"/>
      <c r="O23" s="229"/>
      <c r="P23" s="229"/>
      <c r="Q23" s="229"/>
      <c r="R23" s="229"/>
      <c r="S23" s="229"/>
      <c r="T23" s="229"/>
      <c r="U23" s="230"/>
      <c r="V23" s="222">
        <f t="shared" si="0"/>
        <v>0</v>
      </c>
      <c r="W23" s="235"/>
      <c r="X23" s="235"/>
      <c r="Y23" s="220">
        <f t="shared" si="1"/>
        <v>0</v>
      </c>
      <c r="Z23" s="219" t="str">
        <f t="shared" si="2"/>
        <v>0</v>
      </c>
      <c r="AA23" s="228"/>
    </row>
    <row r="24" spans="2:27" ht="18" customHeight="1" x14ac:dyDescent="0.6">
      <c r="B24" s="3">
        <v>18</v>
      </c>
      <c r="C24" s="227" t="str">
        <f>'เวลาเรียน1-1'!D23</f>
        <v>เด็กชาย บูรพา  เทศดี</v>
      </c>
      <c r="D24" s="233"/>
      <c r="E24" s="229"/>
      <c r="F24" s="229"/>
      <c r="G24" s="232"/>
      <c r="H24" s="231"/>
      <c r="I24" s="231"/>
      <c r="J24" s="231"/>
      <c r="K24" s="229"/>
      <c r="L24" s="229"/>
      <c r="M24" s="229"/>
      <c r="N24" s="229"/>
      <c r="O24" s="229"/>
      <c r="P24" s="229"/>
      <c r="Q24" s="229"/>
      <c r="R24" s="229"/>
      <c r="S24" s="229"/>
      <c r="T24" s="229"/>
      <c r="U24" s="230"/>
      <c r="V24" s="222">
        <f t="shared" si="0"/>
        <v>0</v>
      </c>
      <c r="W24" s="229"/>
      <c r="X24" s="229"/>
      <c r="Y24" s="220">
        <f t="shared" si="1"/>
        <v>0</v>
      </c>
      <c r="Z24" s="219" t="str">
        <f t="shared" si="2"/>
        <v>0</v>
      </c>
      <c r="AA24" s="228"/>
    </row>
    <row r="25" spans="2:27" ht="18" customHeight="1" x14ac:dyDescent="0.6">
      <c r="B25" s="13">
        <v>19</v>
      </c>
      <c r="C25" s="227" t="str">
        <f>'เวลาเรียน1-1'!D24</f>
        <v>เด็กชาย ภูดิท  มณฑาทิพย์</v>
      </c>
      <c r="D25" s="233"/>
      <c r="E25" s="229"/>
      <c r="F25" s="229">
        <v>7</v>
      </c>
      <c r="G25" s="232">
        <v>7</v>
      </c>
      <c r="H25" s="231">
        <v>8</v>
      </c>
      <c r="I25" s="231">
        <v>8</v>
      </c>
      <c r="J25" s="231">
        <v>9</v>
      </c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30"/>
      <c r="V25" s="222">
        <f t="shared" si="0"/>
        <v>39</v>
      </c>
      <c r="W25" s="235">
        <v>11</v>
      </c>
      <c r="X25" s="235">
        <v>25</v>
      </c>
      <c r="Y25" s="220">
        <f t="shared" si="1"/>
        <v>75</v>
      </c>
      <c r="Z25" s="219" t="str">
        <f t="shared" si="2"/>
        <v>3.5</v>
      </c>
      <c r="AA25" s="228"/>
    </row>
    <row r="26" spans="2:27" ht="18" customHeight="1" x14ac:dyDescent="0.6">
      <c r="B26" s="3">
        <v>20</v>
      </c>
      <c r="C26" s="227" t="str">
        <f>'เวลาเรียน1-1'!D25</f>
        <v>เด็กชาย ปกรณ์  นานา</v>
      </c>
      <c r="D26" s="233"/>
      <c r="E26" s="229"/>
      <c r="F26" s="229"/>
      <c r="G26" s="232"/>
      <c r="H26" s="231"/>
      <c r="I26" s="231"/>
      <c r="J26" s="231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30"/>
      <c r="V26" s="222">
        <f t="shared" si="0"/>
        <v>0</v>
      </c>
      <c r="W26" s="229"/>
      <c r="X26" s="229"/>
      <c r="Y26" s="220">
        <f t="shared" si="1"/>
        <v>0</v>
      </c>
      <c r="Z26" s="219" t="str">
        <f t="shared" si="2"/>
        <v>0</v>
      </c>
      <c r="AA26" s="228"/>
    </row>
    <row r="27" spans="2:27" ht="18" customHeight="1" x14ac:dyDescent="0.6">
      <c r="B27" s="13">
        <v>21</v>
      </c>
      <c r="C27" s="227" t="str">
        <f>'เวลาเรียน1-1'!D26</f>
        <v>เด็กชาย ธวัชชัย  ศรีสาคร</v>
      </c>
      <c r="D27" s="233"/>
      <c r="E27" s="229"/>
      <c r="F27" s="229"/>
      <c r="G27" s="232"/>
      <c r="H27" s="231"/>
      <c r="I27" s="231"/>
      <c r="J27" s="231"/>
      <c r="K27" s="229"/>
      <c r="L27" s="229"/>
      <c r="M27" s="229"/>
      <c r="N27" s="229"/>
      <c r="O27" s="229"/>
      <c r="P27" s="229"/>
      <c r="Q27" s="229"/>
      <c r="R27" s="229"/>
      <c r="S27" s="229"/>
      <c r="T27" s="229"/>
      <c r="U27" s="230"/>
      <c r="V27" s="222">
        <f t="shared" si="0"/>
        <v>0</v>
      </c>
      <c r="W27" s="235"/>
      <c r="X27" s="235"/>
      <c r="Y27" s="220">
        <f t="shared" si="1"/>
        <v>0</v>
      </c>
      <c r="Z27" s="219" t="str">
        <f t="shared" si="2"/>
        <v>0</v>
      </c>
      <c r="AA27" s="228"/>
    </row>
    <row r="28" spans="2:27" ht="18" customHeight="1" x14ac:dyDescent="0.6">
      <c r="B28" s="3">
        <v>22</v>
      </c>
      <c r="C28" s="227" t="str">
        <f>'เวลาเรียน1-1'!D27</f>
        <v>เด็กหญิง ปัณฑิตา  โมกขา</v>
      </c>
      <c r="D28" s="233"/>
      <c r="E28" s="229"/>
      <c r="F28" s="229">
        <v>9</v>
      </c>
      <c r="G28" s="232">
        <v>8</v>
      </c>
      <c r="H28" s="231">
        <v>9</v>
      </c>
      <c r="I28" s="231">
        <v>10</v>
      </c>
      <c r="J28" s="231">
        <v>10</v>
      </c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30"/>
      <c r="V28" s="222">
        <f t="shared" si="0"/>
        <v>46</v>
      </c>
      <c r="W28" s="229">
        <v>18</v>
      </c>
      <c r="X28" s="229">
        <v>28</v>
      </c>
      <c r="Y28" s="220">
        <f t="shared" si="1"/>
        <v>92</v>
      </c>
      <c r="Z28" s="219">
        <f t="shared" si="2"/>
        <v>4</v>
      </c>
      <c r="AA28" s="228"/>
    </row>
    <row r="29" spans="2:27" ht="18" customHeight="1" x14ac:dyDescent="0.6">
      <c r="B29" s="13">
        <v>23</v>
      </c>
      <c r="C29" s="227" t="str">
        <f>'เวลาเรียน1-1'!D28</f>
        <v>เด็กหญิง อนิชา  ม่วงแก้ว</v>
      </c>
      <c r="D29" s="233" t="s">
        <v>15</v>
      </c>
      <c r="E29" s="229"/>
      <c r="F29" s="229">
        <v>8</v>
      </c>
      <c r="G29" s="232">
        <v>8</v>
      </c>
      <c r="H29" s="231">
        <v>7</v>
      </c>
      <c r="I29" s="231">
        <v>7</v>
      </c>
      <c r="J29" s="231">
        <v>9</v>
      </c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30"/>
      <c r="V29" s="222">
        <f t="shared" si="0"/>
        <v>39</v>
      </c>
      <c r="W29" s="235">
        <v>15</v>
      </c>
      <c r="X29" s="235">
        <v>22</v>
      </c>
      <c r="Y29" s="220">
        <f t="shared" si="1"/>
        <v>76</v>
      </c>
      <c r="Z29" s="219" t="str">
        <f t="shared" si="2"/>
        <v>3.5</v>
      </c>
      <c r="AA29" s="228"/>
    </row>
    <row r="30" spans="2:27" ht="18" customHeight="1" x14ac:dyDescent="0.6">
      <c r="B30" s="3">
        <v>24</v>
      </c>
      <c r="C30" s="227" t="str">
        <f>'เวลาเรียน1-1'!D29</f>
        <v>เด็กหญิง นิรมล  อินทรสร</v>
      </c>
      <c r="D30" s="233"/>
      <c r="E30" s="229"/>
      <c r="F30" s="229"/>
      <c r="G30" s="232"/>
      <c r="H30" s="231"/>
      <c r="I30" s="231"/>
      <c r="J30" s="231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30"/>
      <c r="V30" s="222">
        <f t="shared" si="0"/>
        <v>0</v>
      </c>
      <c r="W30" s="229"/>
      <c r="X30" s="229"/>
      <c r="Y30" s="220">
        <f t="shared" si="1"/>
        <v>0</v>
      </c>
      <c r="Z30" s="219" t="str">
        <f t="shared" si="2"/>
        <v>0</v>
      </c>
      <c r="AA30" s="228"/>
    </row>
    <row r="31" spans="2:27" ht="18" customHeight="1" x14ac:dyDescent="0.6">
      <c r="B31" s="14">
        <v>25</v>
      </c>
      <c r="C31" s="227" t="str">
        <f>'เวลาเรียน1-1'!D30</f>
        <v>เด็กหญิง ภีรฎา  แสงแดง</v>
      </c>
      <c r="D31" s="233"/>
      <c r="E31" s="229"/>
      <c r="F31" s="229"/>
      <c r="G31" s="232"/>
      <c r="H31" s="231"/>
      <c r="I31" s="231"/>
      <c r="J31" s="231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30"/>
      <c r="V31" s="222">
        <f t="shared" si="0"/>
        <v>0</v>
      </c>
      <c r="W31" s="229"/>
      <c r="X31" s="229"/>
      <c r="Y31" s="220">
        <f t="shared" si="1"/>
        <v>0</v>
      </c>
      <c r="Z31" s="219" t="str">
        <f t="shared" si="2"/>
        <v>0</v>
      </c>
      <c r="AA31" s="234"/>
    </row>
    <row r="32" spans="2:27" ht="18" customHeight="1" x14ac:dyDescent="0.6">
      <c r="B32" s="3">
        <v>26</v>
      </c>
      <c r="C32" s="227" t="str">
        <f>'เวลาเรียน1-1'!D31</f>
        <v>เด็กหญิง นันท์นภัส  กรีเงิน</v>
      </c>
      <c r="D32" s="233"/>
      <c r="E32" s="229"/>
      <c r="F32" s="229"/>
      <c r="G32" s="232"/>
      <c r="H32" s="231"/>
      <c r="I32" s="231"/>
      <c r="J32" s="231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30"/>
      <c r="V32" s="222">
        <f t="shared" si="0"/>
        <v>0</v>
      </c>
      <c r="W32" s="229"/>
      <c r="X32" s="229"/>
      <c r="Y32" s="220">
        <f t="shared" si="1"/>
        <v>0</v>
      </c>
      <c r="Z32" s="219" t="str">
        <f t="shared" si="2"/>
        <v>0</v>
      </c>
      <c r="AA32" s="228"/>
    </row>
    <row r="33" spans="2:27" ht="18" customHeight="1" x14ac:dyDescent="0.6">
      <c r="B33" s="13">
        <v>27</v>
      </c>
      <c r="C33" s="227" t="str">
        <f>'เวลาเรียน1-1'!D32</f>
        <v>เด็กชาย รุ่งโรจน์  โคตรเจริญ</v>
      </c>
      <c r="D33" s="233"/>
      <c r="E33" s="229"/>
      <c r="F33" s="229"/>
      <c r="G33" s="232"/>
      <c r="H33" s="231"/>
      <c r="I33" s="231"/>
      <c r="J33" s="231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30"/>
      <c r="V33" s="222">
        <f t="shared" si="0"/>
        <v>0</v>
      </c>
      <c r="W33" s="229"/>
      <c r="X33" s="229"/>
      <c r="Y33" s="220">
        <f t="shared" si="1"/>
        <v>0</v>
      </c>
      <c r="Z33" s="219" t="str">
        <f t="shared" si="2"/>
        <v>0</v>
      </c>
      <c r="AA33" s="228"/>
    </row>
    <row r="34" spans="2:27" ht="18" customHeight="1" x14ac:dyDescent="0.6">
      <c r="B34" s="3">
        <v>28</v>
      </c>
      <c r="C34" s="227" t="str">
        <f>'เวลาเรียน1-1'!D33</f>
        <v>เด็กชาย ธงชัย  บุญมา</v>
      </c>
      <c r="D34" s="233"/>
      <c r="E34" s="229"/>
      <c r="F34" s="229">
        <v>6</v>
      </c>
      <c r="G34" s="232">
        <v>6</v>
      </c>
      <c r="H34" s="231">
        <v>8</v>
      </c>
      <c r="I34" s="231">
        <v>8</v>
      </c>
      <c r="J34" s="231">
        <v>6</v>
      </c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30"/>
      <c r="V34" s="222">
        <f t="shared" si="0"/>
        <v>34</v>
      </c>
      <c r="W34" s="229">
        <v>13</v>
      </c>
      <c r="X34" s="229">
        <v>25</v>
      </c>
      <c r="Y34" s="220">
        <f t="shared" si="1"/>
        <v>72</v>
      </c>
      <c r="Z34" s="219" t="str">
        <f t="shared" si="2"/>
        <v>3</v>
      </c>
      <c r="AA34" s="228"/>
    </row>
    <row r="35" spans="2:27" ht="18" customHeight="1" x14ac:dyDescent="0.6">
      <c r="B35" s="13">
        <v>29</v>
      </c>
      <c r="C35" s="227" t="str">
        <f>'เวลาเรียน1-1'!D34</f>
        <v>เด็กหญิง ชมพูนุท  จินาวงศ์</v>
      </c>
      <c r="D35" s="233"/>
      <c r="E35" s="229"/>
      <c r="F35" s="229">
        <v>9</v>
      </c>
      <c r="G35" s="232">
        <v>9</v>
      </c>
      <c r="H35" s="231">
        <v>8</v>
      </c>
      <c r="I35" s="231">
        <v>8</v>
      </c>
      <c r="J35" s="231">
        <v>10</v>
      </c>
      <c r="K35" s="229"/>
      <c r="L35" s="229"/>
      <c r="M35" s="229"/>
      <c r="N35" s="229"/>
      <c r="O35" s="229"/>
      <c r="P35" s="229"/>
      <c r="Q35" s="229"/>
      <c r="R35" s="229"/>
      <c r="S35" s="229"/>
      <c r="T35" s="229"/>
      <c r="U35" s="230"/>
      <c r="V35" s="222">
        <f t="shared" si="0"/>
        <v>44</v>
      </c>
      <c r="W35" s="229">
        <v>16</v>
      </c>
      <c r="X35" s="229">
        <v>28</v>
      </c>
      <c r="Y35" s="220">
        <f t="shared" si="1"/>
        <v>88</v>
      </c>
      <c r="Z35" s="219">
        <f t="shared" si="2"/>
        <v>4</v>
      </c>
      <c r="AA35" s="228"/>
    </row>
    <row r="36" spans="2:27" ht="18" customHeight="1" x14ac:dyDescent="0.6">
      <c r="B36" s="3">
        <v>30</v>
      </c>
      <c r="C36" s="227" t="str">
        <f>'เวลาเรียน1-1'!D35</f>
        <v>เด็กหญิง ชลธิชา  อัลอูเซลี</v>
      </c>
      <c r="D36" s="233"/>
      <c r="E36" s="229"/>
      <c r="F36" s="229"/>
      <c r="G36" s="232"/>
      <c r="H36" s="231"/>
      <c r="I36" s="231"/>
      <c r="J36" s="231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30"/>
      <c r="V36" s="222">
        <f t="shared" si="0"/>
        <v>0</v>
      </c>
      <c r="W36" s="229"/>
      <c r="X36" s="229"/>
      <c r="Y36" s="220">
        <f t="shared" si="1"/>
        <v>0</v>
      </c>
      <c r="Z36" s="219" t="str">
        <f t="shared" si="2"/>
        <v>0</v>
      </c>
      <c r="AA36" s="228"/>
    </row>
    <row r="37" spans="2:27" ht="18" customHeight="1" x14ac:dyDescent="0.6">
      <c r="B37" s="13">
        <v>31</v>
      </c>
      <c r="C37" s="227" t="str">
        <f>'เวลาเรียน1-1'!D36</f>
        <v>เด็กชาย ธีรภัทร์  จงปัตนา</v>
      </c>
      <c r="D37" s="233"/>
      <c r="E37" s="229"/>
      <c r="F37" s="229">
        <v>6</v>
      </c>
      <c r="G37" s="232">
        <v>6</v>
      </c>
      <c r="H37" s="231">
        <v>8</v>
      </c>
      <c r="I37" s="231">
        <v>8</v>
      </c>
      <c r="J37" s="231">
        <v>7</v>
      </c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30"/>
      <c r="V37" s="222">
        <f t="shared" si="0"/>
        <v>35</v>
      </c>
      <c r="W37" s="229">
        <v>12</v>
      </c>
      <c r="X37" s="229">
        <v>25</v>
      </c>
      <c r="Y37" s="220">
        <f t="shared" si="1"/>
        <v>72</v>
      </c>
      <c r="Z37" s="219" t="str">
        <f t="shared" si="2"/>
        <v>3</v>
      </c>
      <c r="AA37" s="228"/>
    </row>
    <row r="38" spans="2:27" ht="18" customHeight="1" x14ac:dyDescent="0.6">
      <c r="B38" s="3">
        <v>32</v>
      </c>
      <c r="C38" s="227" t="str">
        <f>'เวลาเรียน1-1'!D37</f>
        <v>เด็กหญิง ฐิติพร   อะโน</v>
      </c>
      <c r="D38" s="233"/>
      <c r="E38" s="229"/>
      <c r="F38" s="229"/>
      <c r="G38" s="232"/>
      <c r="H38" s="231"/>
      <c r="I38" s="231"/>
      <c r="J38" s="231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30"/>
      <c r="V38" s="222">
        <f t="shared" si="0"/>
        <v>0</v>
      </c>
      <c r="W38" s="229"/>
      <c r="X38" s="229"/>
      <c r="Y38" s="220">
        <f t="shared" si="1"/>
        <v>0</v>
      </c>
      <c r="Z38" s="219" t="str">
        <f t="shared" si="2"/>
        <v>0</v>
      </c>
      <c r="AA38" s="228"/>
    </row>
    <row r="39" spans="2:27" ht="18" customHeight="1" x14ac:dyDescent="0.6">
      <c r="B39" s="3">
        <v>33</v>
      </c>
      <c r="C39" s="227" t="str">
        <f>'เวลาเรียน1-1'!D38</f>
        <v>เด็กหญิง สุธินันท์   ราชสำเภา</v>
      </c>
      <c r="D39" s="233"/>
      <c r="E39" s="229"/>
      <c r="F39" s="229"/>
      <c r="G39" s="232"/>
      <c r="H39" s="231"/>
      <c r="I39" s="231"/>
      <c r="J39" s="231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30"/>
      <c r="V39" s="222">
        <f t="shared" si="0"/>
        <v>0</v>
      </c>
      <c r="W39" s="229"/>
      <c r="X39" s="229"/>
      <c r="Y39" s="220">
        <f t="shared" si="1"/>
        <v>0</v>
      </c>
      <c r="Z39" s="219" t="str">
        <f t="shared" si="2"/>
        <v>0</v>
      </c>
      <c r="AA39" s="228"/>
    </row>
    <row r="40" spans="2:27" ht="18" customHeight="1" x14ac:dyDescent="0.6">
      <c r="B40" s="3">
        <v>34</v>
      </c>
      <c r="C40" s="227" t="str">
        <f>'เวลาเรียน1-1'!D39</f>
        <v>เด็กชาย ภัคพล  จินดานุรักษ์</v>
      </c>
      <c r="D40" s="233"/>
      <c r="E40" s="229"/>
      <c r="F40" s="229">
        <v>5</v>
      </c>
      <c r="G40" s="232">
        <v>5</v>
      </c>
      <c r="H40" s="231">
        <v>6</v>
      </c>
      <c r="I40" s="231">
        <v>6</v>
      </c>
      <c r="J40" s="231">
        <v>8</v>
      </c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30"/>
      <c r="V40" s="222">
        <f t="shared" si="0"/>
        <v>30</v>
      </c>
      <c r="W40" s="229">
        <v>15</v>
      </c>
      <c r="X40" s="229">
        <v>25</v>
      </c>
      <c r="Y40" s="220">
        <f t="shared" si="1"/>
        <v>70</v>
      </c>
      <c r="Z40" s="219" t="str">
        <f t="shared" si="2"/>
        <v>3</v>
      </c>
      <c r="AA40" s="228"/>
    </row>
    <row r="41" spans="2:27" ht="18" customHeight="1" x14ac:dyDescent="0.6">
      <c r="B41" s="13">
        <v>35</v>
      </c>
      <c r="C41" s="227" t="str">
        <f>'เวลาเรียน1-1'!D40</f>
        <v>เด็กชาย อนุศิษฎ์  ยศสุวรรณาภา</v>
      </c>
      <c r="D41" s="233"/>
      <c r="E41" s="229"/>
      <c r="F41" s="229">
        <v>8</v>
      </c>
      <c r="G41" s="232">
        <v>8</v>
      </c>
      <c r="H41" s="231">
        <v>9</v>
      </c>
      <c r="I41" s="231">
        <v>9</v>
      </c>
      <c r="J41" s="231">
        <v>5</v>
      </c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30"/>
      <c r="V41" s="222">
        <f t="shared" si="0"/>
        <v>39</v>
      </c>
      <c r="W41" s="229">
        <v>12</v>
      </c>
      <c r="X41" s="229">
        <v>25</v>
      </c>
      <c r="Y41" s="220">
        <f t="shared" si="1"/>
        <v>76</v>
      </c>
      <c r="Z41" s="219" t="str">
        <f t="shared" si="2"/>
        <v>3.5</v>
      </c>
      <c r="AA41" s="228"/>
    </row>
    <row r="42" spans="2:27" ht="18" customHeight="1" x14ac:dyDescent="0.6">
      <c r="B42" s="3">
        <v>36</v>
      </c>
      <c r="C42" s="227" t="str">
        <f>'เวลาเรียน1-1'!D41</f>
        <v>เด็กหญิง เขมิกา  ปานสันเทียะ</v>
      </c>
      <c r="D42" s="233"/>
      <c r="E42" s="229"/>
      <c r="F42" s="229">
        <v>8</v>
      </c>
      <c r="G42" s="232">
        <v>7</v>
      </c>
      <c r="H42" s="231">
        <v>6</v>
      </c>
      <c r="I42" s="231">
        <v>6</v>
      </c>
      <c r="J42" s="231">
        <v>5</v>
      </c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30"/>
      <c r="V42" s="222">
        <f t="shared" si="0"/>
        <v>32</v>
      </c>
      <c r="W42" s="229">
        <v>15</v>
      </c>
      <c r="X42" s="229">
        <v>24</v>
      </c>
      <c r="Y42" s="220">
        <f t="shared" si="1"/>
        <v>71</v>
      </c>
      <c r="Z42" s="219" t="str">
        <f t="shared" si="2"/>
        <v>3</v>
      </c>
      <c r="AA42" s="228"/>
    </row>
    <row r="43" spans="2:27" ht="18" customHeight="1" x14ac:dyDescent="0.6">
      <c r="B43" s="3">
        <v>37</v>
      </c>
      <c r="C43" s="227" t="str">
        <f>'เวลาเรียน1-1'!D42</f>
        <v>เด็กหญิง เหมือนดั่งดาว  จันนิคม</v>
      </c>
      <c r="D43" s="233"/>
      <c r="E43" s="229"/>
      <c r="F43" s="229"/>
      <c r="G43" s="232"/>
      <c r="H43" s="231"/>
      <c r="I43" s="231"/>
      <c r="J43" s="231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30"/>
      <c r="V43" s="222">
        <f t="shared" si="0"/>
        <v>0</v>
      </c>
      <c r="W43" s="229"/>
      <c r="X43" s="229"/>
      <c r="Y43" s="220">
        <f t="shared" si="1"/>
        <v>0</v>
      </c>
      <c r="Z43" s="219" t="str">
        <f t="shared" si="2"/>
        <v>0</v>
      </c>
      <c r="AA43" s="228"/>
    </row>
    <row r="44" spans="2:27" ht="18" customHeight="1" x14ac:dyDescent="0.6">
      <c r="B44" s="3">
        <v>38</v>
      </c>
      <c r="C44" s="227"/>
      <c r="D44" s="233"/>
      <c r="E44" s="229"/>
      <c r="F44" s="229"/>
      <c r="G44" s="232"/>
      <c r="H44" s="231"/>
      <c r="I44" s="231"/>
      <c r="J44" s="231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30"/>
      <c r="V44" s="222"/>
      <c r="W44" s="229"/>
      <c r="X44" s="229"/>
      <c r="Y44" s="220"/>
      <c r="Z44" s="219"/>
      <c r="AA44" s="228"/>
    </row>
    <row r="45" spans="2:27" ht="18" customHeight="1" x14ac:dyDescent="0.6">
      <c r="B45" s="13">
        <v>39</v>
      </c>
      <c r="C45" s="227"/>
      <c r="D45" s="233"/>
      <c r="E45" s="229"/>
      <c r="F45" s="229"/>
      <c r="G45" s="232"/>
      <c r="H45" s="231"/>
      <c r="I45" s="231"/>
      <c r="J45" s="231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30"/>
      <c r="V45" s="222"/>
      <c r="W45" s="229"/>
      <c r="X45" s="229"/>
      <c r="Y45" s="220"/>
      <c r="Z45" s="219"/>
      <c r="AA45" s="228"/>
    </row>
    <row r="46" spans="2:27" ht="18" customHeight="1" thickBot="1" x14ac:dyDescent="0.65">
      <c r="B46" s="15">
        <v>40</v>
      </c>
      <c r="C46" s="227"/>
      <c r="D46" s="226"/>
      <c r="E46" s="221"/>
      <c r="F46" s="221"/>
      <c r="G46" s="225"/>
      <c r="H46" s="224"/>
      <c r="I46" s="224"/>
      <c r="J46" s="224"/>
      <c r="K46" s="221"/>
      <c r="L46" s="221"/>
      <c r="M46" s="221"/>
      <c r="N46" s="221"/>
      <c r="O46" s="221"/>
      <c r="P46" s="221"/>
      <c r="Q46" s="221"/>
      <c r="R46" s="221"/>
      <c r="S46" s="221"/>
      <c r="T46" s="221"/>
      <c r="U46" s="223"/>
      <c r="V46" s="222"/>
      <c r="W46" s="221"/>
      <c r="X46" s="221"/>
      <c r="Y46" s="220"/>
      <c r="Z46" s="219"/>
      <c r="AA46" s="218"/>
    </row>
    <row r="47" spans="2:27" ht="17.100000000000001" customHeight="1" x14ac:dyDescent="0.6"/>
    <row r="48" spans="2:27" ht="17.100000000000001" customHeight="1" x14ac:dyDescent="0.7">
      <c r="P48" s="215" t="s">
        <v>27</v>
      </c>
      <c r="Q48" s="215"/>
      <c r="R48" s="215"/>
      <c r="S48" s="214">
        <v>0</v>
      </c>
      <c r="U48" s="213" t="s">
        <v>28</v>
      </c>
      <c r="V48" s="212"/>
      <c r="W48" s="211">
        <f>COUNTIF($Z$7:$Z$47,"0")</f>
        <v>18</v>
      </c>
      <c r="X48" s="210" t="s">
        <v>29</v>
      </c>
      <c r="Z48" s="216"/>
    </row>
    <row r="49" spans="16:26" ht="17.100000000000001" customHeight="1" x14ac:dyDescent="0.7">
      <c r="P49" s="215" t="s">
        <v>27</v>
      </c>
      <c r="R49" s="215"/>
      <c r="S49" s="214">
        <v>1</v>
      </c>
      <c r="U49" s="213" t="s">
        <v>28</v>
      </c>
      <c r="V49" s="212"/>
      <c r="W49" s="211">
        <f>COUNTIF($Z$7:$Z$47,"1")</f>
        <v>2</v>
      </c>
      <c r="X49" s="210" t="s">
        <v>29</v>
      </c>
    </row>
    <row r="50" spans="16:26" ht="17.100000000000001" customHeight="1" x14ac:dyDescent="0.7">
      <c r="P50" s="215" t="s">
        <v>27</v>
      </c>
      <c r="Q50" s="215"/>
      <c r="R50" s="215"/>
      <c r="S50" s="456">
        <v>1.5</v>
      </c>
      <c r="T50" s="457"/>
      <c r="U50" s="213" t="s">
        <v>28</v>
      </c>
      <c r="V50" s="212"/>
      <c r="W50" s="211">
        <f>COUNTIF($Z$7:$Z$47,"1.5")</f>
        <v>2</v>
      </c>
      <c r="X50" s="210" t="s">
        <v>29</v>
      </c>
    </row>
    <row r="51" spans="16:26" ht="17.100000000000001" customHeight="1" x14ac:dyDescent="0.7">
      <c r="P51" s="215" t="s">
        <v>27</v>
      </c>
      <c r="Q51" s="215"/>
      <c r="R51" s="215"/>
      <c r="S51" s="217">
        <v>2</v>
      </c>
      <c r="U51" s="213" t="s">
        <v>28</v>
      </c>
      <c r="V51" s="212"/>
      <c r="W51" s="211">
        <f>COUNTIF($Z$7:$Z$47,"2")</f>
        <v>1</v>
      </c>
      <c r="X51" s="210" t="s">
        <v>29</v>
      </c>
      <c r="Z51" s="216"/>
    </row>
    <row r="52" spans="16:26" ht="17.100000000000001" customHeight="1" x14ac:dyDescent="0.7">
      <c r="P52" s="215" t="s">
        <v>27</v>
      </c>
      <c r="Q52" s="215"/>
      <c r="R52" s="215"/>
      <c r="S52" s="456">
        <v>2.5</v>
      </c>
      <c r="T52" s="458"/>
      <c r="U52" s="213" t="s">
        <v>28</v>
      </c>
      <c r="V52" s="212"/>
      <c r="W52" s="211">
        <f>COUNTIF($Z$7:$Z$47,"2.5")</f>
        <v>1</v>
      </c>
      <c r="X52" s="210" t="s">
        <v>29</v>
      </c>
    </row>
    <row r="53" spans="16:26" ht="17.100000000000001" customHeight="1" x14ac:dyDescent="0.7">
      <c r="P53" s="215" t="s">
        <v>27</v>
      </c>
      <c r="Q53" s="215"/>
      <c r="R53" s="215"/>
      <c r="S53" s="214">
        <v>3</v>
      </c>
      <c r="U53" s="213" t="s">
        <v>28</v>
      </c>
      <c r="V53" s="212"/>
      <c r="W53" s="211">
        <f>COUNTIF($Z$7:$Z$47,"3")</f>
        <v>6</v>
      </c>
      <c r="X53" s="210" t="s">
        <v>29</v>
      </c>
    </row>
    <row r="54" spans="16:26" ht="17.100000000000001" customHeight="1" x14ac:dyDescent="0.7">
      <c r="P54" s="215" t="s">
        <v>27</v>
      </c>
      <c r="Q54" s="215"/>
      <c r="R54" s="215"/>
      <c r="S54" s="456">
        <v>3.5</v>
      </c>
      <c r="T54" s="458"/>
      <c r="U54" s="213" t="s">
        <v>28</v>
      </c>
      <c r="V54" s="212"/>
      <c r="W54" s="211">
        <f>COUNTIF($Z$7:$Z$47,"3.5")</f>
        <v>3</v>
      </c>
      <c r="X54" s="210" t="s">
        <v>29</v>
      </c>
    </row>
    <row r="55" spans="16:26" ht="17.100000000000001" customHeight="1" x14ac:dyDescent="0.7">
      <c r="P55" s="215" t="s">
        <v>27</v>
      </c>
      <c r="Q55" s="215"/>
      <c r="R55" s="215"/>
      <c r="S55" s="214">
        <v>4</v>
      </c>
      <c r="U55" s="213" t="s">
        <v>28</v>
      </c>
      <c r="V55" s="212"/>
      <c r="W55" s="211">
        <f>COUNTIF($Z$7:$Z$47,"4")</f>
        <v>4</v>
      </c>
      <c r="X55" s="210" t="s">
        <v>29</v>
      </c>
    </row>
    <row r="56" spans="16:26" ht="17.100000000000001" customHeight="1" x14ac:dyDescent="0.7">
      <c r="Q56" s="210" t="s">
        <v>31</v>
      </c>
      <c r="S56" s="214" t="s">
        <v>18</v>
      </c>
      <c r="U56" s="213" t="s">
        <v>28</v>
      </c>
      <c r="V56" s="212"/>
      <c r="W56" s="211">
        <f>COUNTIF($Z$7:$Z$47,"ร")</f>
        <v>0</v>
      </c>
      <c r="X56" s="210" t="s">
        <v>29</v>
      </c>
    </row>
    <row r="57" spans="16:26" ht="17.100000000000001" customHeight="1" x14ac:dyDescent="0.7">
      <c r="Q57" s="210" t="s">
        <v>31</v>
      </c>
      <c r="S57" s="210" t="s">
        <v>19</v>
      </c>
      <c r="U57" s="213" t="s">
        <v>28</v>
      </c>
      <c r="V57" s="212"/>
      <c r="W57" s="211">
        <f>COUNTIF($Z$7:$Z$47,"มส")</f>
        <v>0</v>
      </c>
      <c r="X57" s="210" t="s">
        <v>29</v>
      </c>
    </row>
    <row r="58" spans="16:26" ht="17.100000000000001" customHeight="1" x14ac:dyDescent="0.7">
      <c r="Q58" s="210" t="s">
        <v>31</v>
      </c>
      <c r="S58" s="210" t="s">
        <v>20</v>
      </c>
      <c r="U58" s="213" t="s">
        <v>28</v>
      </c>
      <c r="V58" s="212"/>
      <c r="W58" s="211">
        <f>COUNTIF($Z$7:$Z$47,"ผ")</f>
        <v>0</v>
      </c>
      <c r="X58" s="210" t="s">
        <v>29</v>
      </c>
    </row>
    <row r="59" spans="16:26" ht="17.100000000000001" customHeight="1" x14ac:dyDescent="0.7">
      <c r="Q59" s="210" t="s">
        <v>31</v>
      </c>
      <c r="S59" s="210" t="s">
        <v>21</v>
      </c>
      <c r="U59" s="213" t="s">
        <v>28</v>
      </c>
      <c r="V59" s="212"/>
      <c r="W59" s="211">
        <f>COUNTIF($Z$7:$Z$47,"มผ")</f>
        <v>0</v>
      </c>
      <c r="X59" s="210" t="s">
        <v>29</v>
      </c>
    </row>
    <row r="60" spans="16:26" ht="17.100000000000001" customHeight="1" x14ac:dyDescent="0.7">
      <c r="R60" s="212"/>
      <c r="S60" s="212"/>
      <c r="T60" s="210"/>
      <c r="U60" s="210"/>
      <c r="V60" s="210"/>
      <c r="W60" s="211">
        <f>SUM(W48:W59)</f>
        <v>37</v>
      </c>
      <c r="X60" s="210"/>
    </row>
    <row r="61" spans="16:26" ht="17.100000000000001" customHeight="1" x14ac:dyDescent="0.6"/>
    <row r="62" spans="16:26" ht="17.100000000000001" customHeight="1" x14ac:dyDescent="0.6"/>
    <row r="63" spans="16:26" ht="17.100000000000001" customHeight="1" x14ac:dyDescent="0.6"/>
    <row r="64" spans="16:26" ht="17.100000000000001" customHeight="1" x14ac:dyDescent="0.6"/>
    <row r="65" ht="17.100000000000001" customHeight="1" x14ac:dyDescent="0.6"/>
    <row r="66" ht="17.100000000000001" customHeight="1" x14ac:dyDescent="0.6"/>
    <row r="67" ht="17.100000000000001" customHeight="1" x14ac:dyDescent="0.6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5" orientation="portrait" r:id="rId1"/>
  <headerFooter alignWithMargins="0"/>
  <rowBreaks count="2" manualBreakCount="2">
    <brk id="46" max="30" man="1"/>
    <brk id="60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437"/>
  <sheetViews>
    <sheetView view="pageBreakPreview" topLeftCell="A22" zoomScaleNormal="100" zoomScaleSheetLayoutView="100" workbookViewId="0">
      <selection activeCell="K29" sqref="K29"/>
    </sheetView>
  </sheetViews>
  <sheetFormatPr defaultColWidth="9.125" defaultRowHeight="24.6" x14ac:dyDescent="0.7"/>
  <cols>
    <col min="1" max="1" width="4.625" style="23" customWidth="1"/>
    <col min="2" max="2" width="5.375" style="38" customWidth="1"/>
    <col min="3" max="3" width="9.125" style="38"/>
    <col min="4" max="4" width="27.625" style="23" customWidth="1"/>
    <col min="5" max="6" width="8.75" style="38" customWidth="1"/>
    <col min="7" max="7" width="14.125" style="23" customWidth="1"/>
    <col min="8" max="8" width="18.125" style="23" customWidth="1"/>
    <col min="9" max="9" width="7.375" style="39" customWidth="1"/>
    <col min="10" max="10" width="10.125" style="23" customWidth="1"/>
    <col min="11" max="16384" width="9.125" style="23"/>
  </cols>
  <sheetData>
    <row r="1" spans="2:10" ht="24.9" customHeight="1" x14ac:dyDescent="0.7">
      <c r="B1" s="481" t="s">
        <v>175</v>
      </c>
      <c r="C1" s="481"/>
      <c r="D1" s="481"/>
      <c r="E1" s="481"/>
      <c r="F1" s="481"/>
      <c r="G1" s="481"/>
      <c r="H1" s="481"/>
      <c r="I1" s="481"/>
      <c r="J1" s="481"/>
    </row>
    <row r="2" spans="2:10" ht="24.9" customHeight="1" x14ac:dyDescent="0.7">
      <c r="B2" s="481" t="s">
        <v>208</v>
      </c>
      <c r="C2" s="481"/>
      <c r="D2" s="481"/>
      <c r="E2" s="481"/>
      <c r="F2" s="481"/>
      <c r="G2" s="481"/>
      <c r="H2" s="481"/>
      <c r="I2" s="481"/>
      <c r="J2" s="481"/>
    </row>
    <row r="3" spans="2:10" s="27" customFormat="1" ht="18" customHeight="1" x14ac:dyDescent="0.6">
      <c r="B3" s="482" t="s">
        <v>35</v>
      </c>
      <c r="C3" s="482" t="s">
        <v>36</v>
      </c>
      <c r="D3" s="483" t="s">
        <v>3</v>
      </c>
      <c r="E3" s="24" t="s">
        <v>4</v>
      </c>
      <c r="F3" s="24" t="s">
        <v>176</v>
      </c>
      <c r="G3" s="484" t="s">
        <v>45</v>
      </c>
      <c r="H3" s="267"/>
      <c r="I3" s="25"/>
      <c r="J3" s="26"/>
    </row>
    <row r="4" spans="2:10" s="27" customFormat="1" ht="18" customHeight="1" x14ac:dyDescent="0.6">
      <c r="B4" s="482"/>
      <c r="C4" s="482"/>
      <c r="D4" s="483"/>
      <c r="E4" s="28">
        <v>100</v>
      </c>
      <c r="F4" s="28" t="s">
        <v>177</v>
      </c>
      <c r="G4" s="484"/>
      <c r="H4" s="268"/>
      <c r="I4" s="34"/>
      <c r="J4" s="29"/>
    </row>
    <row r="5" spans="2:10" s="27" customFormat="1" ht="18" customHeight="1" x14ac:dyDescent="0.6">
      <c r="B5" s="30">
        <v>1</v>
      </c>
      <c r="C5" s="30">
        <f>'เวลาเรียน1-1'!C6</f>
        <v>12456</v>
      </c>
      <c r="D5" s="269" t="str">
        <f>'เวลาเรียน1-1'!D6</f>
        <v>เด็กหญิง กาญจนา  สารี</v>
      </c>
      <c r="E5" s="30">
        <f>'[1]รวมคะแนน3-2'!Y7</f>
        <v>52</v>
      </c>
      <c r="F5" s="30" t="str">
        <f>'[1]รวมคะแนน3-2'!Z7</f>
        <v>1</v>
      </c>
      <c r="G5" s="31"/>
      <c r="H5" s="268"/>
      <c r="I5" s="34"/>
      <c r="J5" s="29"/>
    </row>
    <row r="6" spans="2:10" s="27" customFormat="1" ht="18" customHeight="1" x14ac:dyDescent="0.6">
      <c r="B6" s="30">
        <v>2</v>
      </c>
      <c r="C6" s="30">
        <f>'เวลาเรียน1-1'!C7</f>
        <v>12460</v>
      </c>
      <c r="D6" s="269" t="str">
        <f>'เวลาเรียน1-1'!D7</f>
        <v>เด็กหญิง ปภัสราภรณ์  โพธิ์เจริญ</v>
      </c>
      <c r="E6" s="30">
        <f>'[1]รวมคะแนน3-2'!Y8</f>
        <v>52</v>
      </c>
      <c r="F6" s="30" t="str">
        <f>'[1]รวมคะแนน3-2'!Z8</f>
        <v>1</v>
      </c>
      <c r="G6" s="31"/>
      <c r="H6" s="268"/>
      <c r="I6" s="34"/>
      <c r="J6" s="29"/>
    </row>
    <row r="7" spans="2:10" s="27" customFormat="1" ht="18" customHeight="1" x14ac:dyDescent="0.6">
      <c r="B7" s="30">
        <v>3</v>
      </c>
      <c r="C7" s="30">
        <f>'เวลาเรียน1-1'!C8</f>
        <v>12461</v>
      </c>
      <c r="D7" s="269" t="str">
        <f>'เวลาเรียน1-1'!D8</f>
        <v>เด็กหญิง สิริราช  สีบุญ</v>
      </c>
      <c r="E7" s="30">
        <f>'[1]รวมคะแนน3-2'!Y9</f>
        <v>59</v>
      </c>
      <c r="F7" s="30" t="str">
        <f>'[1]รวมคะแนน3-2'!Z9</f>
        <v>1.5</v>
      </c>
      <c r="G7" s="31"/>
      <c r="H7" s="268"/>
      <c r="I7" s="34"/>
      <c r="J7" s="29"/>
    </row>
    <row r="8" spans="2:10" s="27" customFormat="1" ht="18" customHeight="1" x14ac:dyDescent="0.6">
      <c r="B8" s="30">
        <v>4</v>
      </c>
      <c r="C8" s="30">
        <f>'เวลาเรียน1-1'!C9</f>
        <v>12465</v>
      </c>
      <c r="D8" s="269" t="str">
        <f>'เวลาเรียน1-1'!D9</f>
        <v>เด็กหญิง รมิตา  สว่างชูแก้ว</v>
      </c>
      <c r="E8" s="30">
        <f>'[1]รวมคะแนน3-2'!Y10</f>
        <v>63</v>
      </c>
      <c r="F8" s="30" t="str">
        <f>'[1]รวมคะแนน3-2'!Z10</f>
        <v>2</v>
      </c>
      <c r="G8" s="31"/>
      <c r="H8" s="268"/>
      <c r="I8" s="34"/>
      <c r="J8" s="29"/>
    </row>
    <row r="9" spans="2:10" s="27" customFormat="1" ht="18" customHeight="1" x14ac:dyDescent="0.6">
      <c r="B9" s="30">
        <v>5</v>
      </c>
      <c r="C9" s="30">
        <f>'เวลาเรียน1-1'!C10</f>
        <v>12466</v>
      </c>
      <c r="D9" s="269" t="str">
        <f>'เวลาเรียน1-1'!D10</f>
        <v>เด็กหญิง อภิญญา  ทิพย์ภาพันธ์</v>
      </c>
      <c r="E9" s="30">
        <f>'[1]รวมคะแนน3-2'!Y11</f>
        <v>71</v>
      </c>
      <c r="F9" s="30" t="str">
        <f>'[1]รวมคะแนน3-2'!Z11</f>
        <v>3</v>
      </c>
      <c r="G9" s="31"/>
      <c r="H9" s="268"/>
      <c r="I9" s="34"/>
      <c r="J9" s="29"/>
    </row>
    <row r="10" spans="2:10" s="27" customFormat="1" ht="18" customHeight="1" x14ac:dyDescent="0.6">
      <c r="B10" s="30">
        <v>6</v>
      </c>
      <c r="C10" s="30">
        <f>'เวลาเรียน1-1'!C11</f>
        <v>12468</v>
      </c>
      <c r="D10" s="269" t="str">
        <f>'เวลาเรียน1-1'!D11</f>
        <v>เด็กหญิง พกาวรรณ  แม้นประดิษฐ์</v>
      </c>
      <c r="E10" s="30">
        <f>'[1]รวมคะแนน3-2'!Y12</f>
        <v>54</v>
      </c>
      <c r="F10" s="30" t="str">
        <f>'[1]รวมคะแนน3-2'!Z12</f>
        <v>1</v>
      </c>
      <c r="G10" s="31"/>
      <c r="H10" s="268"/>
      <c r="I10" s="34"/>
      <c r="J10" s="29"/>
    </row>
    <row r="11" spans="2:10" s="27" customFormat="1" ht="18" customHeight="1" x14ac:dyDescent="0.6">
      <c r="B11" s="30">
        <v>7</v>
      </c>
      <c r="C11" s="30">
        <f>'เวลาเรียน1-1'!C12</f>
        <v>12470</v>
      </c>
      <c r="D11" s="269" t="str">
        <f>'เวลาเรียน1-1'!D12</f>
        <v>เด็กหญิง กมลชนก  เหลืองอ่อน</v>
      </c>
      <c r="E11" s="30">
        <f>'[1]รวมคะแนน3-2'!Y13</f>
        <v>0</v>
      </c>
      <c r="F11" s="30" t="str">
        <f>'[1]รวมคะแนน3-2'!Z13</f>
        <v>0</v>
      </c>
      <c r="G11" s="31"/>
      <c r="H11" s="268"/>
      <c r="I11" s="34"/>
      <c r="J11" s="29"/>
    </row>
    <row r="12" spans="2:10" s="27" customFormat="1" ht="18" customHeight="1" x14ac:dyDescent="0.6">
      <c r="B12" s="30">
        <v>8</v>
      </c>
      <c r="C12" s="30">
        <f>'เวลาเรียน1-1'!C13</f>
        <v>12474</v>
      </c>
      <c r="D12" s="269" t="str">
        <f>'เวลาเรียน1-1'!D13</f>
        <v>เด็กชาย สรัญ นวลฉ่ำ</v>
      </c>
      <c r="E12" s="30">
        <f>'[1]รวมคะแนน3-2'!Y14</f>
        <v>86</v>
      </c>
      <c r="F12" s="30">
        <f>'[1]รวมคะแนน3-2'!Z14</f>
        <v>4</v>
      </c>
      <c r="G12" s="31"/>
      <c r="H12" s="268"/>
      <c r="I12" s="34"/>
      <c r="J12" s="29"/>
    </row>
    <row r="13" spans="2:10" s="27" customFormat="1" ht="18" customHeight="1" x14ac:dyDescent="0.6">
      <c r="B13" s="30">
        <v>9</v>
      </c>
      <c r="C13" s="30">
        <f>'เวลาเรียน1-1'!C14</f>
        <v>12476</v>
      </c>
      <c r="D13" s="269" t="str">
        <f>'เวลาเรียน1-1'!D14</f>
        <v>เด็กชาย ณัฐภัทร  ไพคำนาม</v>
      </c>
      <c r="E13" s="30">
        <f>'[1]รวมคะแนน3-2'!Y15</f>
        <v>0</v>
      </c>
      <c r="F13" s="30" t="str">
        <f>'[1]รวมคะแนน3-2'!Z15</f>
        <v>0</v>
      </c>
      <c r="G13" s="31"/>
      <c r="H13" s="268"/>
      <c r="I13" s="34"/>
      <c r="J13" s="29"/>
    </row>
    <row r="14" spans="2:10" s="27" customFormat="1" ht="18" customHeight="1" x14ac:dyDescent="0.6">
      <c r="B14" s="30">
        <v>10</v>
      </c>
      <c r="C14" s="30">
        <f>'เวลาเรียน1-1'!C15</f>
        <v>12478</v>
      </c>
      <c r="D14" s="269" t="str">
        <f>'เวลาเรียน1-1'!D15</f>
        <v>เด็กชาย ขวัญชัย  ศรีสมพัด</v>
      </c>
      <c r="E14" s="30">
        <f>'[1]รวมคะแนน3-2'!Y16</f>
        <v>0</v>
      </c>
      <c r="F14" s="30" t="str">
        <f>'[1]รวมคะแนน3-2'!Z16</f>
        <v>0</v>
      </c>
      <c r="G14" s="31"/>
      <c r="H14" s="479" t="s">
        <v>16</v>
      </c>
      <c r="I14" s="479"/>
      <c r="J14" s="480"/>
    </row>
    <row r="15" spans="2:10" s="27" customFormat="1" ht="18" customHeight="1" x14ac:dyDescent="0.6">
      <c r="B15" s="30">
        <v>11</v>
      </c>
      <c r="C15" s="30">
        <f>'เวลาเรียน1-1'!C16</f>
        <v>12482</v>
      </c>
      <c r="D15" s="269" t="str">
        <f>'เวลาเรียน1-1'!D16</f>
        <v>เด็กชาย กิตติธัช  พันธ์สงฆ์</v>
      </c>
      <c r="E15" s="30">
        <f>'[1]รวมคะแนน3-2'!Y17</f>
        <v>0</v>
      </c>
      <c r="F15" s="30" t="str">
        <f>'[1]รวมคะแนน3-2'!Z17</f>
        <v>0</v>
      </c>
      <c r="G15" s="31"/>
      <c r="H15" s="268" t="s">
        <v>178</v>
      </c>
      <c r="I15" s="34">
        <f>'รวมคะแนน1-1'!W49</f>
        <v>2</v>
      </c>
      <c r="J15" s="35" t="s">
        <v>29</v>
      </c>
    </row>
    <row r="16" spans="2:10" s="27" customFormat="1" ht="18" customHeight="1" x14ac:dyDescent="0.6">
      <c r="B16" s="30">
        <v>12</v>
      </c>
      <c r="C16" s="30">
        <f>'เวลาเรียน1-1'!C17</f>
        <v>12483</v>
      </c>
      <c r="D16" s="269" t="str">
        <f>'เวลาเรียน1-1'!D17</f>
        <v>เด็กชาย ภาคภูมิ  รัตนเจริญพรชัย</v>
      </c>
      <c r="E16" s="30">
        <f>'[1]รวมคะแนน3-2'!Y18</f>
        <v>0</v>
      </c>
      <c r="F16" s="30" t="str">
        <f>'[1]รวมคะแนน3-2'!Z18</f>
        <v>0</v>
      </c>
      <c r="G16" s="31"/>
      <c r="H16" s="268" t="s">
        <v>179</v>
      </c>
      <c r="I16" s="34">
        <f>'รวมคะแนน1-1'!W50</f>
        <v>2</v>
      </c>
      <c r="J16" s="35" t="s">
        <v>29</v>
      </c>
    </row>
    <row r="17" spans="2:10" s="27" customFormat="1" ht="18" customHeight="1" x14ac:dyDescent="0.6">
      <c r="B17" s="30">
        <v>13</v>
      </c>
      <c r="C17" s="30">
        <f>'เวลาเรียน1-1'!C18</f>
        <v>12486</v>
      </c>
      <c r="D17" s="269" t="str">
        <f>'เวลาเรียน1-1'!D18</f>
        <v>เด็กชาย วงศกร  ทองมาก</v>
      </c>
      <c r="E17" s="30">
        <f>'[1]รวมคะแนน3-2'!Y19</f>
        <v>80</v>
      </c>
      <c r="F17" s="30">
        <f>'[1]รวมคะแนน3-2'!Z19</f>
        <v>4</v>
      </c>
      <c r="G17" s="31"/>
      <c r="H17" s="268" t="s">
        <v>180</v>
      </c>
      <c r="I17" s="34">
        <f>'รวมคะแนน1-1'!W51</f>
        <v>1</v>
      </c>
      <c r="J17" s="35" t="s">
        <v>29</v>
      </c>
    </row>
    <row r="18" spans="2:10" s="27" customFormat="1" ht="18" customHeight="1" x14ac:dyDescent="0.6">
      <c r="B18" s="30">
        <v>14</v>
      </c>
      <c r="C18" s="30">
        <f>'เวลาเรียน1-1'!C19</f>
        <v>12504</v>
      </c>
      <c r="D18" s="269" t="str">
        <f>'เวลาเรียน1-1'!D19</f>
        <v>เด็กหญิง พัชรศร  แสงคง</v>
      </c>
      <c r="E18" s="30">
        <f>'[1]รวมคะแนน3-2'!Y20</f>
        <v>0</v>
      </c>
      <c r="F18" s="30" t="str">
        <f>'[1]รวมคะแนน3-2'!Z20</f>
        <v>0</v>
      </c>
      <c r="G18" s="31"/>
      <c r="H18" s="268" t="s">
        <v>181</v>
      </c>
      <c r="I18" s="34">
        <f>'รวมคะแนน1-1'!W52</f>
        <v>1</v>
      </c>
      <c r="J18" s="35" t="s">
        <v>29</v>
      </c>
    </row>
    <row r="19" spans="2:10" s="27" customFormat="1" ht="18" customHeight="1" x14ac:dyDescent="0.6">
      <c r="B19" s="30">
        <v>15</v>
      </c>
      <c r="C19" s="30">
        <f>'เวลาเรียน1-1'!C20</f>
        <v>12506</v>
      </c>
      <c r="D19" s="269" t="str">
        <f>'เวลาเรียน1-1'!D20</f>
        <v>เด็กหญิง ศิริกาญจน์  ศรีจันทร์ขำ</v>
      </c>
      <c r="E19" s="30">
        <f>'[1]รวมคะแนน3-2'!Y21</f>
        <v>67</v>
      </c>
      <c r="F19" s="30" t="str">
        <f>'[1]รวมคะแนน3-2'!Z21</f>
        <v>2.5</v>
      </c>
      <c r="G19" s="31"/>
      <c r="H19" s="268" t="s">
        <v>182</v>
      </c>
      <c r="I19" s="34">
        <f>'รวมคะแนน1-1'!W53</f>
        <v>6</v>
      </c>
      <c r="J19" s="35" t="s">
        <v>29</v>
      </c>
    </row>
    <row r="20" spans="2:10" s="27" customFormat="1" ht="18" customHeight="1" x14ac:dyDescent="0.6">
      <c r="B20" s="30">
        <v>16</v>
      </c>
      <c r="C20" s="30">
        <f>'เวลาเรียน1-1'!C21</f>
        <v>12511</v>
      </c>
      <c r="D20" s="269" t="str">
        <f>'เวลาเรียน1-1'!D21</f>
        <v>เด็กชาย สุรชาติ  เรืองสุวรรณ</v>
      </c>
      <c r="E20" s="30">
        <f>'[1]รวมคะแนน3-2'!Y22</f>
        <v>0</v>
      </c>
      <c r="F20" s="30" t="str">
        <f>'[1]รวมคะแนน3-2'!Z22</f>
        <v>0</v>
      </c>
      <c r="G20" s="31"/>
      <c r="H20" s="268" t="s">
        <v>183</v>
      </c>
      <c r="I20" s="34">
        <f>'รวมคะแนน1-1'!W54</f>
        <v>3</v>
      </c>
      <c r="J20" s="35" t="s">
        <v>29</v>
      </c>
    </row>
    <row r="21" spans="2:10" s="27" customFormat="1" ht="18" customHeight="1" x14ac:dyDescent="0.6">
      <c r="B21" s="30">
        <v>17</v>
      </c>
      <c r="C21" s="30">
        <f>'เวลาเรียน1-1'!C22</f>
        <v>12531</v>
      </c>
      <c r="D21" s="269" t="str">
        <f>'เวลาเรียน1-1'!D22</f>
        <v>เด็กหญิง ศศิวิมล  ศรีวิเชียร</v>
      </c>
      <c r="E21" s="30">
        <f>'[1]รวมคะแนน3-2'!Y23</f>
        <v>0</v>
      </c>
      <c r="F21" s="30" t="str">
        <f>'[1]รวมคะแนน3-2'!Z23</f>
        <v>0</v>
      </c>
      <c r="G21" s="31"/>
      <c r="H21" s="268" t="s">
        <v>184</v>
      </c>
      <c r="I21" s="34">
        <f>'รวมคะแนน1-1'!W55</f>
        <v>4</v>
      </c>
      <c r="J21" s="35" t="s">
        <v>29</v>
      </c>
    </row>
    <row r="22" spans="2:10" s="27" customFormat="1" ht="18" customHeight="1" x14ac:dyDescent="0.6">
      <c r="B22" s="30">
        <v>18</v>
      </c>
      <c r="C22" s="30">
        <f>'เวลาเรียน1-1'!C23</f>
        <v>12541</v>
      </c>
      <c r="D22" s="269" t="str">
        <f>'เวลาเรียน1-1'!D23</f>
        <v>เด็กชาย บูรพา  เทศดี</v>
      </c>
      <c r="E22" s="30">
        <f>'[1]รวมคะแนน3-2'!Y24</f>
        <v>0</v>
      </c>
      <c r="F22" s="30" t="str">
        <f>'[1]รวมคะแนน3-2'!Z24</f>
        <v>0</v>
      </c>
      <c r="G22" s="31"/>
      <c r="H22" s="270" t="s">
        <v>185</v>
      </c>
      <c r="I22" s="32">
        <f>SUM(I15:I21)</f>
        <v>19</v>
      </c>
      <c r="J22" s="33" t="s">
        <v>29</v>
      </c>
    </row>
    <row r="23" spans="2:10" s="27" customFormat="1" ht="18" customHeight="1" x14ac:dyDescent="0.6">
      <c r="B23" s="30">
        <v>19</v>
      </c>
      <c r="C23" s="30">
        <f>'เวลาเรียน1-1'!C24</f>
        <v>12544</v>
      </c>
      <c r="D23" s="269" t="str">
        <f>'เวลาเรียน1-1'!D24</f>
        <v>เด็กชาย ภูดิท  มณฑาทิพย์</v>
      </c>
      <c r="E23" s="30">
        <f>'[1]รวมคะแนน3-2'!Y25</f>
        <v>75</v>
      </c>
      <c r="F23" s="30" t="str">
        <f>'[1]รวมคะแนน3-2'!Z25</f>
        <v>3.5</v>
      </c>
      <c r="G23" s="31"/>
      <c r="H23" s="268" t="s">
        <v>186</v>
      </c>
      <c r="I23" s="34">
        <f>'รวมคะแนน1-1'!W48</f>
        <v>18</v>
      </c>
      <c r="J23" s="35" t="s">
        <v>29</v>
      </c>
    </row>
    <row r="24" spans="2:10" s="27" customFormat="1" ht="18" customHeight="1" x14ac:dyDescent="0.6">
      <c r="B24" s="30">
        <v>20</v>
      </c>
      <c r="C24" s="30">
        <f>'เวลาเรียน1-1'!C25</f>
        <v>12550</v>
      </c>
      <c r="D24" s="269" t="str">
        <f>'เวลาเรียน1-1'!D25</f>
        <v>เด็กชาย ปกรณ์  นานา</v>
      </c>
      <c r="E24" s="30">
        <f>'[1]รวมคะแนน3-2'!Y26</f>
        <v>0</v>
      </c>
      <c r="F24" s="30" t="str">
        <f>'[1]รวมคะแนน3-2'!Z26</f>
        <v>0</v>
      </c>
      <c r="G24" s="31"/>
      <c r="H24" s="268" t="s">
        <v>18</v>
      </c>
      <c r="I24" s="34">
        <f>'รวมคะแนน1-1'!W56</f>
        <v>0</v>
      </c>
      <c r="J24" s="35" t="s">
        <v>29</v>
      </c>
    </row>
    <row r="25" spans="2:10" s="27" customFormat="1" ht="18" customHeight="1" x14ac:dyDescent="0.6">
      <c r="B25" s="30">
        <v>21</v>
      </c>
      <c r="C25" s="30">
        <f>'เวลาเรียน1-1'!C26</f>
        <v>12557</v>
      </c>
      <c r="D25" s="269" t="str">
        <f>'เวลาเรียน1-1'!D26</f>
        <v>เด็กชาย ธวัชชัย  ศรีสาคร</v>
      </c>
      <c r="E25" s="30">
        <f>'[1]รวมคะแนน3-2'!Y27</f>
        <v>0</v>
      </c>
      <c r="F25" s="30" t="str">
        <f>'[1]รวมคะแนน3-2'!Z27</f>
        <v>0</v>
      </c>
      <c r="G25" s="31"/>
      <c r="H25" s="268" t="s">
        <v>19</v>
      </c>
      <c r="I25" s="34">
        <f>'รวมคะแนน1-1'!W57</f>
        <v>0</v>
      </c>
      <c r="J25" s="35" t="s">
        <v>29</v>
      </c>
    </row>
    <row r="26" spans="2:10" s="27" customFormat="1" ht="18" customHeight="1" x14ac:dyDescent="0.6">
      <c r="B26" s="30">
        <v>22</v>
      </c>
      <c r="C26" s="30">
        <f>'เวลาเรียน1-1'!C27</f>
        <v>12560</v>
      </c>
      <c r="D26" s="269" t="str">
        <f>'เวลาเรียน1-1'!D27</f>
        <v>เด็กหญิง ปัณฑิตา  โมกขา</v>
      </c>
      <c r="E26" s="30">
        <f>'[1]รวมคะแนน3-2'!Y28</f>
        <v>92</v>
      </c>
      <c r="F26" s="30">
        <f>'[1]รวมคะแนน3-2'!Z28</f>
        <v>4</v>
      </c>
      <c r="G26" s="31"/>
      <c r="H26" s="270" t="s">
        <v>187</v>
      </c>
      <c r="I26" s="32">
        <f>SUM(I23:I25)</f>
        <v>18</v>
      </c>
      <c r="J26" s="33" t="s">
        <v>29</v>
      </c>
    </row>
    <row r="27" spans="2:10" s="27" customFormat="1" ht="18" customHeight="1" x14ac:dyDescent="0.6">
      <c r="B27" s="30">
        <v>23</v>
      </c>
      <c r="C27" s="30">
        <f>'เวลาเรียน1-1'!C28</f>
        <v>12561</v>
      </c>
      <c r="D27" s="269" t="str">
        <f>'เวลาเรียน1-1'!D28</f>
        <v>เด็กหญิง อนิชา  ม่วงแก้ว</v>
      </c>
      <c r="E27" s="30">
        <f>'[1]รวมคะแนน3-2'!Y29</f>
        <v>76</v>
      </c>
      <c r="F27" s="30" t="str">
        <f>'[1]รวมคะแนน3-2'!Z29</f>
        <v>3.5</v>
      </c>
      <c r="G27" s="31"/>
      <c r="H27" s="270" t="s">
        <v>1</v>
      </c>
      <c r="I27" s="271">
        <f>SUM(I22,(I26),)</f>
        <v>37</v>
      </c>
      <c r="J27" s="33" t="s">
        <v>29</v>
      </c>
    </row>
    <row r="28" spans="2:10" s="27" customFormat="1" ht="18" customHeight="1" x14ac:dyDescent="0.6">
      <c r="B28" s="30">
        <v>24</v>
      </c>
      <c r="C28" s="30">
        <f>'เวลาเรียน1-1'!C29</f>
        <v>12564</v>
      </c>
      <c r="D28" s="269" t="str">
        <f>'เวลาเรียน1-1'!D29</f>
        <v>เด็กหญิง นิรมล  อินทรสร</v>
      </c>
      <c r="E28" s="30">
        <f>'[1]รวมคะแนน3-2'!Y30</f>
        <v>0</v>
      </c>
      <c r="F28" s="30" t="str">
        <f>'[1]รวมคะแนน3-2'!Z30</f>
        <v>0</v>
      </c>
      <c r="G28" s="31"/>
    </row>
    <row r="29" spans="2:10" s="27" customFormat="1" ht="18" customHeight="1" x14ac:dyDescent="0.6">
      <c r="B29" s="30">
        <v>25</v>
      </c>
      <c r="C29" s="30">
        <f>'เวลาเรียน1-1'!C30</f>
        <v>12647</v>
      </c>
      <c r="D29" s="269" t="str">
        <f>'เวลาเรียน1-1'!D30</f>
        <v>เด็กหญิง ภีรฎา  แสงแดง</v>
      </c>
      <c r="E29" s="30">
        <f>'[1]รวมคะแนน3-2'!Y31</f>
        <v>0</v>
      </c>
      <c r="F29" s="30" t="str">
        <f>'[1]รวมคะแนน3-2'!Z31</f>
        <v>0</v>
      </c>
      <c r="G29" s="31"/>
    </row>
    <row r="30" spans="2:10" s="27" customFormat="1" ht="18" customHeight="1" x14ac:dyDescent="0.6">
      <c r="B30" s="30">
        <v>26</v>
      </c>
      <c r="C30" s="30">
        <f>'เวลาเรียน1-1'!C31</f>
        <v>12660</v>
      </c>
      <c r="D30" s="269" t="str">
        <f>'เวลาเรียน1-1'!D31</f>
        <v>เด็กหญิง นันท์นภัส  กรีเงิน</v>
      </c>
      <c r="E30" s="30">
        <f>'[1]รวมคะแนน3-2'!Y32</f>
        <v>0</v>
      </c>
      <c r="F30" s="30" t="str">
        <f>'[1]รวมคะแนน3-2'!Z32</f>
        <v>0</v>
      </c>
      <c r="G30" s="31"/>
      <c r="H30" s="477" t="s">
        <v>209</v>
      </c>
      <c r="I30" s="477"/>
      <c r="J30" s="478"/>
    </row>
    <row r="31" spans="2:10" s="27" customFormat="1" ht="18" customHeight="1" x14ac:dyDescent="0.6">
      <c r="B31" s="30">
        <v>27</v>
      </c>
      <c r="C31" s="30">
        <f>'เวลาเรียน1-1'!C32</f>
        <v>12920</v>
      </c>
      <c r="D31" s="269" t="str">
        <f>'เวลาเรียน1-1'!D32</f>
        <v>เด็กชาย รุ่งโรจน์  โคตรเจริญ</v>
      </c>
      <c r="E31" s="30">
        <f>'[1]รวมคะแนน3-2'!Y33</f>
        <v>0</v>
      </c>
      <c r="F31" s="30" t="str">
        <f>'[1]รวมคะแนน3-2'!Z33</f>
        <v>0</v>
      </c>
      <c r="G31" s="31"/>
      <c r="H31" s="475" t="s">
        <v>188</v>
      </c>
      <c r="I31" s="475"/>
      <c r="J31" s="476"/>
    </row>
    <row r="32" spans="2:10" s="27" customFormat="1" ht="18" customHeight="1" x14ac:dyDescent="0.6">
      <c r="B32" s="30">
        <v>28</v>
      </c>
      <c r="C32" s="30">
        <f>'เวลาเรียน1-1'!C33</f>
        <v>12922</v>
      </c>
      <c r="D32" s="269" t="str">
        <f>'เวลาเรียน1-1'!D33</f>
        <v>เด็กชาย ธงชัย  บุญมา</v>
      </c>
      <c r="E32" s="30">
        <f>'[1]รวมคะแนน3-2'!Y34</f>
        <v>72</v>
      </c>
      <c r="F32" s="30" t="str">
        <f>'[1]รวมคะแนน3-2'!Z34</f>
        <v>3</v>
      </c>
      <c r="G32" s="31"/>
    </row>
    <row r="33" spans="2:10" s="27" customFormat="1" ht="18" customHeight="1" x14ac:dyDescent="0.6">
      <c r="B33" s="30">
        <v>29</v>
      </c>
      <c r="C33" s="30">
        <f>'เวลาเรียน1-1'!C34</f>
        <v>12941</v>
      </c>
      <c r="D33" s="269" t="str">
        <f>'เวลาเรียน1-1'!D34</f>
        <v>เด็กหญิง ชมพูนุท  จินาวงศ์</v>
      </c>
      <c r="E33" s="30">
        <f>'[1]รวมคะแนน3-2'!Y35</f>
        <v>88</v>
      </c>
      <c r="F33" s="30">
        <f>'[1]รวมคะแนน3-2'!Z35</f>
        <v>4</v>
      </c>
      <c r="G33" s="31"/>
      <c r="H33" s="477" t="s">
        <v>210</v>
      </c>
      <c r="I33" s="477"/>
      <c r="J33" s="478"/>
    </row>
    <row r="34" spans="2:10" s="27" customFormat="1" ht="18" customHeight="1" x14ac:dyDescent="0.6">
      <c r="B34" s="30">
        <v>30</v>
      </c>
      <c r="C34" s="30">
        <f>'เวลาเรียน1-1'!C35</f>
        <v>13079</v>
      </c>
      <c r="D34" s="269" t="str">
        <f>'เวลาเรียน1-1'!D35</f>
        <v>เด็กหญิง ชลธิชา  อัลอูเซลี</v>
      </c>
      <c r="E34" s="30">
        <f>'[1]รวมคะแนน3-2'!Y36</f>
        <v>0</v>
      </c>
      <c r="F34" s="30" t="str">
        <f>'[1]รวมคะแนน3-2'!Z36</f>
        <v>0</v>
      </c>
      <c r="G34" s="31"/>
      <c r="H34" s="475" t="s">
        <v>188</v>
      </c>
      <c r="I34" s="475"/>
      <c r="J34" s="476"/>
    </row>
    <row r="35" spans="2:10" s="27" customFormat="1" ht="18" customHeight="1" x14ac:dyDescent="0.6">
      <c r="B35" s="30">
        <v>31</v>
      </c>
      <c r="C35" s="30">
        <f>'เวลาเรียน1-1'!C36</f>
        <v>13198</v>
      </c>
      <c r="D35" s="269" t="str">
        <f>'เวลาเรียน1-1'!D36</f>
        <v>เด็กชาย ธีรภัทร์  จงปัตนา</v>
      </c>
      <c r="E35" s="30">
        <f>'[1]รวมคะแนน3-2'!Y37</f>
        <v>0</v>
      </c>
      <c r="F35" s="30" t="str">
        <f>'[1]รวมคะแนน3-2'!Z37</f>
        <v>0</v>
      </c>
      <c r="G35" s="31"/>
    </row>
    <row r="36" spans="2:10" s="27" customFormat="1" ht="18" customHeight="1" x14ac:dyDescent="0.6">
      <c r="B36" s="30">
        <v>32</v>
      </c>
      <c r="C36" s="30">
        <f>'เวลาเรียน1-1'!C37</f>
        <v>13329</v>
      </c>
      <c r="D36" s="269" t="str">
        <f>'เวลาเรียน1-1'!D37</f>
        <v>เด็กหญิง ฐิติพร   อะโน</v>
      </c>
      <c r="E36" s="30">
        <f>'[1]รวมคะแนน3-2'!Y38</f>
        <v>0</v>
      </c>
      <c r="F36" s="30" t="str">
        <f>'[1]รวมคะแนน3-2'!Z38</f>
        <v>0</v>
      </c>
      <c r="G36" s="31"/>
      <c r="H36" s="477" t="s">
        <v>211</v>
      </c>
      <c r="I36" s="477"/>
      <c r="J36" s="478"/>
    </row>
    <row r="37" spans="2:10" s="27" customFormat="1" ht="18" customHeight="1" x14ac:dyDescent="0.6">
      <c r="B37" s="30">
        <v>33</v>
      </c>
      <c r="C37" s="30">
        <f>'เวลาเรียน1-1'!C38</f>
        <v>13332</v>
      </c>
      <c r="D37" s="269" t="str">
        <f>'เวลาเรียน1-1'!D38</f>
        <v>เด็กหญิง สุธินันท์   ราชสำเภา</v>
      </c>
      <c r="E37" s="30">
        <f>'[1]รวมคะแนน3-2'!Y39</f>
        <v>0</v>
      </c>
      <c r="F37" s="30" t="str">
        <f>'[1]รวมคะแนน3-2'!Z39</f>
        <v>0</v>
      </c>
      <c r="G37" s="31"/>
      <c r="H37" s="475" t="s">
        <v>189</v>
      </c>
      <c r="I37" s="475"/>
      <c r="J37" s="476"/>
    </row>
    <row r="38" spans="2:10" s="27" customFormat="1" ht="18" customHeight="1" x14ac:dyDescent="0.6">
      <c r="B38" s="30">
        <v>34</v>
      </c>
      <c r="C38" s="30">
        <f>'เวลาเรียน1-1'!C39</f>
        <v>13431</v>
      </c>
      <c r="D38" s="269" t="str">
        <f>'เวลาเรียน1-1'!D39</f>
        <v>เด็กชาย ภัคพล  จินดานุรักษ์</v>
      </c>
      <c r="E38" s="30">
        <f>'[1]รวมคะแนน3-2'!Y40</f>
        <v>70</v>
      </c>
      <c r="F38" s="30" t="str">
        <f>'[1]รวมคะแนน3-2'!Z40</f>
        <v>3</v>
      </c>
      <c r="G38" s="31"/>
    </row>
    <row r="39" spans="2:10" s="27" customFormat="1" ht="18" customHeight="1" x14ac:dyDescent="0.6">
      <c r="B39" s="30">
        <v>35</v>
      </c>
      <c r="C39" s="30">
        <f>'เวลาเรียน1-1'!C40</f>
        <v>13497</v>
      </c>
      <c r="D39" s="269" t="str">
        <f>'เวลาเรียน1-1'!D40</f>
        <v>เด็กชาย อนุศิษฎ์  ยศสุวรรณาภา</v>
      </c>
      <c r="E39" s="30">
        <f>'[1]รวมคะแนน3-2'!Y41</f>
        <v>76</v>
      </c>
      <c r="F39" s="30" t="str">
        <f>'[1]รวมคะแนน3-2'!Z41</f>
        <v>3.5</v>
      </c>
      <c r="G39" s="31"/>
      <c r="H39" s="477" t="s">
        <v>212</v>
      </c>
      <c r="I39" s="477"/>
      <c r="J39" s="478"/>
    </row>
    <row r="40" spans="2:10" s="27" customFormat="1" ht="18" customHeight="1" x14ac:dyDescent="0.6">
      <c r="B40" s="30">
        <v>36</v>
      </c>
      <c r="C40" s="30">
        <f>'เวลาเรียน1-1'!C41</f>
        <v>13545</v>
      </c>
      <c r="D40" s="269" t="str">
        <f>'เวลาเรียน1-1'!D41</f>
        <v>เด็กหญิง เขมิกา  ปานสันเทียะ</v>
      </c>
      <c r="E40" s="30">
        <f>'[1]รวมคะแนน3-2'!Y42</f>
        <v>71</v>
      </c>
      <c r="F40" s="30" t="str">
        <f>'[1]รวมคะแนน3-2'!Z42</f>
        <v>3</v>
      </c>
      <c r="G40" s="31"/>
      <c r="H40" s="475" t="s">
        <v>190</v>
      </c>
      <c r="I40" s="475"/>
      <c r="J40" s="476"/>
    </row>
    <row r="41" spans="2:10" s="27" customFormat="1" ht="18" customHeight="1" x14ac:dyDescent="0.6">
      <c r="B41" s="30">
        <v>37</v>
      </c>
      <c r="C41" s="30">
        <f>'เวลาเรียน1-1'!C42</f>
        <v>13553</v>
      </c>
      <c r="D41" s="269" t="str">
        <f>'เวลาเรียน1-1'!D42</f>
        <v>เด็กหญิง เหมือนดั่งดาว  จันนิคม</v>
      </c>
      <c r="E41" s="30">
        <f>'[1]รวมคะแนน3-2'!Y43</f>
        <v>0</v>
      </c>
      <c r="F41" s="30" t="str">
        <f>'[1]รวมคะแนน3-2'!Z43</f>
        <v>0</v>
      </c>
      <c r="G41" s="31"/>
      <c r="H41" s="268"/>
      <c r="I41" s="34"/>
      <c r="J41" s="29"/>
    </row>
    <row r="42" spans="2:10" s="27" customFormat="1" ht="18" customHeight="1" x14ac:dyDescent="0.6">
      <c r="B42" s="30">
        <v>38</v>
      </c>
      <c r="C42" s="30"/>
      <c r="D42" s="269"/>
      <c r="E42" s="30"/>
      <c r="F42" s="30"/>
      <c r="G42" s="31"/>
      <c r="H42" s="268"/>
      <c r="I42" s="34"/>
      <c r="J42" s="29"/>
    </row>
    <row r="43" spans="2:10" s="27" customFormat="1" ht="18" customHeight="1" x14ac:dyDescent="0.6">
      <c r="B43" s="30">
        <v>39</v>
      </c>
      <c r="C43" s="30"/>
      <c r="D43" s="269"/>
      <c r="E43" s="30"/>
      <c r="F43" s="30"/>
      <c r="G43" s="31"/>
      <c r="H43" s="268"/>
      <c r="I43" s="34"/>
      <c r="J43" s="29"/>
    </row>
    <row r="44" spans="2:10" s="27" customFormat="1" ht="18" customHeight="1" x14ac:dyDescent="0.6">
      <c r="B44" s="30">
        <v>40</v>
      </c>
      <c r="C44" s="30"/>
      <c r="D44" s="269"/>
      <c r="E44" s="30"/>
      <c r="F44" s="30"/>
      <c r="G44" s="31"/>
      <c r="H44" s="272"/>
      <c r="I44" s="36"/>
      <c r="J44" s="37"/>
    </row>
    <row r="45" spans="2:10" s="27" customFormat="1" ht="18" customHeight="1" x14ac:dyDescent="0.6">
      <c r="B45" s="38"/>
      <c r="C45" s="38"/>
      <c r="E45" s="38"/>
      <c r="F45" s="38"/>
      <c r="I45" s="38"/>
    </row>
    <row r="46" spans="2:10" s="27" customFormat="1" ht="18" customHeight="1" x14ac:dyDescent="0.6">
      <c r="B46" s="38"/>
      <c r="C46" s="38"/>
      <c r="E46" s="38"/>
      <c r="F46" s="38"/>
      <c r="I46" s="38"/>
    </row>
    <row r="47" spans="2:10" s="27" customFormat="1" ht="18" customHeight="1" x14ac:dyDescent="0.6">
      <c r="B47" s="38"/>
      <c r="C47" s="38"/>
      <c r="E47" s="38"/>
      <c r="F47" s="38"/>
      <c r="I47" s="38"/>
    </row>
    <row r="48" spans="2:10" s="27" customFormat="1" ht="18" customHeight="1" x14ac:dyDescent="0.6">
      <c r="B48" s="38"/>
      <c r="C48" s="38"/>
      <c r="E48" s="38"/>
      <c r="F48" s="38"/>
      <c r="I48" s="38"/>
    </row>
    <row r="49" spans="2:9" s="27" customFormat="1" ht="18" customHeight="1" x14ac:dyDescent="0.6">
      <c r="B49" s="38"/>
      <c r="C49" s="38"/>
      <c r="E49" s="38"/>
      <c r="F49" s="38"/>
      <c r="I49" s="38"/>
    </row>
    <row r="50" spans="2:9" s="27" customFormat="1" ht="18" customHeight="1" x14ac:dyDescent="0.6">
      <c r="B50" s="38"/>
      <c r="C50" s="38"/>
      <c r="E50" s="38"/>
      <c r="F50" s="38"/>
      <c r="I50" s="38"/>
    </row>
    <row r="51" spans="2:9" s="27" customFormat="1" ht="18" customHeight="1" x14ac:dyDescent="0.6">
      <c r="B51" s="38"/>
      <c r="C51" s="38"/>
      <c r="E51" s="38"/>
      <c r="F51" s="38"/>
      <c r="I51" s="38"/>
    </row>
    <row r="52" spans="2:9" s="27" customFormat="1" ht="18" customHeight="1" x14ac:dyDescent="0.6">
      <c r="B52" s="38"/>
      <c r="C52" s="38"/>
      <c r="E52" s="38"/>
      <c r="F52" s="38"/>
      <c r="I52" s="38"/>
    </row>
    <row r="53" spans="2:9" s="27" customFormat="1" ht="18" customHeight="1" x14ac:dyDescent="0.6">
      <c r="B53" s="38"/>
      <c r="C53" s="38"/>
      <c r="E53" s="38"/>
      <c r="F53" s="38"/>
      <c r="I53" s="38"/>
    </row>
    <row r="54" spans="2:9" s="27" customFormat="1" ht="18" customHeight="1" x14ac:dyDescent="0.6">
      <c r="B54" s="38"/>
      <c r="C54" s="38"/>
      <c r="E54" s="38"/>
      <c r="F54" s="38"/>
      <c r="I54" s="38"/>
    </row>
    <row r="55" spans="2:9" s="27" customFormat="1" ht="18" customHeight="1" x14ac:dyDescent="0.6">
      <c r="B55" s="38"/>
      <c r="C55" s="38"/>
      <c r="E55" s="38"/>
      <c r="F55" s="38"/>
      <c r="I55" s="38"/>
    </row>
    <row r="56" spans="2:9" s="27" customFormat="1" ht="18" customHeight="1" x14ac:dyDescent="0.6">
      <c r="B56" s="38"/>
      <c r="C56" s="38"/>
      <c r="E56" s="38"/>
      <c r="F56" s="38"/>
      <c r="I56" s="38"/>
    </row>
    <row r="57" spans="2:9" s="27" customFormat="1" ht="18" customHeight="1" x14ac:dyDescent="0.6">
      <c r="B57" s="38"/>
      <c r="C57" s="38"/>
      <c r="E57" s="38"/>
      <c r="F57" s="38"/>
      <c r="I57" s="38"/>
    </row>
    <row r="58" spans="2:9" s="27" customFormat="1" ht="18" customHeight="1" x14ac:dyDescent="0.6">
      <c r="B58" s="38"/>
      <c r="C58" s="38"/>
      <c r="E58" s="38"/>
      <c r="F58" s="38"/>
      <c r="I58" s="38"/>
    </row>
    <row r="59" spans="2:9" s="27" customFormat="1" ht="18" customHeight="1" x14ac:dyDescent="0.6">
      <c r="B59" s="38"/>
      <c r="C59" s="38"/>
      <c r="E59" s="38"/>
      <c r="F59" s="38"/>
      <c r="I59" s="38"/>
    </row>
    <row r="60" spans="2:9" s="27" customFormat="1" ht="18" customHeight="1" x14ac:dyDescent="0.6">
      <c r="B60" s="38"/>
      <c r="C60" s="38"/>
      <c r="E60" s="38"/>
      <c r="F60" s="38"/>
      <c r="I60" s="38"/>
    </row>
    <row r="61" spans="2:9" s="27" customFormat="1" ht="18" customHeight="1" x14ac:dyDescent="0.6">
      <c r="B61" s="38"/>
      <c r="C61" s="38"/>
      <c r="E61" s="38"/>
      <c r="F61" s="38"/>
      <c r="I61" s="38"/>
    </row>
    <row r="62" spans="2:9" s="27" customFormat="1" ht="18" customHeight="1" x14ac:dyDescent="0.6">
      <c r="B62" s="38"/>
      <c r="C62" s="38"/>
      <c r="E62" s="38"/>
      <c r="F62" s="38"/>
      <c r="I62" s="38"/>
    </row>
    <row r="63" spans="2:9" s="27" customFormat="1" ht="18" customHeight="1" x14ac:dyDescent="0.6">
      <c r="B63" s="38"/>
      <c r="C63" s="38"/>
      <c r="E63" s="38"/>
      <c r="F63" s="38"/>
      <c r="I63" s="38"/>
    </row>
    <row r="64" spans="2:9" s="27" customFormat="1" ht="18" customHeight="1" x14ac:dyDescent="0.6">
      <c r="B64" s="38"/>
      <c r="C64" s="38"/>
      <c r="E64" s="38"/>
      <c r="F64" s="38"/>
      <c r="I64" s="38"/>
    </row>
    <row r="65" spans="2:9" s="27" customFormat="1" ht="18" customHeight="1" x14ac:dyDescent="0.6">
      <c r="B65" s="38"/>
      <c r="C65" s="38"/>
      <c r="E65" s="38"/>
      <c r="F65" s="38"/>
      <c r="I65" s="38"/>
    </row>
    <row r="66" spans="2:9" s="27" customFormat="1" ht="18" customHeight="1" x14ac:dyDescent="0.6">
      <c r="B66" s="38"/>
      <c r="C66" s="38"/>
      <c r="E66" s="38"/>
      <c r="F66" s="38"/>
      <c r="I66" s="38"/>
    </row>
    <row r="67" spans="2:9" s="27" customFormat="1" ht="18" customHeight="1" x14ac:dyDescent="0.6">
      <c r="B67" s="38"/>
      <c r="C67" s="38"/>
      <c r="E67" s="38"/>
      <c r="F67" s="38"/>
      <c r="I67" s="38"/>
    </row>
    <row r="68" spans="2:9" s="27" customFormat="1" ht="18" customHeight="1" x14ac:dyDescent="0.6">
      <c r="B68" s="38"/>
      <c r="C68" s="38"/>
      <c r="E68" s="38"/>
      <c r="F68" s="38"/>
      <c r="I68" s="38"/>
    </row>
    <row r="69" spans="2:9" s="27" customFormat="1" ht="18" customHeight="1" x14ac:dyDescent="0.6">
      <c r="B69" s="38"/>
      <c r="C69" s="38"/>
      <c r="E69" s="38"/>
      <c r="F69" s="38"/>
      <c r="I69" s="38"/>
    </row>
    <row r="70" spans="2:9" s="27" customFormat="1" ht="18" customHeight="1" x14ac:dyDescent="0.6">
      <c r="B70" s="38"/>
      <c r="C70" s="38"/>
      <c r="E70" s="38"/>
      <c r="F70" s="38"/>
      <c r="I70" s="38"/>
    </row>
    <row r="71" spans="2:9" s="27" customFormat="1" ht="18" customHeight="1" x14ac:dyDescent="0.6">
      <c r="B71" s="38"/>
      <c r="C71" s="38"/>
      <c r="E71" s="38"/>
      <c r="F71" s="38"/>
      <c r="I71" s="38"/>
    </row>
    <row r="72" spans="2:9" s="27" customFormat="1" ht="18" customHeight="1" x14ac:dyDescent="0.6">
      <c r="B72" s="38"/>
      <c r="C72" s="38"/>
      <c r="E72" s="38"/>
      <c r="F72" s="38"/>
      <c r="I72" s="38"/>
    </row>
    <row r="73" spans="2:9" s="27" customFormat="1" ht="18" customHeight="1" x14ac:dyDescent="0.6">
      <c r="B73" s="38"/>
      <c r="C73" s="38"/>
      <c r="E73" s="38"/>
      <c r="F73" s="38"/>
      <c r="I73" s="38"/>
    </row>
    <row r="74" spans="2:9" s="27" customFormat="1" ht="18" customHeight="1" x14ac:dyDescent="0.6">
      <c r="B74" s="38"/>
      <c r="C74" s="38"/>
      <c r="E74" s="38"/>
      <c r="F74" s="38"/>
      <c r="I74" s="38"/>
    </row>
    <row r="75" spans="2:9" s="27" customFormat="1" ht="18" customHeight="1" x14ac:dyDescent="0.6">
      <c r="B75" s="38"/>
      <c r="C75" s="38"/>
      <c r="E75" s="38"/>
      <c r="F75" s="38"/>
      <c r="I75" s="38"/>
    </row>
    <row r="76" spans="2:9" s="27" customFormat="1" ht="18" customHeight="1" x14ac:dyDescent="0.6">
      <c r="B76" s="38"/>
      <c r="C76" s="38"/>
      <c r="E76" s="38"/>
      <c r="F76" s="38"/>
      <c r="I76" s="38"/>
    </row>
    <row r="77" spans="2:9" s="27" customFormat="1" ht="18" customHeight="1" x14ac:dyDescent="0.6">
      <c r="B77" s="38"/>
      <c r="C77" s="38"/>
      <c r="E77" s="38"/>
      <c r="F77" s="38"/>
      <c r="I77" s="38"/>
    </row>
    <row r="78" spans="2:9" s="27" customFormat="1" ht="18" customHeight="1" x14ac:dyDescent="0.6">
      <c r="B78" s="38"/>
      <c r="C78" s="38"/>
      <c r="E78" s="38"/>
      <c r="F78" s="38"/>
      <c r="I78" s="38"/>
    </row>
    <row r="79" spans="2:9" s="27" customFormat="1" ht="18" customHeight="1" x14ac:dyDescent="0.6">
      <c r="B79" s="38"/>
      <c r="C79" s="38"/>
      <c r="E79" s="38"/>
      <c r="F79" s="38"/>
      <c r="I79" s="38"/>
    </row>
    <row r="80" spans="2:9" s="27" customFormat="1" ht="18" customHeight="1" x14ac:dyDescent="0.6">
      <c r="B80" s="38"/>
      <c r="C80" s="38"/>
      <c r="E80" s="38"/>
      <c r="F80" s="38"/>
      <c r="I80" s="38"/>
    </row>
    <row r="81" spans="2:9" s="27" customFormat="1" ht="18" customHeight="1" x14ac:dyDescent="0.6">
      <c r="B81" s="38"/>
      <c r="C81" s="38"/>
      <c r="E81" s="38"/>
      <c r="F81" s="38"/>
      <c r="I81" s="38"/>
    </row>
    <row r="82" spans="2:9" s="27" customFormat="1" ht="18" customHeight="1" x14ac:dyDescent="0.6">
      <c r="B82" s="38"/>
      <c r="C82" s="38"/>
      <c r="E82" s="38"/>
      <c r="F82" s="38"/>
      <c r="I82" s="38"/>
    </row>
    <row r="83" spans="2:9" s="27" customFormat="1" ht="18" customHeight="1" x14ac:dyDescent="0.6">
      <c r="B83" s="38"/>
      <c r="C83" s="38"/>
      <c r="E83" s="38"/>
      <c r="F83" s="38"/>
      <c r="I83" s="38"/>
    </row>
    <row r="84" spans="2:9" s="27" customFormat="1" ht="18" customHeight="1" x14ac:dyDescent="0.6">
      <c r="B84" s="38"/>
      <c r="C84" s="38"/>
      <c r="E84" s="38"/>
      <c r="F84" s="38"/>
      <c r="I84" s="38"/>
    </row>
    <row r="85" spans="2:9" s="27" customFormat="1" ht="18" customHeight="1" x14ac:dyDescent="0.6">
      <c r="B85" s="38"/>
      <c r="C85" s="38"/>
      <c r="E85" s="38"/>
      <c r="F85" s="38"/>
      <c r="I85" s="38"/>
    </row>
    <row r="86" spans="2:9" s="27" customFormat="1" ht="18" customHeight="1" x14ac:dyDescent="0.6">
      <c r="B86" s="38"/>
      <c r="C86" s="38"/>
      <c r="E86" s="38"/>
      <c r="F86" s="38"/>
      <c r="I86" s="38"/>
    </row>
    <row r="87" spans="2:9" s="27" customFormat="1" ht="18" customHeight="1" x14ac:dyDescent="0.6">
      <c r="B87" s="38"/>
      <c r="C87" s="38"/>
      <c r="E87" s="38"/>
      <c r="F87" s="38"/>
      <c r="I87" s="38"/>
    </row>
    <row r="88" spans="2:9" s="27" customFormat="1" ht="18" customHeight="1" x14ac:dyDescent="0.6">
      <c r="B88" s="38"/>
      <c r="C88" s="38"/>
      <c r="E88" s="38"/>
      <c r="F88" s="38"/>
      <c r="I88" s="38"/>
    </row>
    <row r="89" spans="2:9" s="27" customFormat="1" ht="18" customHeight="1" x14ac:dyDescent="0.6">
      <c r="B89" s="38"/>
      <c r="C89" s="38"/>
      <c r="E89" s="38"/>
      <c r="F89" s="38"/>
      <c r="I89" s="38"/>
    </row>
    <row r="90" spans="2:9" s="27" customFormat="1" ht="18" customHeight="1" x14ac:dyDescent="0.6">
      <c r="B90" s="38"/>
      <c r="C90" s="38"/>
      <c r="E90" s="38"/>
      <c r="F90" s="38"/>
      <c r="I90" s="38"/>
    </row>
    <row r="91" spans="2:9" s="27" customFormat="1" ht="18" customHeight="1" x14ac:dyDescent="0.6">
      <c r="B91" s="38"/>
      <c r="C91" s="38"/>
      <c r="E91" s="38"/>
      <c r="F91" s="38"/>
      <c r="I91" s="38"/>
    </row>
    <row r="92" spans="2:9" s="27" customFormat="1" ht="18" customHeight="1" x14ac:dyDescent="0.6">
      <c r="B92" s="38"/>
      <c r="C92" s="38"/>
      <c r="E92" s="38"/>
      <c r="F92" s="38"/>
      <c r="I92" s="38"/>
    </row>
    <row r="93" spans="2:9" s="27" customFormat="1" ht="18" customHeight="1" x14ac:dyDescent="0.6">
      <c r="B93" s="38"/>
      <c r="C93" s="38"/>
      <c r="E93" s="38"/>
      <c r="F93" s="38"/>
      <c r="I93" s="38"/>
    </row>
    <row r="94" spans="2:9" s="27" customFormat="1" ht="18" customHeight="1" x14ac:dyDescent="0.6">
      <c r="B94" s="38"/>
      <c r="C94" s="38"/>
      <c r="E94" s="38"/>
      <c r="F94" s="38"/>
      <c r="I94" s="38"/>
    </row>
    <row r="95" spans="2:9" s="27" customFormat="1" ht="18" customHeight="1" x14ac:dyDescent="0.6">
      <c r="B95" s="38"/>
      <c r="C95" s="38"/>
      <c r="E95" s="38"/>
      <c r="F95" s="38"/>
      <c r="I95" s="38"/>
    </row>
    <row r="96" spans="2:9" s="27" customFormat="1" ht="18" customHeight="1" x14ac:dyDescent="0.6">
      <c r="B96" s="38"/>
      <c r="C96" s="38"/>
      <c r="E96" s="38"/>
      <c r="F96" s="38"/>
      <c r="I96" s="38"/>
    </row>
    <row r="97" spans="2:9" s="27" customFormat="1" ht="18" customHeight="1" x14ac:dyDescent="0.6">
      <c r="B97" s="38"/>
      <c r="C97" s="38"/>
      <c r="E97" s="38"/>
      <c r="F97" s="38"/>
      <c r="I97" s="38"/>
    </row>
    <row r="98" spans="2:9" s="27" customFormat="1" ht="18" customHeight="1" x14ac:dyDescent="0.6">
      <c r="B98" s="38"/>
      <c r="C98" s="38"/>
      <c r="E98" s="38"/>
      <c r="F98" s="38"/>
      <c r="I98" s="38"/>
    </row>
    <row r="99" spans="2:9" s="27" customFormat="1" ht="18" customHeight="1" x14ac:dyDescent="0.6">
      <c r="B99" s="38"/>
      <c r="C99" s="38"/>
      <c r="E99" s="38"/>
      <c r="F99" s="38"/>
      <c r="I99" s="38"/>
    </row>
    <row r="100" spans="2:9" s="27" customFormat="1" ht="18" customHeight="1" x14ac:dyDescent="0.6">
      <c r="B100" s="38"/>
      <c r="C100" s="38"/>
      <c r="E100" s="38"/>
      <c r="F100" s="38"/>
      <c r="I100" s="38"/>
    </row>
    <row r="101" spans="2:9" s="27" customFormat="1" ht="18" customHeight="1" x14ac:dyDescent="0.6">
      <c r="B101" s="38"/>
      <c r="C101" s="38"/>
      <c r="E101" s="38"/>
      <c r="F101" s="38"/>
      <c r="I101" s="38"/>
    </row>
    <row r="102" spans="2:9" s="27" customFormat="1" ht="18" customHeight="1" x14ac:dyDescent="0.6">
      <c r="B102" s="38"/>
      <c r="C102" s="38"/>
      <c r="E102" s="38"/>
      <c r="F102" s="38"/>
      <c r="I102" s="38"/>
    </row>
    <row r="103" spans="2:9" s="27" customFormat="1" ht="18" customHeight="1" x14ac:dyDescent="0.6">
      <c r="B103" s="38"/>
      <c r="C103" s="38"/>
      <c r="E103" s="38"/>
      <c r="F103" s="38"/>
      <c r="I103" s="38"/>
    </row>
    <row r="104" spans="2:9" s="27" customFormat="1" ht="18" customHeight="1" x14ac:dyDescent="0.6">
      <c r="B104" s="38"/>
      <c r="C104" s="38"/>
      <c r="E104" s="38"/>
      <c r="F104" s="38"/>
      <c r="I104" s="38"/>
    </row>
    <row r="105" spans="2:9" s="27" customFormat="1" ht="18" customHeight="1" x14ac:dyDescent="0.6">
      <c r="B105" s="38"/>
      <c r="C105" s="38"/>
      <c r="E105" s="38"/>
      <c r="F105" s="38"/>
      <c r="I105" s="38"/>
    </row>
    <row r="106" spans="2:9" s="27" customFormat="1" ht="18" customHeight="1" x14ac:dyDescent="0.6">
      <c r="B106" s="38"/>
      <c r="C106" s="38"/>
      <c r="E106" s="38"/>
      <c r="F106" s="38"/>
      <c r="I106" s="38"/>
    </row>
    <row r="107" spans="2:9" s="27" customFormat="1" ht="18" customHeight="1" x14ac:dyDescent="0.6">
      <c r="B107" s="38"/>
      <c r="C107" s="38"/>
      <c r="E107" s="38"/>
      <c r="F107" s="38"/>
      <c r="I107" s="38"/>
    </row>
    <row r="108" spans="2:9" s="27" customFormat="1" ht="18" customHeight="1" x14ac:dyDescent="0.6">
      <c r="B108" s="38"/>
      <c r="C108" s="38"/>
      <c r="E108" s="38"/>
      <c r="F108" s="38"/>
      <c r="I108" s="38"/>
    </row>
    <row r="109" spans="2:9" s="27" customFormat="1" ht="18" customHeight="1" x14ac:dyDescent="0.6">
      <c r="B109" s="38"/>
      <c r="C109" s="38"/>
      <c r="E109" s="38"/>
      <c r="F109" s="38"/>
      <c r="I109" s="38"/>
    </row>
    <row r="110" spans="2:9" s="27" customFormat="1" ht="18" customHeight="1" x14ac:dyDescent="0.6">
      <c r="B110" s="38"/>
      <c r="C110" s="38"/>
      <c r="E110" s="38"/>
      <c r="F110" s="38"/>
      <c r="I110" s="38"/>
    </row>
    <row r="111" spans="2:9" s="27" customFormat="1" ht="18" customHeight="1" x14ac:dyDescent="0.6">
      <c r="B111" s="38"/>
      <c r="C111" s="38"/>
      <c r="E111" s="38"/>
      <c r="F111" s="38"/>
      <c r="I111" s="38"/>
    </row>
    <row r="112" spans="2:9" s="27" customFormat="1" ht="18" customHeight="1" x14ac:dyDescent="0.6">
      <c r="B112" s="38"/>
      <c r="C112" s="38"/>
      <c r="E112" s="38"/>
      <c r="F112" s="38"/>
      <c r="I112" s="38"/>
    </row>
    <row r="113" spans="2:9" s="27" customFormat="1" ht="18" customHeight="1" x14ac:dyDescent="0.6">
      <c r="B113" s="38"/>
      <c r="C113" s="38"/>
      <c r="E113" s="38"/>
      <c r="F113" s="38"/>
      <c r="I113" s="38"/>
    </row>
    <row r="114" spans="2:9" s="27" customFormat="1" ht="18" customHeight="1" x14ac:dyDescent="0.6">
      <c r="B114" s="38"/>
      <c r="C114" s="38"/>
      <c r="E114" s="38"/>
      <c r="F114" s="38"/>
      <c r="I114" s="38"/>
    </row>
    <row r="115" spans="2:9" s="27" customFormat="1" ht="18" customHeight="1" x14ac:dyDescent="0.6">
      <c r="B115" s="38"/>
      <c r="C115" s="38"/>
      <c r="E115" s="38"/>
      <c r="F115" s="38"/>
      <c r="I115" s="38"/>
    </row>
    <row r="116" spans="2:9" s="27" customFormat="1" ht="18" customHeight="1" x14ac:dyDescent="0.6">
      <c r="B116" s="38"/>
      <c r="C116" s="38"/>
      <c r="E116" s="38"/>
      <c r="F116" s="38"/>
      <c r="I116" s="38"/>
    </row>
    <row r="117" spans="2:9" s="27" customFormat="1" ht="18" customHeight="1" x14ac:dyDescent="0.6">
      <c r="B117" s="38"/>
      <c r="C117" s="38"/>
      <c r="E117" s="38"/>
      <c r="F117" s="38"/>
      <c r="I117" s="38"/>
    </row>
    <row r="118" spans="2:9" s="27" customFormat="1" ht="18" customHeight="1" x14ac:dyDescent="0.6">
      <c r="B118" s="38"/>
      <c r="C118" s="38"/>
      <c r="E118" s="38"/>
      <c r="F118" s="38"/>
      <c r="I118" s="38"/>
    </row>
    <row r="119" spans="2:9" s="27" customFormat="1" ht="18" customHeight="1" x14ac:dyDescent="0.6">
      <c r="B119" s="38"/>
      <c r="C119" s="38"/>
      <c r="E119" s="38"/>
      <c r="F119" s="38"/>
      <c r="I119" s="38"/>
    </row>
    <row r="120" spans="2:9" s="27" customFormat="1" ht="18" customHeight="1" x14ac:dyDescent="0.6">
      <c r="B120" s="38"/>
      <c r="C120" s="38"/>
      <c r="E120" s="38"/>
      <c r="F120" s="38"/>
      <c r="I120" s="38"/>
    </row>
    <row r="121" spans="2:9" s="27" customFormat="1" ht="18" customHeight="1" x14ac:dyDescent="0.6">
      <c r="B121" s="38"/>
      <c r="C121" s="38"/>
      <c r="E121" s="38"/>
      <c r="F121" s="38"/>
      <c r="I121" s="38"/>
    </row>
    <row r="122" spans="2:9" s="27" customFormat="1" ht="18" customHeight="1" x14ac:dyDescent="0.6">
      <c r="B122" s="38"/>
      <c r="C122" s="38"/>
      <c r="E122" s="38"/>
      <c r="F122" s="38"/>
      <c r="I122" s="38"/>
    </row>
    <row r="123" spans="2:9" s="27" customFormat="1" ht="18" customHeight="1" x14ac:dyDescent="0.6">
      <c r="B123" s="38"/>
      <c r="C123" s="38"/>
      <c r="E123" s="38"/>
      <c r="F123" s="38"/>
      <c r="I123" s="38"/>
    </row>
    <row r="124" spans="2:9" s="27" customFormat="1" ht="18" customHeight="1" x14ac:dyDescent="0.6">
      <c r="B124" s="38"/>
      <c r="C124" s="38"/>
      <c r="E124" s="38"/>
      <c r="F124" s="38"/>
      <c r="I124" s="38"/>
    </row>
    <row r="125" spans="2:9" s="27" customFormat="1" ht="18" customHeight="1" x14ac:dyDescent="0.6">
      <c r="B125" s="38"/>
      <c r="C125" s="38"/>
      <c r="E125" s="38"/>
      <c r="F125" s="38"/>
      <c r="I125" s="38"/>
    </row>
    <row r="126" spans="2:9" s="27" customFormat="1" ht="18" customHeight="1" x14ac:dyDescent="0.6">
      <c r="B126" s="38"/>
      <c r="C126" s="38"/>
      <c r="E126" s="38"/>
      <c r="F126" s="38"/>
      <c r="I126" s="38"/>
    </row>
    <row r="127" spans="2:9" s="27" customFormat="1" ht="18" customHeight="1" x14ac:dyDescent="0.6">
      <c r="B127" s="38"/>
      <c r="C127" s="38"/>
      <c r="E127" s="38"/>
      <c r="F127" s="38"/>
      <c r="I127" s="38"/>
    </row>
    <row r="128" spans="2:9" s="27" customFormat="1" ht="18" customHeight="1" x14ac:dyDescent="0.6">
      <c r="B128" s="38"/>
      <c r="C128" s="38"/>
      <c r="E128" s="38"/>
      <c r="F128" s="38"/>
      <c r="I128" s="38"/>
    </row>
    <row r="129" spans="2:9" s="27" customFormat="1" ht="18" customHeight="1" x14ac:dyDescent="0.6">
      <c r="B129" s="38"/>
      <c r="C129" s="38"/>
      <c r="E129" s="38"/>
      <c r="F129" s="38"/>
      <c r="I129" s="38"/>
    </row>
    <row r="130" spans="2:9" s="27" customFormat="1" ht="18" customHeight="1" x14ac:dyDescent="0.6">
      <c r="B130" s="38"/>
      <c r="C130" s="38"/>
      <c r="E130" s="38"/>
      <c r="F130" s="38"/>
      <c r="I130" s="38"/>
    </row>
    <row r="131" spans="2:9" s="27" customFormat="1" ht="18" customHeight="1" x14ac:dyDescent="0.6">
      <c r="B131" s="38"/>
      <c r="C131" s="38"/>
      <c r="E131" s="38"/>
      <c r="F131" s="38"/>
      <c r="I131" s="38"/>
    </row>
    <row r="132" spans="2:9" s="27" customFormat="1" ht="18" customHeight="1" x14ac:dyDescent="0.6">
      <c r="B132" s="38"/>
      <c r="C132" s="38"/>
      <c r="E132" s="38"/>
      <c r="F132" s="38"/>
      <c r="I132" s="38"/>
    </row>
    <row r="133" spans="2:9" s="27" customFormat="1" ht="18" customHeight="1" x14ac:dyDescent="0.6">
      <c r="B133" s="38"/>
      <c r="C133" s="38"/>
      <c r="E133" s="38"/>
      <c r="F133" s="38"/>
      <c r="I133" s="38"/>
    </row>
    <row r="134" spans="2:9" s="27" customFormat="1" ht="18" customHeight="1" x14ac:dyDescent="0.6">
      <c r="B134" s="38"/>
      <c r="C134" s="38"/>
      <c r="E134" s="38"/>
      <c r="F134" s="38"/>
      <c r="I134" s="38"/>
    </row>
    <row r="135" spans="2:9" s="27" customFormat="1" ht="18" customHeight="1" x14ac:dyDescent="0.6">
      <c r="B135" s="38"/>
      <c r="C135" s="38"/>
      <c r="E135" s="38"/>
      <c r="F135" s="38"/>
      <c r="I135" s="38"/>
    </row>
    <row r="136" spans="2:9" s="27" customFormat="1" ht="18" customHeight="1" x14ac:dyDescent="0.6">
      <c r="B136" s="38"/>
      <c r="C136" s="38"/>
      <c r="E136" s="38"/>
      <c r="F136" s="38"/>
      <c r="I136" s="38"/>
    </row>
    <row r="137" spans="2:9" s="27" customFormat="1" ht="18" customHeight="1" x14ac:dyDescent="0.6">
      <c r="B137" s="38"/>
      <c r="C137" s="38"/>
      <c r="E137" s="38"/>
      <c r="F137" s="38"/>
      <c r="I137" s="38"/>
    </row>
    <row r="138" spans="2:9" s="27" customFormat="1" ht="18" customHeight="1" x14ac:dyDescent="0.6">
      <c r="B138" s="38"/>
      <c r="C138" s="38"/>
      <c r="E138" s="38"/>
      <c r="F138" s="38"/>
      <c r="I138" s="38"/>
    </row>
    <row r="139" spans="2:9" s="27" customFormat="1" ht="18" customHeight="1" x14ac:dyDescent="0.6">
      <c r="B139" s="38"/>
      <c r="C139" s="38"/>
      <c r="E139" s="38"/>
      <c r="F139" s="38"/>
      <c r="I139" s="38"/>
    </row>
    <row r="140" spans="2:9" s="27" customFormat="1" ht="18" customHeight="1" x14ac:dyDescent="0.6">
      <c r="B140" s="38"/>
      <c r="C140" s="38"/>
      <c r="E140" s="38"/>
      <c r="F140" s="38"/>
      <c r="I140" s="38"/>
    </row>
    <row r="141" spans="2:9" s="27" customFormat="1" ht="18" customHeight="1" x14ac:dyDescent="0.6">
      <c r="B141" s="38"/>
      <c r="C141" s="38"/>
      <c r="E141" s="38"/>
      <c r="F141" s="38"/>
      <c r="I141" s="38"/>
    </row>
    <row r="142" spans="2:9" s="27" customFormat="1" ht="18" customHeight="1" x14ac:dyDescent="0.6">
      <c r="B142" s="38"/>
      <c r="C142" s="38"/>
      <c r="E142" s="38"/>
      <c r="F142" s="38"/>
      <c r="I142" s="38"/>
    </row>
    <row r="143" spans="2:9" s="27" customFormat="1" ht="18" customHeight="1" x14ac:dyDescent="0.6">
      <c r="B143" s="38"/>
      <c r="C143" s="38"/>
      <c r="E143" s="38"/>
      <c r="F143" s="38"/>
      <c r="I143" s="38"/>
    </row>
    <row r="144" spans="2:9" s="27" customFormat="1" ht="18" customHeight="1" x14ac:dyDescent="0.6">
      <c r="B144" s="38"/>
      <c r="C144" s="38"/>
      <c r="E144" s="38"/>
      <c r="F144" s="38"/>
      <c r="I144" s="38"/>
    </row>
    <row r="145" spans="2:9" s="27" customFormat="1" ht="18" customHeight="1" x14ac:dyDescent="0.6">
      <c r="B145" s="38"/>
      <c r="C145" s="38"/>
      <c r="E145" s="38"/>
      <c r="F145" s="38"/>
      <c r="I145" s="38"/>
    </row>
    <row r="146" spans="2:9" s="27" customFormat="1" ht="18" customHeight="1" x14ac:dyDescent="0.6">
      <c r="B146" s="38"/>
      <c r="C146" s="38"/>
      <c r="E146" s="38"/>
      <c r="F146" s="38"/>
      <c r="I146" s="38"/>
    </row>
    <row r="147" spans="2:9" s="27" customFormat="1" ht="18" customHeight="1" x14ac:dyDescent="0.6">
      <c r="B147" s="38"/>
      <c r="C147" s="38"/>
      <c r="E147" s="38"/>
      <c r="F147" s="38"/>
      <c r="I147" s="38"/>
    </row>
    <row r="148" spans="2:9" s="27" customFormat="1" ht="18" customHeight="1" x14ac:dyDescent="0.6">
      <c r="B148" s="38"/>
      <c r="C148" s="38"/>
      <c r="E148" s="38"/>
      <c r="F148" s="38"/>
      <c r="I148" s="38"/>
    </row>
    <row r="149" spans="2:9" s="27" customFormat="1" ht="18" customHeight="1" x14ac:dyDescent="0.6">
      <c r="B149" s="38"/>
      <c r="C149" s="38"/>
      <c r="E149" s="38"/>
      <c r="F149" s="38"/>
      <c r="I149" s="38"/>
    </row>
    <row r="150" spans="2:9" s="27" customFormat="1" ht="18" customHeight="1" x14ac:dyDescent="0.6">
      <c r="B150" s="38"/>
      <c r="C150" s="38"/>
      <c r="E150" s="38"/>
      <c r="F150" s="38"/>
      <c r="I150" s="38"/>
    </row>
    <row r="151" spans="2:9" s="27" customFormat="1" ht="18" customHeight="1" x14ac:dyDescent="0.6">
      <c r="B151" s="38"/>
      <c r="C151" s="38"/>
      <c r="E151" s="38"/>
      <c r="F151" s="38"/>
      <c r="I151" s="38"/>
    </row>
    <row r="152" spans="2:9" s="27" customFormat="1" ht="18" customHeight="1" x14ac:dyDescent="0.6">
      <c r="B152" s="38"/>
      <c r="C152" s="38"/>
      <c r="E152" s="38"/>
      <c r="F152" s="38"/>
      <c r="I152" s="38"/>
    </row>
    <row r="153" spans="2:9" s="27" customFormat="1" ht="18" customHeight="1" x14ac:dyDescent="0.6">
      <c r="B153" s="38"/>
      <c r="C153" s="38"/>
      <c r="E153" s="38"/>
      <c r="F153" s="38"/>
      <c r="I153" s="38"/>
    </row>
    <row r="154" spans="2:9" s="27" customFormat="1" ht="18" customHeight="1" x14ac:dyDescent="0.6">
      <c r="B154" s="38"/>
      <c r="C154" s="38"/>
      <c r="E154" s="38"/>
      <c r="F154" s="38"/>
      <c r="I154" s="38"/>
    </row>
    <row r="155" spans="2:9" s="27" customFormat="1" ht="18" customHeight="1" x14ac:dyDescent="0.6">
      <c r="B155" s="38"/>
      <c r="C155" s="38"/>
      <c r="E155" s="38"/>
      <c r="F155" s="38"/>
      <c r="I155" s="38"/>
    </row>
    <row r="156" spans="2:9" s="27" customFormat="1" ht="18" customHeight="1" x14ac:dyDescent="0.6">
      <c r="B156" s="38"/>
      <c r="C156" s="38"/>
      <c r="E156" s="38"/>
      <c r="F156" s="38"/>
      <c r="I156" s="38"/>
    </row>
    <row r="157" spans="2:9" s="27" customFormat="1" ht="18" customHeight="1" x14ac:dyDescent="0.6">
      <c r="B157" s="38"/>
      <c r="C157" s="38"/>
      <c r="E157" s="38"/>
      <c r="F157" s="38"/>
      <c r="I157" s="38"/>
    </row>
    <row r="158" spans="2:9" s="27" customFormat="1" ht="18" customHeight="1" x14ac:dyDescent="0.6">
      <c r="B158" s="38"/>
      <c r="C158" s="38"/>
      <c r="E158" s="38"/>
      <c r="F158" s="38"/>
      <c r="I158" s="38"/>
    </row>
    <row r="159" spans="2:9" s="27" customFormat="1" ht="18" customHeight="1" x14ac:dyDescent="0.6">
      <c r="B159" s="38"/>
      <c r="C159" s="38"/>
      <c r="E159" s="38"/>
      <c r="F159" s="38"/>
      <c r="I159" s="38"/>
    </row>
    <row r="160" spans="2:9" s="27" customFormat="1" ht="18" customHeight="1" x14ac:dyDescent="0.6">
      <c r="B160" s="38"/>
      <c r="C160" s="38"/>
      <c r="E160" s="38"/>
      <c r="F160" s="38"/>
      <c r="I160" s="38"/>
    </row>
    <row r="161" spans="2:9" s="27" customFormat="1" ht="18" customHeight="1" x14ac:dyDescent="0.6">
      <c r="B161" s="38"/>
      <c r="C161" s="38"/>
      <c r="E161" s="38"/>
      <c r="F161" s="38"/>
      <c r="I161" s="38"/>
    </row>
    <row r="162" spans="2:9" s="27" customFormat="1" ht="18" customHeight="1" x14ac:dyDescent="0.6">
      <c r="B162" s="38"/>
      <c r="C162" s="38"/>
      <c r="E162" s="38"/>
      <c r="F162" s="38"/>
      <c r="I162" s="38"/>
    </row>
    <row r="163" spans="2:9" s="27" customFormat="1" ht="18" customHeight="1" x14ac:dyDescent="0.6">
      <c r="B163" s="38"/>
      <c r="C163" s="38"/>
      <c r="E163" s="38"/>
      <c r="F163" s="38"/>
      <c r="I163" s="38"/>
    </row>
    <row r="164" spans="2:9" s="27" customFormat="1" ht="18" customHeight="1" x14ac:dyDescent="0.6">
      <c r="B164" s="38"/>
      <c r="C164" s="38"/>
      <c r="E164" s="38"/>
      <c r="F164" s="38"/>
      <c r="I164" s="38"/>
    </row>
    <row r="165" spans="2:9" s="27" customFormat="1" ht="18" customHeight="1" x14ac:dyDescent="0.6">
      <c r="B165" s="38"/>
      <c r="C165" s="38"/>
      <c r="E165" s="38"/>
      <c r="F165" s="38"/>
      <c r="I165" s="38"/>
    </row>
    <row r="166" spans="2:9" s="27" customFormat="1" ht="18" customHeight="1" x14ac:dyDescent="0.6">
      <c r="B166" s="38"/>
      <c r="C166" s="38"/>
      <c r="E166" s="38"/>
      <c r="F166" s="38"/>
      <c r="I166" s="38"/>
    </row>
    <row r="167" spans="2:9" s="27" customFormat="1" ht="18" customHeight="1" x14ac:dyDescent="0.6">
      <c r="B167" s="38"/>
      <c r="C167" s="38"/>
      <c r="E167" s="38"/>
      <c r="F167" s="38"/>
      <c r="I167" s="38"/>
    </row>
    <row r="168" spans="2:9" s="27" customFormat="1" ht="18" customHeight="1" x14ac:dyDescent="0.6">
      <c r="B168" s="38"/>
      <c r="C168" s="38"/>
      <c r="E168" s="38"/>
      <c r="F168" s="38"/>
      <c r="I168" s="38"/>
    </row>
    <row r="169" spans="2:9" s="27" customFormat="1" ht="18" customHeight="1" x14ac:dyDescent="0.6">
      <c r="B169" s="38"/>
      <c r="C169" s="38"/>
      <c r="E169" s="38"/>
      <c r="F169" s="38"/>
      <c r="I169" s="38"/>
    </row>
    <row r="170" spans="2:9" s="27" customFormat="1" ht="18" customHeight="1" x14ac:dyDescent="0.6">
      <c r="B170" s="38"/>
      <c r="C170" s="38"/>
      <c r="E170" s="38"/>
      <c r="F170" s="38"/>
      <c r="I170" s="38"/>
    </row>
    <row r="171" spans="2:9" s="27" customFormat="1" ht="18" customHeight="1" x14ac:dyDescent="0.6">
      <c r="B171" s="38"/>
      <c r="C171" s="38"/>
      <c r="E171" s="38"/>
      <c r="F171" s="38"/>
      <c r="I171" s="38"/>
    </row>
    <row r="172" spans="2:9" s="27" customFormat="1" ht="18" customHeight="1" x14ac:dyDescent="0.6">
      <c r="B172" s="38"/>
      <c r="C172" s="38"/>
      <c r="E172" s="38"/>
      <c r="F172" s="38"/>
      <c r="I172" s="38"/>
    </row>
    <row r="173" spans="2:9" s="27" customFormat="1" ht="18" customHeight="1" x14ac:dyDescent="0.6">
      <c r="B173" s="38"/>
      <c r="C173" s="38"/>
      <c r="E173" s="38"/>
      <c r="F173" s="38"/>
      <c r="I173" s="38"/>
    </row>
    <row r="174" spans="2:9" s="27" customFormat="1" ht="18" customHeight="1" x14ac:dyDescent="0.6">
      <c r="B174" s="38"/>
      <c r="C174" s="38"/>
      <c r="E174" s="38"/>
      <c r="F174" s="38"/>
      <c r="I174" s="38"/>
    </row>
    <row r="175" spans="2:9" s="27" customFormat="1" ht="18" customHeight="1" x14ac:dyDescent="0.6">
      <c r="B175" s="38"/>
      <c r="C175" s="38"/>
      <c r="E175" s="38"/>
      <c r="F175" s="38"/>
      <c r="I175" s="38"/>
    </row>
    <row r="176" spans="2:9" s="27" customFormat="1" ht="18" customHeight="1" x14ac:dyDescent="0.6">
      <c r="B176" s="38"/>
      <c r="C176" s="38"/>
      <c r="E176" s="38"/>
      <c r="F176" s="38"/>
      <c r="I176" s="38"/>
    </row>
    <row r="177" spans="2:9" s="27" customFormat="1" ht="18" customHeight="1" x14ac:dyDescent="0.6">
      <c r="B177" s="38"/>
      <c r="C177" s="38"/>
      <c r="E177" s="38"/>
      <c r="F177" s="38"/>
      <c r="I177" s="38"/>
    </row>
    <row r="178" spans="2:9" s="27" customFormat="1" ht="18" customHeight="1" x14ac:dyDescent="0.6">
      <c r="B178" s="38"/>
      <c r="C178" s="38"/>
      <c r="E178" s="38"/>
      <c r="F178" s="38"/>
      <c r="I178" s="38"/>
    </row>
    <row r="179" spans="2:9" s="27" customFormat="1" ht="18" customHeight="1" x14ac:dyDescent="0.6">
      <c r="B179" s="38"/>
      <c r="C179" s="38"/>
      <c r="E179" s="38"/>
      <c r="F179" s="38"/>
      <c r="I179" s="38"/>
    </row>
    <row r="180" spans="2:9" s="27" customFormat="1" ht="18" customHeight="1" x14ac:dyDescent="0.6">
      <c r="B180" s="38"/>
      <c r="C180" s="38"/>
      <c r="E180" s="38"/>
      <c r="F180" s="38"/>
      <c r="I180" s="38"/>
    </row>
    <row r="181" spans="2:9" s="27" customFormat="1" ht="18" customHeight="1" x14ac:dyDescent="0.6">
      <c r="B181" s="38"/>
      <c r="C181" s="38"/>
      <c r="E181" s="38"/>
      <c r="F181" s="38"/>
      <c r="I181" s="38"/>
    </row>
    <row r="182" spans="2:9" s="27" customFormat="1" ht="18" customHeight="1" x14ac:dyDescent="0.6">
      <c r="B182" s="38"/>
      <c r="C182" s="38"/>
      <c r="E182" s="38"/>
      <c r="F182" s="38"/>
      <c r="I182" s="38"/>
    </row>
    <row r="183" spans="2:9" s="27" customFormat="1" ht="18" customHeight="1" x14ac:dyDescent="0.6">
      <c r="B183" s="38"/>
      <c r="C183" s="38"/>
      <c r="E183" s="38"/>
      <c r="F183" s="38"/>
      <c r="I183" s="38"/>
    </row>
    <row r="184" spans="2:9" s="27" customFormat="1" ht="18" customHeight="1" x14ac:dyDescent="0.6">
      <c r="B184" s="38"/>
      <c r="C184" s="38"/>
      <c r="E184" s="38"/>
      <c r="F184" s="38"/>
      <c r="I184" s="38"/>
    </row>
    <row r="185" spans="2:9" s="27" customFormat="1" ht="18" customHeight="1" x14ac:dyDescent="0.6">
      <c r="B185" s="38"/>
      <c r="C185" s="38"/>
      <c r="E185" s="38"/>
      <c r="F185" s="38"/>
      <c r="I185" s="38"/>
    </row>
    <row r="186" spans="2:9" s="27" customFormat="1" ht="18" customHeight="1" x14ac:dyDescent="0.6">
      <c r="B186" s="38"/>
      <c r="C186" s="38"/>
      <c r="E186" s="38"/>
      <c r="F186" s="38"/>
      <c r="I186" s="38"/>
    </row>
    <row r="187" spans="2:9" s="27" customFormat="1" ht="18" customHeight="1" x14ac:dyDescent="0.6">
      <c r="B187" s="38"/>
      <c r="C187" s="38"/>
      <c r="E187" s="38"/>
      <c r="F187" s="38"/>
      <c r="I187" s="38"/>
    </row>
    <row r="188" spans="2:9" s="27" customFormat="1" ht="18" customHeight="1" x14ac:dyDescent="0.6">
      <c r="B188" s="38"/>
      <c r="C188" s="38"/>
      <c r="E188" s="38"/>
      <c r="F188" s="38"/>
      <c r="I188" s="38"/>
    </row>
    <row r="189" spans="2:9" s="27" customFormat="1" ht="18" customHeight="1" x14ac:dyDescent="0.6">
      <c r="B189" s="38"/>
      <c r="C189" s="38"/>
      <c r="E189" s="38"/>
      <c r="F189" s="38"/>
      <c r="I189" s="38"/>
    </row>
    <row r="190" spans="2:9" s="27" customFormat="1" ht="18" customHeight="1" x14ac:dyDescent="0.6">
      <c r="B190" s="38"/>
      <c r="C190" s="38"/>
      <c r="E190" s="38"/>
      <c r="F190" s="38"/>
      <c r="I190" s="38"/>
    </row>
    <row r="191" spans="2:9" s="27" customFormat="1" ht="18" customHeight="1" x14ac:dyDescent="0.6">
      <c r="B191" s="38"/>
      <c r="C191" s="38"/>
      <c r="E191" s="38"/>
      <c r="F191" s="38"/>
      <c r="I191" s="38"/>
    </row>
    <row r="192" spans="2:9" s="27" customFormat="1" ht="18" customHeight="1" x14ac:dyDescent="0.6">
      <c r="B192" s="38"/>
      <c r="C192" s="38"/>
      <c r="E192" s="38"/>
      <c r="F192" s="38"/>
      <c r="I192" s="38"/>
    </row>
    <row r="193" spans="2:9" s="27" customFormat="1" ht="18" customHeight="1" x14ac:dyDescent="0.6">
      <c r="B193" s="38"/>
      <c r="C193" s="38"/>
      <c r="E193" s="38"/>
      <c r="F193" s="38"/>
      <c r="I193" s="38"/>
    </row>
    <row r="194" spans="2:9" s="27" customFormat="1" ht="18" customHeight="1" x14ac:dyDescent="0.6">
      <c r="B194" s="38"/>
      <c r="C194" s="38"/>
      <c r="E194" s="38"/>
      <c r="F194" s="38"/>
      <c r="I194" s="38"/>
    </row>
    <row r="195" spans="2:9" s="27" customFormat="1" ht="18" customHeight="1" x14ac:dyDescent="0.6">
      <c r="B195" s="38"/>
      <c r="C195" s="38"/>
      <c r="E195" s="38"/>
      <c r="F195" s="38"/>
      <c r="I195" s="38"/>
    </row>
    <row r="196" spans="2:9" s="27" customFormat="1" ht="18" customHeight="1" x14ac:dyDescent="0.6">
      <c r="B196" s="38"/>
      <c r="C196" s="38"/>
      <c r="E196" s="38"/>
      <c r="F196" s="38"/>
      <c r="I196" s="38"/>
    </row>
    <row r="197" spans="2:9" s="27" customFormat="1" ht="18" customHeight="1" x14ac:dyDescent="0.6">
      <c r="B197" s="38"/>
      <c r="C197" s="38"/>
      <c r="E197" s="38"/>
      <c r="F197" s="38"/>
      <c r="I197" s="38"/>
    </row>
    <row r="198" spans="2:9" s="27" customFormat="1" ht="18" customHeight="1" x14ac:dyDescent="0.6">
      <c r="B198" s="38"/>
      <c r="C198" s="38"/>
      <c r="E198" s="38"/>
      <c r="F198" s="38"/>
      <c r="I198" s="38"/>
    </row>
    <row r="199" spans="2:9" s="27" customFormat="1" ht="18" customHeight="1" x14ac:dyDescent="0.6">
      <c r="B199" s="38"/>
      <c r="C199" s="38"/>
      <c r="E199" s="38"/>
      <c r="F199" s="38"/>
      <c r="I199" s="38"/>
    </row>
    <row r="200" spans="2:9" s="27" customFormat="1" ht="18" customHeight="1" x14ac:dyDescent="0.6">
      <c r="B200" s="38"/>
      <c r="C200" s="38"/>
      <c r="E200" s="38"/>
      <c r="F200" s="38"/>
      <c r="I200" s="38"/>
    </row>
    <row r="201" spans="2:9" s="27" customFormat="1" ht="18" customHeight="1" x14ac:dyDescent="0.6">
      <c r="B201" s="38"/>
      <c r="C201" s="38"/>
      <c r="E201" s="38"/>
      <c r="F201" s="38"/>
      <c r="I201" s="38"/>
    </row>
    <row r="202" spans="2:9" s="27" customFormat="1" ht="18" customHeight="1" x14ac:dyDescent="0.6">
      <c r="B202" s="38"/>
      <c r="C202" s="38"/>
      <c r="E202" s="38"/>
      <c r="F202" s="38"/>
      <c r="I202" s="38"/>
    </row>
    <row r="203" spans="2:9" s="27" customFormat="1" ht="18" customHeight="1" x14ac:dyDescent="0.6">
      <c r="B203" s="38"/>
      <c r="C203" s="38"/>
      <c r="E203" s="38"/>
      <c r="F203" s="38"/>
      <c r="I203" s="38"/>
    </row>
    <row r="204" spans="2:9" s="27" customFormat="1" ht="18" customHeight="1" x14ac:dyDescent="0.6">
      <c r="B204" s="38"/>
      <c r="C204" s="38"/>
      <c r="E204" s="38"/>
      <c r="F204" s="38"/>
      <c r="I204" s="38"/>
    </row>
    <row r="205" spans="2:9" s="27" customFormat="1" ht="18" customHeight="1" x14ac:dyDescent="0.6">
      <c r="B205" s="38"/>
      <c r="C205" s="38"/>
      <c r="E205" s="38"/>
      <c r="F205" s="38"/>
      <c r="I205" s="38"/>
    </row>
    <row r="206" spans="2:9" s="27" customFormat="1" ht="18" customHeight="1" x14ac:dyDescent="0.6">
      <c r="B206" s="38"/>
      <c r="C206" s="38"/>
      <c r="E206" s="38"/>
      <c r="F206" s="38"/>
      <c r="I206" s="38"/>
    </row>
    <row r="207" spans="2:9" s="27" customFormat="1" ht="18" customHeight="1" x14ac:dyDescent="0.6">
      <c r="B207" s="38"/>
      <c r="C207" s="38"/>
      <c r="E207" s="38"/>
      <c r="F207" s="38"/>
      <c r="I207" s="38"/>
    </row>
    <row r="208" spans="2:9" s="27" customFormat="1" ht="18" customHeight="1" x14ac:dyDescent="0.6">
      <c r="B208" s="38"/>
      <c r="C208" s="38"/>
      <c r="E208" s="38"/>
      <c r="F208" s="38"/>
      <c r="I208" s="38"/>
    </row>
    <row r="209" spans="2:9" s="27" customFormat="1" ht="18" customHeight="1" x14ac:dyDescent="0.6">
      <c r="B209" s="38"/>
      <c r="C209" s="38"/>
      <c r="E209" s="38"/>
      <c r="F209" s="38"/>
      <c r="I209" s="38"/>
    </row>
    <row r="210" spans="2:9" s="27" customFormat="1" ht="18" customHeight="1" x14ac:dyDescent="0.6">
      <c r="B210" s="38"/>
      <c r="C210" s="38"/>
      <c r="E210" s="38"/>
      <c r="F210" s="38"/>
      <c r="I210" s="38"/>
    </row>
    <row r="211" spans="2:9" s="27" customFormat="1" ht="18" customHeight="1" x14ac:dyDescent="0.6">
      <c r="B211" s="38"/>
      <c r="C211" s="38"/>
      <c r="E211" s="38"/>
      <c r="F211" s="38"/>
      <c r="I211" s="38"/>
    </row>
    <row r="212" spans="2:9" s="27" customFormat="1" ht="18" customHeight="1" x14ac:dyDescent="0.6">
      <c r="B212" s="38"/>
      <c r="C212" s="38"/>
      <c r="E212" s="38"/>
      <c r="F212" s="38"/>
      <c r="I212" s="38"/>
    </row>
    <row r="213" spans="2:9" s="27" customFormat="1" ht="18" customHeight="1" x14ac:dyDescent="0.6">
      <c r="B213" s="38"/>
      <c r="C213" s="38"/>
      <c r="E213" s="38"/>
      <c r="F213" s="38"/>
      <c r="I213" s="38"/>
    </row>
    <row r="214" spans="2:9" s="27" customFormat="1" ht="18" customHeight="1" x14ac:dyDescent="0.6">
      <c r="B214" s="38"/>
      <c r="C214" s="38"/>
      <c r="E214" s="38"/>
      <c r="F214" s="38"/>
      <c r="I214" s="38"/>
    </row>
    <row r="215" spans="2:9" s="27" customFormat="1" ht="18" customHeight="1" x14ac:dyDescent="0.6">
      <c r="B215" s="38"/>
      <c r="C215" s="38"/>
      <c r="E215" s="38"/>
      <c r="F215" s="38"/>
      <c r="I215" s="38"/>
    </row>
    <row r="216" spans="2:9" s="27" customFormat="1" ht="18" customHeight="1" x14ac:dyDescent="0.6">
      <c r="B216" s="38"/>
      <c r="C216" s="38"/>
      <c r="E216" s="38"/>
      <c r="F216" s="38"/>
      <c r="I216" s="38"/>
    </row>
    <row r="217" spans="2:9" s="27" customFormat="1" ht="18" customHeight="1" x14ac:dyDescent="0.6">
      <c r="B217" s="38"/>
      <c r="C217" s="38"/>
      <c r="E217" s="38"/>
      <c r="F217" s="38"/>
      <c r="I217" s="38"/>
    </row>
    <row r="218" spans="2:9" s="27" customFormat="1" ht="18" customHeight="1" x14ac:dyDescent="0.6">
      <c r="B218" s="38"/>
      <c r="C218" s="38"/>
      <c r="E218" s="38"/>
      <c r="F218" s="38"/>
      <c r="I218" s="38"/>
    </row>
    <row r="219" spans="2:9" s="27" customFormat="1" ht="18" customHeight="1" x14ac:dyDescent="0.6">
      <c r="B219" s="38"/>
      <c r="C219" s="38"/>
      <c r="E219" s="38"/>
      <c r="F219" s="38"/>
      <c r="I219" s="38"/>
    </row>
    <row r="220" spans="2:9" s="27" customFormat="1" ht="18" customHeight="1" x14ac:dyDescent="0.6">
      <c r="B220" s="38"/>
      <c r="C220" s="38"/>
      <c r="E220" s="38"/>
      <c r="F220" s="38"/>
      <c r="I220" s="38"/>
    </row>
    <row r="221" spans="2:9" s="27" customFormat="1" ht="18" customHeight="1" x14ac:dyDescent="0.6">
      <c r="B221" s="38"/>
      <c r="C221" s="38"/>
      <c r="E221" s="38"/>
      <c r="F221" s="38"/>
      <c r="I221" s="38"/>
    </row>
    <row r="222" spans="2:9" s="27" customFormat="1" ht="18" customHeight="1" x14ac:dyDescent="0.6">
      <c r="B222" s="38"/>
      <c r="C222" s="38"/>
      <c r="E222" s="38"/>
      <c r="F222" s="38"/>
      <c r="I222" s="38"/>
    </row>
    <row r="223" spans="2:9" s="27" customFormat="1" ht="18" customHeight="1" x14ac:dyDescent="0.6">
      <c r="B223" s="38"/>
      <c r="C223" s="38"/>
      <c r="E223" s="38"/>
      <c r="F223" s="38"/>
      <c r="I223" s="38"/>
    </row>
    <row r="224" spans="2:9" s="27" customFormat="1" ht="18" customHeight="1" x14ac:dyDescent="0.6">
      <c r="B224" s="38"/>
      <c r="C224" s="38"/>
      <c r="E224" s="38"/>
      <c r="F224" s="38"/>
      <c r="I224" s="38"/>
    </row>
    <row r="225" spans="2:9" s="27" customFormat="1" ht="18" customHeight="1" x14ac:dyDescent="0.6">
      <c r="B225" s="38"/>
      <c r="C225" s="38"/>
      <c r="E225" s="38"/>
      <c r="F225" s="38"/>
      <c r="I225" s="38"/>
    </row>
    <row r="226" spans="2:9" s="27" customFormat="1" ht="18" customHeight="1" x14ac:dyDescent="0.6">
      <c r="B226" s="38"/>
      <c r="C226" s="38"/>
      <c r="E226" s="38"/>
      <c r="F226" s="38"/>
      <c r="I226" s="38"/>
    </row>
    <row r="227" spans="2:9" s="27" customFormat="1" ht="18" customHeight="1" x14ac:dyDescent="0.6">
      <c r="B227" s="38"/>
      <c r="C227" s="38"/>
      <c r="E227" s="38"/>
      <c r="F227" s="38"/>
      <c r="I227" s="38"/>
    </row>
    <row r="228" spans="2:9" s="27" customFormat="1" ht="18" customHeight="1" x14ac:dyDescent="0.6">
      <c r="B228" s="38"/>
      <c r="C228" s="38"/>
      <c r="E228" s="38"/>
      <c r="F228" s="38"/>
      <c r="I228" s="38"/>
    </row>
    <row r="229" spans="2:9" s="27" customFormat="1" ht="18" customHeight="1" x14ac:dyDescent="0.6">
      <c r="B229" s="38"/>
      <c r="C229" s="38"/>
      <c r="E229" s="38"/>
      <c r="F229" s="38"/>
      <c r="I229" s="38"/>
    </row>
    <row r="230" spans="2:9" s="27" customFormat="1" ht="18" customHeight="1" x14ac:dyDescent="0.6">
      <c r="B230" s="38"/>
      <c r="C230" s="38"/>
      <c r="E230" s="38"/>
      <c r="F230" s="38"/>
      <c r="I230" s="38"/>
    </row>
    <row r="231" spans="2:9" s="27" customFormat="1" ht="18" customHeight="1" x14ac:dyDescent="0.6">
      <c r="B231" s="38"/>
      <c r="C231" s="38"/>
      <c r="E231" s="38"/>
      <c r="F231" s="38"/>
      <c r="I231" s="38"/>
    </row>
    <row r="232" spans="2:9" s="27" customFormat="1" ht="18" customHeight="1" x14ac:dyDescent="0.6">
      <c r="B232" s="38"/>
      <c r="C232" s="38"/>
      <c r="E232" s="38"/>
      <c r="F232" s="38"/>
      <c r="I232" s="38"/>
    </row>
    <row r="233" spans="2:9" s="27" customFormat="1" ht="18" customHeight="1" x14ac:dyDescent="0.6">
      <c r="B233" s="38"/>
      <c r="C233" s="38"/>
      <c r="E233" s="38"/>
      <c r="F233" s="38"/>
      <c r="I233" s="38"/>
    </row>
    <row r="234" spans="2:9" s="27" customFormat="1" ht="18" customHeight="1" x14ac:dyDescent="0.6">
      <c r="B234" s="38"/>
      <c r="C234" s="38"/>
      <c r="E234" s="38"/>
      <c r="F234" s="38"/>
      <c r="I234" s="38"/>
    </row>
    <row r="235" spans="2:9" s="27" customFormat="1" ht="18" customHeight="1" x14ac:dyDescent="0.6">
      <c r="B235" s="38"/>
      <c r="C235" s="38"/>
      <c r="E235" s="38"/>
      <c r="F235" s="38"/>
      <c r="I235" s="38"/>
    </row>
    <row r="236" spans="2:9" s="27" customFormat="1" ht="18" customHeight="1" x14ac:dyDescent="0.6">
      <c r="B236" s="38"/>
      <c r="C236" s="38"/>
      <c r="E236" s="38"/>
      <c r="F236" s="38"/>
      <c r="I236" s="38"/>
    </row>
    <row r="237" spans="2:9" s="27" customFormat="1" ht="18" customHeight="1" x14ac:dyDescent="0.6">
      <c r="B237" s="38"/>
      <c r="C237" s="38"/>
      <c r="E237" s="38"/>
      <c r="F237" s="38"/>
      <c r="I237" s="38"/>
    </row>
    <row r="238" spans="2:9" s="27" customFormat="1" ht="18" customHeight="1" x14ac:dyDescent="0.6">
      <c r="B238" s="38"/>
      <c r="C238" s="38"/>
      <c r="E238" s="38"/>
      <c r="F238" s="38"/>
      <c r="I238" s="38"/>
    </row>
    <row r="239" spans="2:9" s="27" customFormat="1" ht="18" customHeight="1" x14ac:dyDescent="0.6">
      <c r="B239" s="38"/>
      <c r="C239" s="38"/>
      <c r="E239" s="38"/>
      <c r="F239" s="38"/>
      <c r="I239" s="38"/>
    </row>
    <row r="240" spans="2:9" s="27" customFormat="1" ht="18" customHeight="1" x14ac:dyDescent="0.6">
      <c r="B240" s="38"/>
      <c r="C240" s="38"/>
      <c r="E240" s="38"/>
      <c r="F240" s="38"/>
      <c r="I240" s="38"/>
    </row>
    <row r="241" spans="2:9" s="27" customFormat="1" ht="18" customHeight="1" x14ac:dyDescent="0.6">
      <c r="B241" s="38"/>
      <c r="C241" s="38"/>
      <c r="E241" s="38"/>
      <c r="F241" s="38"/>
      <c r="I241" s="38"/>
    </row>
    <row r="242" spans="2:9" s="27" customFormat="1" ht="18" customHeight="1" x14ac:dyDescent="0.6">
      <c r="B242" s="38"/>
      <c r="C242" s="38"/>
      <c r="E242" s="38"/>
      <c r="F242" s="38"/>
      <c r="I242" s="38"/>
    </row>
    <row r="243" spans="2:9" s="27" customFormat="1" ht="18" customHeight="1" x14ac:dyDescent="0.6">
      <c r="B243" s="38"/>
      <c r="C243" s="38"/>
      <c r="E243" s="38"/>
      <c r="F243" s="38"/>
      <c r="I243" s="38"/>
    </row>
    <row r="244" spans="2:9" s="27" customFormat="1" ht="18" customHeight="1" x14ac:dyDescent="0.6">
      <c r="B244" s="38"/>
      <c r="C244" s="38"/>
      <c r="E244" s="38"/>
      <c r="F244" s="38"/>
      <c r="I244" s="38"/>
    </row>
    <row r="245" spans="2:9" s="27" customFormat="1" ht="18" customHeight="1" x14ac:dyDescent="0.6">
      <c r="B245" s="38"/>
      <c r="C245" s="38"/>
      <c r="E245" s="38"/>
      <c r="F245" s="38"/>
      <c r="I245" s="38"/>
    </row>
    <row r="246" spans="2:9" s="27" customFormat="1" ht="18" customHeight="1" x14ac:dyDescent="0.6">
      <c r="B246" s="38"/>
      <c r="C246" s="38"/>
      <c r="E246" s="38"/>
      <c r="F246" s="38"/>
      <c r="I246" s="38"/>
    </row>
    <row r="247" spans="2:9" s="27" customFormat="1" ht="18" customHeight="1" x14ac:dyDescent="0.6">
      <c r="B247" s="38"/>
      <c r="C247" s="38"/>
      <c r="E247" s="38"/>
      <c r="F247" s="38"/>
      <c r="I247" s="38"/>
    </row>
    <row r="248" spans="2:9" s="27" customFormat="1" ht="18" customHeight="1" x14ac:dyDescent="0.6">
      <c r="B248" s="38"/>
      <c r="C248" s="38"/>
      <c r="E248" s="38"/>
      <c r="F248" s="38"/>
      <c r="I248" s="38"/>
    </row>
    <row r="249" spans="2:9" s="27" customFormat="1" ht="18" customHeight="1" x14ac:dyDescent="0.6">
      <c r="B249" s="38"/>
      <c r="C249" s="38"/>
      <c r="E249" s="38"/>
      <c r="F249" s="38"/>
      <c r="I249" s="38"/>
    </row>
    <row r="250" spans="2:9" s="27" customFormat="1" ht="18" customHeight="1" x14ac:dyDescent="0.6">
      <c r="B250" s="38"/>
      <c r="C250" s="38"/>
      <c r="E250" s="38"/>
      <c r="F250" s="38"/>
      <c r="I250" s="38"/>
    </row>
    <row r="251" spans="2:9" s="27" customFormat="1" ht="18" customHeight="1" x14ac:dyDescent="0.6">
      <c r="B251" s="38"/>
      <c r="C251" s="38"/>
      <c r="E251" s="38"/>
      <c r="F251" s="38"/>
      <c r="I251" s="38"/>
    </row>
    <row r="252" spans="2:9" s="27" customFormat="1" ht="18" customHeight="1" x14ac:dyDescent="0.6">
      <c r="B252" s="38"/>
      <c r="C252" s="38"/>
      <c r="E252" s="38"/>
      <c r="F252" s="38"/>
      <c r="I252" s="38"/>
    </row>
    <row r="253" spans="2:9" s="27" customFormat="1" ht="18" customHeight="1" x14ac:dyDescent="0.6">
      <c r="B253" s="38"/>
      <c r="C253" s="38"/>
      <c r="E253" s="38"/>
      <c r="F253" s="38"/>
      <c r="I253" s="38"/>
    </row>
    <row r="254" spans="2:9" s="27" customFormat="1" ht="18" customHeight="1" x14ac:dyDescent="0.6">
      <c r="B254" s="38"/>
      <c r="C254" s="38"/>
      <c r="E254" s="38"/>
      <c r="F254" s="38"/>
      <c r="I254" s="38"/>
    </row>
    <row r="255" spans="2:9" s="27" customFormat="1" ht="18" customHeight="1" x14ac:dyDescent="0.6">
      <c r="B255" s="38"/>
      <c r="C255" s="38"/>
      <c r="E255" s="38"/>
      <c r="F255" s="38"/>
      <c r="I255" s="38"/>
    </row>
    <row r="256" spans="2:9" s="27" customFormat="1" ht="18" customHeight="1" x14ac:dyDescent="0.6">
      <c r="B256" s="38"/>
      <c r="C256" s="38"/>
      <c r="E256" s="38"/>
      <c r="F256" s="38"/>
      <c r="I256" s="38"/>
    </row>
    <row r="257" spans="2:9" s="27" customFormat="1" ht="18" customHeight="1" x14ac:dyDescent="0.6">
      <c r="B257" s="38"/>
      <c r="C257" s="38"/>
      <c r="E257" s="38"/>
      <c r="F257" s="38"/>
      <c r="I257" s="38"/>
    </row>
    <row r="258" spans="2:9" s="27" customFormat="1" ht="18" customHeight="1" x14ac:dyDescent="0.6">
      <c r="B258" s="38"/>
      <c r="C258" s="38"/>
      <c r="E258" s="38"/>
      <c r="F258" s="38"/>
      <c r="I258" s="38"/>
    </row>
    <row r="259" spans="2:9" s="27" customFormat="1" ht="18" customHeight="1" x14ac:dyDescent="0.6">
      <c r="B259" s="38"/>
      <c r="C259" s="38"/>
      <c r="E259" s="38"/>
      <c r="F259" s="38"/>
      <c r="I259" s="38"/>
    </row>
    <row r="260" spans="2:9" s="27" customFormat="1" ht="18" customHeight="1" x14ac:dyDescent="0.6">
      <c r="B260" s="38"/>
      <c r="C260" s="38"/>
      <c r="E260" s="38"/>
      <c r="F260" s="38"/>
      <c r="I260" s="38"/>
    </row>
    <row r="261" spans="2:9" s="27" customFormat="1" ht="18" customHeight="1" x14ac:dyDescent="0.6">
      <c r="B261" s="38"/>
      <c r="C261" s="38"/>
      <c r="E261" s="38"/>
      <c r="F261" s="38"/>
      <c r="I261" s="38"/>
    </row>
    <row r="262" spans="2:9" s="27" customFormat="1" ht="18" customHeight="1" x14ac:dyDescent="0.6">
      <c r="B262" s="38"/>
      <c r="C262" s="38"/>
      <c r="E262" s="38"/>
      <c r="F262" s="38"/>
      <c r="I262" s="38"/>
    </row>
    <row r="263" spans="2:9" s="27" customFormat="1" ht="18" customHeight="1" x14ac:dyDescent="0.6">
      <c r="B263" s="38"/>
      <c r="C263" s="38"/>
      <c r="E263" s="38"/>
      <c r="F263" s="38"/>
      <c r="I263" s="38"/>
    </row>
    <row r="264" spans="2:9" s="27" customFormat="1" ht="18" customHeight="1" x14ac:dyDescent="0.6">
      <c r="B264" s="38"/>
      <c r="C264" s="38"/>
      <c r="E264" s="38"/>
      <c r="F264" s="38"/>
      <c r="I264" s="38"/>
    </row>
    <row r="265" spans="2:9" s="27" customFormat="1" ht="18" customHeight="1" x14ac:dyDescent="0.6">
      <c r="B265" s="38"/>
      <c r="C265" s="38"/>
      <c r="E265" s="38"/>
      <c r="F265" s="38"/>
      <c r="I265" s="38"/>
    </row>
    <row r="266" spans="2:9" s="27" customFormat="1" ht="18" customHeight="1" x14ac:dyDescent="0.6">
      <c r="B266" s="38"/>
      <c r="C266" s="38"/>
      <c r="E266" s="38"/>
      <c r="F266" s="38"/>
      <c r="I266" s="38"/>
    </row>
    <row r="267" spans="2:9" s="27" customFormat="1" ht="18" customHeight="1" x14ac:dyDescent="0.6">
      <c r="B267" s="38"/>
      <c r="C267" s="38"/>
      <c r="E267" s="38"/>
      <c r="F267" s="38"/>
      <c r="I267" s="38"/>
    </row>
    <row r="268" spans="2:9" s="27" customFormat="1" ht="18" customHeight="1" x14ac:dyDescent="0.6">
      <c r="B268" s="38"/>
      <c r="C268" s="38"/>
      <c r="E268" s="38"/>
      <c r="F268" s="38"/>
      <c r="I268" s="38"/>
    </row>
    <row r="269" spans="2:9" s="27" customFormat="1" ht="18" customHeight="1" x14ac:dyDescent="0.6">
      <c r="B269" s="38"/>
      <c r="C269" s="38"/>
      <c r="E269" s="38"/>
      <c r="F269" s="38"/>
      <c r="I269" s="38"/>
    </row>
    <row r="270" spans="2:9" s="27" customFormat="1" ht="18" customHeight="1" x14ac:dyDescent="0.6">
      <c r="B270" s="38"/>
      <c r="C270" s="38"/>
      <c r="E270" s="38"/>
      <c r="F270" s="38"/>
      <c r="I270" s="38"/>
    </row>
    <row r="271" spans="2:9" s="27" customFormat="1" ht="18" customHeight="1" x14ac:dyDescent="0.6">
      <c r="B271" s="38"/>
      <c r="C271" s="38"/>
      <c r="E271" s="38"/>
      <c r="F271" s="38"/>
      <c r="I271" s="38"/>
    </row>
    <row r="272" spans="2:9" s="27" customFormat="1" ht="18" customHeight="1" x14ac:dyDescent="0.6">
      <c r="B272" s="38"/>
      <c r="C272" s="38"/>
      <c r="E272" s="38"/>
      <c r="F272" s="38"/>
      <c r="I272" s="38"/>
    </row>
    <row r="273" spans="2:9" s="27" customFormat="1" ht="18" customHeight="1" x14ac:dyDescent="0.6">
      <c r="B273" s="38"/>
      <c r="C273" s="38"/>
      <c r="E273" s="38"/>
      <c r="F273" s="38"/>
      <c r="I273" s="38"/>
    </row>
    <row r="274" spans="2:9" s="27" customFormat="1" ht="18" customHeight="1" x14ac:dyDescent="0.6">
      <c r="B274" s="38"/>
      <c r="C274" s="38"/>
      <c r="E274" s="38"/>
      <c r="F274" s="38"/>
      <c r="I274" s="38"/>
    </row>
    <row r="275" spans="2:9" s="27" customFormat="1" ht="18" customHeight="1" x14ac:dyDescent="0.6">
      <c r="B275" s="38"/>
      <c r="C275" s="38"/>
      <c r="E275" s="38"/>
      <c r="F275" s="38"/>
      <c r="I275" s="38"/>
    </row>
    <row r="276" spans="2:9" s="27" customFormat="1" ht="18" customHeight="1" x14ac:dyDescent="0.6">
      <c r="B276" s="38"/>
      <c r="C276" s="38"/>
      <c r="E276" s="38"/>
      <c r="F276" s="38"/>
      <c r="I276" s="38"/>
    </row>
    <row r="277" spans="2:9" s="27" customFormat="1" ht="18" customHeight="1" x14ac:dyDescent="0.6">
      <c r="B277" s="38"/>
      <c r="C277" s="38"/>
      <c r="E277" s="38"/>
      <c r="F277" s="38"/>
      <c r="I277" s="38"/>
    </row>
    <row r="278" spans="2:9" s="27" customFormat="1" ht="18" customHeight="1" x14ac:dyDescent="0.6">
      <c r="B278" s="38"/>
      <c r="C278" s="38"/>
      <c r="E278" s="38"/>
      <c r="F278" s="38"/>
      <c r="I278" s="38"/>
    </row>
    <row r="279" spans="2:9" s="27" customFormat="1" ht="18" customHeight="1" x14ac:dyDescent="0.6">
      <c r="B279" s="38"/>
      <c r="C279" s="38"/>
      <c r="E279" s="38"/>
      <c r="F279" s="38"/>
      <c r="I279" s="38"/>
    </row>
    <row r="280" spans="2:9" s="27" customFormat="1" ht="18" customHeight="1" x14ac:dyDescent="0.6">
      <c r="B280" s="38"/>
      <c r="C280" s="38"/>
      <c r="E280" s="38"/>
      <c r="F280" s="38"/>
      <c r="I280" s="38"/>
    </row>
    <row r="281" spans="2:9" s="27" customFormat="1" ht="18" customHeight="1" x14ac:dyDescent="0.6">
      <c r="B281" s="38"/>
      <c r="C281" s="38"/>
      <c r="E281" s="38"/>
      <c r="F281" s="38"/>
      <c r="I281" s="38"/>
    </row>
    <row r="282" spans="2:9" s="27" customFormat="1" ht="18" customHeight="1" x14ac:dyDescent="0.6">
      <c r="B282" s="38"/>
      <c r="C282" s="38"/>
      <c r="E282" s="38"/>
      <c r="F282" s="38"/>
      <c r="I282" s="38"/>
    </row>
    <row r="283" spans="2:9" s="27" customFormat="1" ht="18" customHeight="1" x14ac:dyDescent="0.6">
      <c r="B283" s="38"/>
      <c r="C283" s="38"/>
      <c r="E283" s="38"/>
      <c r="F283" s="38"/>
      <c r="I283" s="38"/>
    </row>
    <row r="284" spans="2:9" s="27" customFormat="1" ht="18" customHeight="1" x14ac:dyDescent="0.6">
      <c r="B284" s="38"/>
      <c r="C284" s="38"/>
      <c r="E284" s="38"/>
      <c r="F284" s="38"/>
      <c r="I284" s="38"/>
    </row>
    <row r="285" spans="2:9" s="27" customFormat="1" ht="18" customHeight="1" x14ac:dyDescent="0.6">
      <c r="B285" s="38"/>
      <c r="C285" s="38"/>
      <c r="E285" s="38"/>
      <c r="F285" s="38"/>
      <c r="I285" s="38"/>
    </row>
    <row r="286" spans="2:9" s="27" customFormat="1" ht="18" customHeight="1" x14ac:dyDescent="0.6">
      <c r="B286" s="38"/>
      <c r="C286" s="38"/>
      <c r="E286" s="38"/>
      <c r="F286" s="38"/>
      <c r="I286" s="38"/>
    </row>
    <row r="287" spans="2:9" s="27" customFormat="1" ht="18" customHeight="1" x14ac:dyDescent="0.6">
      <c r="B287" s="38"/>
      <c r="C287" s="38"/>
      <c r="E287" s="38"/>
      <c r="F287" s="38"/>
      <c r="I287" s="38"/>
    </row>
    <row r="288" spans="2:9" s="27" customFormat="1" ht="18" customHeight="1" x14ac:dyDescent="0.6">
      <c r="B288" s="38"/>
      <c r="C288" s="38"/>
      <c r="E288" s="38"/>
      <c r="F288" s="38"/>
      <c r="I288" s="38"/>
    </row>
    <row r="289" spans="2:9" s="27" customFormat="1" ht="18" customHeight="1" x14ac:dyDescent="0.6">
      <c r="B289" s="38"/>
      <c r="C289" s="38"/>
      <c r="E289" s="38"/>
      <c r="F289" s="38"/>
      <c r="I289" s="38"/>
    </row>
    <row r="290" spans="2:9" s="27" customFormat="1" ht="18" customHeight="1" x14ac:dyDescent="0.6">
      <c r="B290" s="38"/>
      <c r="C290" s="38"/>
      <c r="E290" s="38"/>
      <c r="F290" s="38"/>
      <c r="I290" s="38"/>
    </row>
    <row r="291" spans="2:9" s="27" customFormat="1" ht="18" customHeight="1" x14ac:dyDescent="0.6">
      <c r="B291" s="38"/>
      <c r="C291" s="38"/>
      <c r="E291" s="38"/>
      <c r="F291" s="38"/>
      <c r="I291" s="38"/>
    </row>
    <row r="292" spans="2:9" s="27" customFormat="1" ht="18" customHeight="1" x14ac:dyDescent="0.6">
      <c r="B292" s="38"/>
      <c r="C292" s="38"/>
      <c r="E292" s="38"/>
      <c r="F292" s="38"/>
      <c r="I292" s="38"/>
    </row>
    <row r="293" spans="2:9" s="27" customFormat="1" ht="18" customHeight="1" x14ac:dyDescent="0.6">
      <c r="B293" s="38"/>
      <c r="C293" s="38"/>
      <c r="E293" s="38"/>
      <c r="F293" s="38"/>
      <c r="I293" s="38"/>
    </row>
    <row r="294" spans="2:9" s="27" customFormat="1" ht="18" customHeight="1" x14ac:dyDescent="0.6">
      <c r="B294" s="38"/>
      <c r="C294" s="38"/>
      <c r="E294" s="38"/>
      <c r="F294" s="38"/>
      <c r="I294" s="38"/>
    </row>
    <row r="295" spans="2:9" s="27" customFormat="1" ht="18" customHeight="1" x14ac:dyDescent="0.6">
      <c r="B295" s="38"/>
      <c r="C295" s="38"/>
      <c r="E295" s="38"/>
      <c r="F295" s="38"/>
      <c r="I295" s="38"/>
    </row>
    <row r="296" spans="2:9" s="27" customFormat="1" ht="18" customHeight="1" x14ac:dyDescent="0.6">
      <c r="B296" s="38"/>
      <c r="C296" s="38"/>
      <c r="E296" s="38"/>
      <c r="F296" s="38"/>
      <c r="I296" s="38"/>
    </row>
    <row r="297" spans="2:9" s="27" customFormat="1" ht="18" customHeight="1" x14ac:dyDescent="0.6">
      <c r="B297" s="38"/>
      <c r="C297" s="38"/>
      <c r="E297" s="38"/>
      <c r="F297" s="38"/>
      <c r="I297" s="38"/>
    </row>
    <row r="298" spans="2:9" s="27" customFormat="1" ht="18" customHeight="1" x14ac:dyDescent="0.6">
      <c r="B298" s="38"/>
      <c r="C298" s="38"/>
      <c r="E298" s="38"/>
      <c r="F298" s="38"/>
      <c r="I298" s="38"/>
    </row>
    <row r="299" spans="2:9" s="27" customFormat="1" ht="18" customHeight="1" x14ac:dyDescent="0.6">
      <c r="B299" s="38"/>
      <c r="C299" s="38"/>
      <c r="E299" s="38"/>
      <c r="F299" s="38"/>
      <c r="I299" s="38"/>
    </row>
    <row r="300" spans="2:9" s="27" customFormat="1" ht="18" customHeight="1" x14ac:dyDescent="0.6">
      <c r="B300" s="38"/>
      <c r="C300" s="38"/>
      <c r="E300" s="38"/>
      <c r="F300" s="38"/>
      <c r="I300" s="38"/>
    </row>
    <row r="301" spans="2:9" s="27" customFormat="1" ht="18" customHeight="1" x14ac:dyDescent="0.6">
      <c r="B301" s="38"/>
      <c r="C301" s="38"/>
      <c r="E301" s="38"/>
      <c r="F301" s="38"/>
      <c r="I301" s="38"/>
    </row>
    <row r="302" spans="2:9" s="27" customFormat="1" ht="18" customHeight="1" x14ac:dyDescent="0.6">
      <c r="B302" s="38"/>
      <c r="C302" s="38"/>
      <c r="E302" s="38"/>
      <c r="F302" s="38"/>
      <c r="I302" s="38"/>
    </row>
    <row r="303" spans="2:9" s="27" customFormat="1" ht="18" customHeight="1" x14ac:dyDescent="0.6">
      <c r="B303" s="38"/>
      <c r="C303" s="38"/>
      <c r="E303" s="38"/>
      <c r="F303" s="38"/>
      <c r="I303" s="38"/>
    </row>
    <row r="304" spans="2:9" s="27" customFormat="1" ht="18" customHeight="1" x14ac:dyDescent="0.6">
      <c r="B304" s="38"/>
      <c r="C304" s="38"/>
      <c r="E304" s="38"/>
      <c r="F304" s="38"/>
      <c r="I304" s="38"/>
    </row>
    <row r="305" spans="2:9" s="27" customFormat="1" ht="18" customHeight="1" x14ac:dyDescent="0.6">
      <c r="B305" s="38"/>
      <c r="C305" s="38"/>
      <c r="E305" s="38"/>
      <c r="F305" s="38"/>
      <c r="I305" s="38"/>
    </row>
    <row r="306" spans="2:9" s="27" customFormat="1" ht="18" customHeight="1" x14ac:dyDescent="0.6">
      <c r="B306" s="38"/>
      <c r="C306" s="38"/>
      <c r="E306" s="38"/>
      <c r="F306" s="38"/>
      <c r="I306" s="38"/>
    </row>
    <row r="307" spans="2:9" s="27" customFormat="1" ht="18" customHeight="1" x14ac:dyDescent="0.6">
      <c r="B307" s="38"/>
      <c r="C307" s="38"/>
      <c r="E307" s="38"/>
      <c r="F307" s="38"/>
      <c r="I307" s="38"/>
    </row>
    <row r="308" spans="2:9" s="27" customFormat="1" ht="18" customHeight="1" x14ac:dyDescent="0.6">
      <c r="B308" s="38"/>
      <c r="C308" s="38"/>
      <c r="E308" s="38"/>
      <c r="F308" s="38"/>
      <c r="I308" s="38"/>
    </row>
    <row r="309" spans="2:9" s="27" customFormat="1" ht="18" customHeight="1" x14ac:dyDescent="0.6">
      <c r="B309" s="38"/>
      <c r="C309" s="38"/>
      <c r="E309" s="38"/>
      <c r="F309" s="38"/>
      <c r="I309" s="38"/>
    </row>
    <row r="310" spans="2:9" s="27" customFormat="1" ht="18" customHeight="1" x14ac:dyDescent="0.6">
      <c r="B310" s="38"/>
      <c r="C310" s="38"/>
      <c r="E310" s="38"/>
      <c r="F310" s="38"/>
      <c r="I310" s="38"/>
    </row>
    <row r="311" spans="2:9" s="27" customFormat="1" ht="18" customHeight="1" x14ac:dyDescent="0.6">
      <c r="B311" s="38"/>
      <c r="C311" s="38"/>
      <c r="E311" s="38"/>
      <c r="F311" s="38"/>
      <c r="I311" s="38"/>
    </row>
    <row r="312" spans="2:9" s="27" customFormat="1" ht="18" customHeight="1" x14ac:dyDescent="0.6">
      <c r="B312" s="38"/>
      <c r="C312" s="38"/>
      <c r="E312" s="38"/>
      <c r="F312" s="38"/>
      <c r="I312" s="38"/>
    </row>
    <row r="313" spans="2:9" s="27" customFormat="1" ht="18" customHeight="1" x14ac:dyDescent="0.6">
      <c r="B313" s="38"/>
      <c r="C313" s="38"/>
      <c r="E313" s="38"/>
      <c r="F313" s="38"/>
      <c r="I313" s="38"/>
    </row>
    <row r="314" spans="2:9" s="27" customFormat="1" ht="18" customHeight="1" x14ac:dyDescent="0.6">
      <c r="B314" s="38"/>
      <c r="C314" s="38"/>
      <c r="E314" s="38"/>
      <c r="F314" s="38"/>
      <c r="I314" s="38"/>
    </row>
    <row r="315" spans="2:9" s="27" customFormat="1" ht="18" customHeight="1" x14ac:dyDescent="0.6">
      <c r="B315" s="38"/>
      <c r="C315" s="38"/>
      <c r="E315" s="38"/>
      <c r="F315" s="38"/>
      <c r="I315" s="38"/>
    </row>
    <row r="316" spans="2:9" s="27" customFormat="1" ht="18" customHeight="1" x14ac:dyDescent="0.6">
      <c r="B316" s="38"/>
      <c r="C316" s="38"/>
      <c r="E316" s="38"/>
      <c r="F316" s="38"/>
      <c r="I316" s="38"/>
    </row>
    <row r="317" spans="2:9" s="27" customFormat="1" ht="18" customHeight="1" x14ac:dyDescent="0.6">
      <c r="B317" s="38"/>
      <c r="C317" s="38"/>
      <c r="E317" s="38"/>
      <c r="F317" s="38"/>
      <c r="I317" s="38"/>
    </row>
    <row r="318" spans="2:9" s="27" customFormat="1" ht="18" customHeight="1" x14ac:dyDescent="0.6">
      <c r="B318" s="38"/>
      <c r="C318" s="38"/>
      <c r="E318" s="38"/>
      <c r="F318" s="38"/>
      <c r="I318" s="38"/>
    </row>
    <row r="319" spans="2:9" s="27" customFormat="1" ht="18" customHeight="1" x14ac:dyDescent="0.6">
      <c r="B319" s="38"/>
      <c r="C319" s="38"/>
      <c r="E319" s="38"/>
      <c r="F319" s="38"/>
      <c r="I319" s="38"/>
    </row>
    <row r="320" spans="2:9" s="27" customFormat="1" ht="18" customHeight="1" x14ac:dyDescent="0.6">
      <c r="B320" s="38"/>
      <c r="C320" s="38"/>
      <c r="E320" s="38"/>
      <c r="F320" s="38"/>
      <c r="I320" s="38"/>
    </row>
    <row r="321" spans="2:9" s="27" customFormat="1" ht="18" customHeight="1" x14ac:dyDescent="0.6">
      <c r="B321" s="38"/>
      <c r="C321" s="38"/>
      <c r="E321" s="38"/>
      <c r="F321" s="38"/>
      <c r="I321" s="38"/>
    </row>
    <row r="322" spans="2:9" s="27" customFormat="1" ht="18" customHeight="1" x14ac:dyDescent="0.6">
      <c r="B322" s="38"/>
      <c r="C322" s="38"/>
      <c r="E322" s="38"/>
      <c r="F322" s="38"/>
      <c r="I322" s="38"/>
    </row>
    <row r="323" spans="2:9" s="27" customFormat="1" ht="18" customHeight="1" x14ac:dyDescent="0.6">
      <c r="B323" s="38"/>
      <c r="C323" s="38"/>
      <c r="E323" s="38"/>
      <c r="F323" s="38"/>
      <c r="I323" s="38"/>
    </row>
    <row r="324" spans="2:9" s="27" customFormat="1" ht="18" customHeight="1" x14ac:dyDescent="0.6">
      <c r="B324" s="38"/>
      <c r="C324" s="38"/>
      <c r="E324" s="38"/>
      <c r="F324" s="38"/>
      <c r="I324" s="38"/>
    </row>
    <row r="325" spans="2:9" s="27" customFormat="1" ht="18" customHeight="1" x14ac:dyDescent="0.6">
      <c r="B325" s="38"/>
      <c r="C325" s="38"/>
      <c r="E325" s="38"/>
      <c r="F325" s="38"/>
      <c r="I325" s="38"/>
    </row>
    <row r="326" spans="2:9" s="27" customFormat="1" ht="18" customHeight="1" x14ac:dyDescent="0.6">
      <c r="B326" s="38"/>
      <c r="C326" s="38"/>
      <c r="E326" s="38"/>
      <c r="F326" s="38"/>
      <c r="I326" s="38"/>
    </row>
    <row r="327" spans="2:9" s="27" customFormat="1" ht="18" customHeight="1" x14ac:dyDescent="0.6">
      <c r="B327" s="38"/>
      <c r="C327" s="38"/>
      <c r="E327" s="38"/>
      <c r="F327" s="38"/>
      <c r="I327" s="38"/>
    </row>
    <row r="328" spans="2:9" s="27" customFormat="1" ht="18" customHeight="1" x14ac:dyDescent="0.6">
      <c r="B328" s="38"/>
      <c r="C328" s="38"/>
      <c r="E328" s="38"/>
      <c r="F328" s="38"/>
      <c r="I328" s="38"/>
    </row>
    <row r="329" spans="2:9" s="27" customFormat="1" ht="18" customHeight="1" x14ac:dyDescent="0.6">
      <c r="B329" s="38"/>
      <c r="C329" s="38"/>
      <c r="E329" s="38"/>
      <c r="F329" s="38"/>
      <c r="I329" s="38"/>
    </row>
    <row r="330" spans="2:9" s="27" customFormat="1" ht="18" customHeight="1" x14ac:dyDescent="0.6">
      <c r="B330" s="38"/>
      <c r="C330" s="38"/>
      <c r="E330" s="38"/>
      <c r="F330" s="38"/>
      <c r="I330" s="38"/>
    </row>
    <row r="331" spans="2:9" s="27" customFormat="1" ht="18" customHeight="1" x14ac:dyDescent="0.6">
      <c r="B331" s="38"/>
      <c r="C331" s="38"/>
      <c r="E331" s="38"/>
      <c r="F331" s="38"/>
      <c r="I331" s="38"/>
    </row>
    <row r="332" spans="2:9" s="27" customFormat="1" ht="18" customHeight="1" x14ac:dyDescent="0.6">
      <c r="B332" s="38"/>
      <c r="C332" s="38"/>
      <c r="E332" s="38"/>
      <c r="F332" s="38"/>
      <c r="I332" s="38"/>
    </row>
    <row r="333" spans="2:9" s="27" customFormat="1" ht="18" customHeight="1" x14ac:dyDescent="0.6">
      <c r="B333" s="38"/>
      <c r="C333" s="38"/>
      <c r="E333" s="38"/>
      <c r="F333" s="38"/>
      <c r="I333" s="38"/>
    </row>
    <row r="334" spans="2:9" s="27" customFormat="1" ht="18" customHeight="1" x14ac:dyDescent="0.6">
      <c r="B334" s="38"/>
      <c r="C334" s="38"/>
      <c r="E334" s="38"/>
      <c r="F334" s="38"/>
      <c r="I334" s="38"/>
    </row>
    <row r="335" spans="2:9" s="27" customFormat="1" ht="18" customHeight="1" x14ac:dyDescent="0.6">
      <c r="B335" s="38"/>
      <c r="C335" s="38"/>
      <c r="E335" s="38"/>
      <c r="F335" s="38"/>
      <c r="I335" s="38"/>
    </row>
    <row r="336" spans="2:9" s="27" customFormat="1" ht="18" customHeight="1" x14ac:dyDescent="0.6">
      <c r="B336" s="38"/>
      <c r="C336" s="38"/>
      <c r="E336" s="38"/>
      <c r="F336" s="38"/>
      <c r="I336" s="38"/>
    </row>
    <row r="337" spans="2:9" s="27" customFormat="1" ht="18" customHeight="1" x14ac:dyDescent="0.6">
      <c r="B337" s="38"/>
      <c r="C337" s="38"/>
      <c r="E337" s="38"/>
      <c r="F337" s="38"/>
      <c r="I337" s="38"/>
    </row>
    <row r="338" spans="2:9" s="27" customFormat="1" ht="18" customHeight="1" x14ac:dyDescent="0.6">
      <c r="B338" s="38"/>
      <c r="C338" s="38"/>
      <c r="E338" s="38"/>
      <c r="F338" s="38"/>
      <c r="I338" s="38"/>
    </row>
    <row r="339" spans="2:9" s="27" customFormat="1" ht="18" customHeight="1" x14ac:dyDescent="0.6">
      <c r="B339" s="38"/>
      <c r="C339" s="38"/>
      <c r="E339" s="38"/>
      <c r="F339" s="38"/>
      <c r="I339" s="38"/>
    </row>
    <row r="340" spans="2:9" s="27" customFormat="1" ht="18" customHeight="1" x14ac:dyDescent="0.6">
      <c r="B340" s="38"/>
      <c r="C340" s="38"/>
      <c r="E340" s="38"/>
      <c r="F340" s="38"/>
      <c r="I340" s="38"/>
    </row>
    <row r="341" spans="2:9" s="27" customFormat="1" ht="18" customHeight="1" x14ac:dyDescent="0.6">
      <c r="B341" s="38"/>
      <c r="C341" s="38"/>
      <c r="E341" s="38"/>
      <c r="F341" s="38"/>
      <c r="I341" s="38"/>
    </row>
    <row r="342" spans="2:9" s="27" customFormat="1" ht="18" customHeight="1" x14ac:dyDescent="0.6">
      <c r="B342" s="38"/>
      <c r="C342" s="38"/>
      <c r="E342" s="38"/>
      <c r="F342" s="38"/>
      <c r="I342" s="38"/>
    </row>
    <row r="343" spans="2:9" s="27" customFormat="1" ht="18" customHeight="1" x14ac:dyDescent="0.6">
      <c r="B343" s="38"/>
      <c r="C343" s="38"/>
      <c r="E343" s="38"/>
      <c r="F343" s="38"/>
      <c r="I343" s="38"/>
    </row>
    <row r="344" spans="2:9" s="27" customFormat="1" ht="18" customHeight="1" x14ac:dyDescent="0.6">
      <c r="B344" s="38"/>
      <c r="C344" s="38"/>
      <c r="E344" s="38"/>
      <c r="F344" s="38"/>
      <c r="I344" s="38"/>
    </row>
    <row r="345" spans="2:9" s="27" customFormat="1" ht="18" customHeight="1" x14ac:dyDescent="0.6">
      <c r="B345" s="38"/>
      <c r="C345" s="38"/>
      <c r="E345" s="38"/>
      <c r="F345" s="38"/>
      <c r="I345" s="38"/>
    </row>
    <row r="346" spans="2:9" s="27" customFormat="1" ht="18" customHeight="1" x14ac:dyDescent="0.6">
      <c r="B346" s="38"/>
      <c r="C346" s="38"/>
      <c r="E346" s="38"/>
      <c r="F346" s="38"/>
      <c r="I346" s="38"/>
    </row>
    <row r="347" spans="2:9" s="27" customFormat="1" ht="18" customHeight="1" x14ac:dyDescent="0.6">
      <c r="B347" s="38"/>
      <c r="C347" s="38"/>
      <c r="E347" s="38"/>
      <c r="F347" s="38"/>
      <c r="I347" s="38"/>
    </row>
    <row r="348" spans="2:9" s="27" customFormat="1" ht="18" customHeight="1" x14ac:dyDescent="0.6">
      <c r="B348" s="38"/>
      <c r="C348" s="38"/>
      <c r="E348" s="38"/>
      <c r="F348" s="38"/>
      <c r="I348" s="38"/>
    </row>
    <row r="349" spans="2:9" s="27" customFormat="1" ht="18" customHeight="1" x14ac:dyDescent="0.6">
      <c r="B349" s="38"/>
      <c r="C349" s="38"/>
      <c r="E349" s="38"/>
      <c r="F349" s="38"/>
      <c r="I349" s="38"/>
    </row>
    <row r="350" spans="2:9" s="27" customFormat="1" ht="18" customHeight="1" x14ac:dyDescent="0.6">
      <c r="B350" s="38"/>
      <c r="C350" s="38"/>
      <c r="E350" s="38"/>
      <c r="F350" s="38"/>
      <c r="I350" s="38"/>
    </row>
    <row r="351" spans="2:9" s="27" customFormat="1" ht="18" customHeight="1" x14ac:dyDescent="0.6">
      <c r="B351" s="38"/>
      <c r="C351" s="38"/>
      <c r="E351" s="38"/>
      <c r="F351" s="38"/>
      <c r="I351" s="38"/>
    </row>
    <row r="352" spans="2:9" s="27" customFormat="1" ht="18" customHeight="1" x14ac:dyDescent="0.6">
      <c r="B352" s="38"/>
      <c r="C352" s="38"/>
      <c r="E352" s="38"/>
      <c r="F352" s="38"/>
      <c r="I352" s="38"/>
    </row>
    <row r="353" spans="2:9" s="27" customFormat="1" ht="18" customHeight="1" x14ac:dyDescent="0.6">
      <c r="B353" s="38"/>
      <c r="C353" s="38"/>
      <c r="E353" s="38"/>
      <c r="F353" s="38"/>
      <c r="I353" s="38"/>
    </row>
    <row r="354" spans="2:9" s="27" customFormat="1" ht="18" customHeight="1" x14ac:dyDescent="0.6">
      <c r="B354" s="38"/>
      <c r="C354" s="38"/>
      <c r="E354" s="38"/>
      <c r="F354" s="38"/>
      <c r="I354" s="38"/>
    </row>
    <row r="355" spans="2:9" s="27" customFormat="1" ht="18" customHeight="1" x14ac:dyDescent="0.6">
      <c r="B355" s="38"/>
      <c r="C355" s="38"/>
      <c r="E355" s="38"/>
      <c r="F355" s="38"/>
      <c r="I355" s="38"/>
    </row>
    <row r="356" spans="2:9" s="27" customFormat="1" ht="18" customHeight="1" x14ac:dyDescent="0.6">
      <c r="B356" s="38"/>
      <c r="C356" s="38"/>
      <c r="E356" s="38"/>
      <c r="F356" s="38"/>
      <c r="I356" s="38"/>
    </row>
    <row r="357" spans="2:9" s="27" customFormat="1" ht="18" customHeight="1" x14ac:dyDescent="0.6">
      <c r="B357" s="38"/>
      <c r="C357" s="38"/>
      <c r="E357" s="38"/>
      <c r="F357" s="38"/>
      <c r="I357" s="38"/>
    </row>
    <row r="358" spans="2:9" s="27" customFormat="1" ht="18" customHeight="1" x14ac:dyDescent="0.6">
      <c r="B358" s="38"/>
      <c r="C358" s="38"/>
      <c r="E358" s="38"/>
      <c r="F358" s="38"/>
      <c r="I358" s="38"/>
    </row>
    <row r="359" spans="2:9" s="27" customFormat="1" ht="18" customHeight="1" x14ac:dyDescent="0.6">
      <c r="B359" s="38"/>
      <c r="C359" s="38"/>
      <c r="E359" s="38"/>
      <c r="F359" s="38"/>
      <c r="I359" s="38"/>
    </row>
    <row r="360" spans="2:9" s="27" customFormat="1" ht="18" customHeight="1" x14ac:dyDescent="0.6">
      <c r="B360" s="38"/>
      <c r="C360" s="38"/>
      <c r="E360" s="38"/>
      <c r="F360" s="38"/>
      <c r="I360" s="38"/>
    </row>
    <row r="361" spans="2:9" s="27" customFormat="1" ht="18" customHeight="1" x14ac:dyDescent="0.6">
      <c r="B361" s="38"/>
      <c r="C361" s="38"/>
      <c r="E361" s="38"/>
      <c r="F361" s="38"/>
      <c r="I361" s="38"/>
    </row>
    <row r="362" spans="2:9" s="27" customFormat="1" ht="18" customHeight="1" x14ac:dyDescent="0.6">
      <c r="B362" s="38"/>
      <c r="C362" s="38"/>
      <c r="E362" s="38"/>
      <c r="F362" s="38"/>
      <c r="I362" s="38"/>
    </row>
    <row r="363" spans="2:9" s="27" customFormat="1" ht="18" customHeight="1" x14ac:dyDescent="0.6">
      <c r="B363" s="38"/>
      <c r="C363" s="38"/>
      <c r="E363" s="38"/>
      <c r="F363" s="38"/>
      <c r="I363" s="38"/>
    </row>
    <row r="364" spans="2:9" s="27" customFormat="1" ht="18" customHeight="1" x14ac:dyDescent="0.6">
      <c r="B364" s="38"/>
      <c r="C364" s="38"/>
      <c r="E364" s="38"/>
      <c r="F364" s="38"/>
      <c r="I364" s="38"/>
    </row>
    <row r="365" spans="2:9" s="27" customFormat="1" ht="18" customHeight="1" x14ac:dyDescent="0.6">
      <c r="B365" s="38"/>
      <c r="C365" s="38"/>
      <c r="E365" s="38"/>
      <c r="F365" s="38"/>
      <c r="I365" s="38"/>
    </row>
    <row r="366" spans="2:9" s="27" customFormat="1" ht="18" customHeight="1" x14ac:dyDescent="0.6">
      <c r="B366" s="38"/>
      <c r="C366" s="38"/>
      <c r="E366" s="38"/>
      <c r="F366" s="38"/>
      <c r="I366" s="38"/>
    </row>
    <row r="367" spans="2:9" s="27" customFormat="1" ht="18" customHeight="1" x14ac:dyDescent="0.6">
      <c r="B367" s="38"/>
      <c r="C367" s="38"/>
      <c r="E367" s="38"/>
      <c r="F367" s="38"/>
      <c r="I367" s="38"/>
    </row>
    <row r="368" spans="2:9" s="27" customFormat="1" ht="18" customHeight="1" x14ac:dyDescent="0.6">
      <c r="B368" s="38"/>
      <c r="C368" s="38"/>
      <c r="E368" s="38"/>
      <c r="F368" s="38"/>
      <c r="I368" s="38"/>
    </row>
    <row r="369" spans="2:9" s="27" customFormat="1" ht="18" customHeight="1" x14ac:dyDescent="0.6">
      <c r="B369" s="38"/>
      <c r="C369" s="38"/>
      <c r="E369" s="38"/>
      <c r="F369" s="38"/>
      <c r="I369" s="38"/>
    </row>
    <row r="370" spans="2:9" s="27" customFormat="1" ht="18" customHeight="1" x14ac:dyDescent="0.6">
      <c r="B370" s="38"/>
      <c r="C370" s="38"/>
      <c r="E370" s="38"/>
      <c r="F370" s="38"/>
      <c r="I370" s="38"/>
    </row>
    <row r="371" spans="2:9" s="27" customFormat="1" ht="18" customHeight="1" x14ac:dyDescent="0.6">
      <c r="B371" s="38"/>
      <c r="C371" s="38"/>
      <c r="E371" s="38"/>
      <c r="F371" s="38"/>
      <c r="I371" s="38"/>
    </row>
    <row r="372" spans="2:9" s="27" customFormat="1" ht="18" customHeight="1" x14ac:dyDescent="0.6">
      <c r="B372" s="38"/>
      <c r="C372" s="38"/>
      <c r="E372" s="38"/>
      <c r="F372" s="38"/>
      <c r="I372" s="38"/>
    </row>
    <row r="373" spans="2:9" s="27" customFormat="1" ht="18" customHeight="1" x14ac:dyDescent="0.6">
      <c r="B373" s="38"/>
      <c r="C373" s="38"/>
      <c r="E373" s="38"/>
      <c r="F373" s="38"/>
      <c r="I373" s="38"/>
    </row>
    <row r="374" spans="2:9" s="27" customFormat="1" ht="18" customHeight="1" x14ac:dyDescent="0.6">
      <c r="B374" s="38"/>
      <c r="C374" s="38"/>
      <c r="E374" s="38"/>
      <c r="F374" s="38"/>
      <c r="I374" s="38"/>
    </row>
    <row r="375" spans="2:9" s="27" customFormat="1" ht="18" customHeight="1" x14ac:dyDescent="0.6">
      <c r="B375" s="38"/>
      <c r="C375" s="38"/>
      <c r="E375" s="38"/>
      <c r="F375" s="38"/>
      <c r="I375" s="38"/>
    </row>
    <row r="376" spans="2:9" s="27" customFormat="1" ht="18" customHeight="1" x14ac:dyDescent="0.6">
      <c r="B376" s="38"/>
      <c r="C376" s="38"/>
      <c r="E376" s="38"/>
      <c r="F376" s="38"/>
      <c r="I376" s="38"/>
    </row>
    <row r="377" spans="2:9" s="27" customFormat="1" ht="18" customHeight="1" x14ac:dyDescent="0.6">
      <c r="B377" s="38"/>
      <c r="C377" s="38"/>
      <c r="E377" s="38"/>
      <c r="F377" s="38"/>
      <c r="I377" s="38"/>
    </row>
    <row r="378" spans="2:9" s="27" customFormat="1" ht="18" customHeight="1" x14ac:dyDescent="0.6">
      <c r="B378" s="38"/>
      <c r="C378" s="38"/>
      <c r="E378" s="38"/>
      <c r="F378" s="38"/>
      <c r="I378" s="38"/>
    </row>
    <row r="379" spans="2:9" s="27" customFormat="1" ht="18" customHeight="1" x14ac:dyDescent="0.6">
      <c r="B379" s="38"/>
      <c r="C379" s="38"/>
      <c r="E379" s="38"/>
      <c r="F379" s="38"/>
      <c r="I379" s="38"/>
    </row>
    <row r="380" spans="2:9" s="27" customFormat="1" ht="18" customHeight="1" x14ac:dyDescent="0.6">
      <c r="B380" s="38"/>
      <c r="C380" s="38"/>
      <c r="E380" s="38"/>
      <c r="F380" s="38"/>
      <c r="I380" s="38"/>
    </row>
    <row r="381" spans="2:9" s="27" customFormat="1" ht="18" customHeight="1" x14ac:dyDescent="0.6">
      <c r="B381" s="38"/>
      <c r="C381" s="38"/>
      <c r="E381" s="38"/>
      <c r="F381" s="38"/>
      <c r="I381" s="38"/>
    </row>
    <row r="382" spans="2:9" s="27" customFormat="1" ht="18" customHeight="1" x14ac:dyDescent="0.6">
      <c r="B382" s="38"/>
      <c r="C382" s="38"/>
      <c r="E382" s="38"/>
      <c r="F382" s="38"/>
      <c r="I382" s="38"/>
    </row>
    <row r="383" spans="2:9" s="27" customFormat="1" ht="18" customHeight="1" x14ac:dyDescent="0.6">
      <c r="B383" s="38"/>
      <c r="C383" s="38"/>
      <c r="E383" s="38"/>
      <c r="F383" s="38"/>
      <c r="I383" s="38"/>
    </row>
    <row r="384" spans="2:9" s="27" customFormat="1" ht="18" customHeight="1" x14ac:dyDescent="0.6">
      <c r="B384" s="38"/>
      <c r="C384" s="38"/>
      <c r="E384" s="38"/>
      <c r="F384" s="38"/>
      <c r="I384" s="38"/>
    </row>
    <row r="385" spans="2:9" s="27" customFormat="1" ht="18" customHeight="1" x14ac:dyDescent="0.6">
      <c r="B385" s="38"/>
      <c r="C385" s="38"/>
      <c r="E385" s="38"/>
      <c r="F385" s="38"/>
      <c r="I385" s="38"/>
    </row>
    <row r="386" spans="2:9" s="27" customFormat="1" ht="18" customHeight="1" x14ac:dyDescent="0.6">
      <c r="B386" s="38"/>
      <c r="C386" s="38"/>
      <c r="E386" s="38"/>
      <c r="F386" s="38"/>
      <c r="I386" s="38"/>
    </row>
    <row r="387" spans="2:9" s="27" customFormat="1" ht="18" customHeight="1" x14ac:dyDescent="0.6">
      <c r="B387" s="38"/>
      <c r="C387" s="38"/>
      <c r="E387" s="38"/>
      <c r="F387" s="38"/>
      <c r="I387" s="38"/>
    </row>
    <row r="388" spans="2:9" s="27" customFormat="1" ht="18" customHeight="1" x14ac:dyDescent="0.6">
      <c r="B388" s="38"/>
      <c r="C388" s="38"/>
      <c r="E388" s="38"/>
      <c r="F388" s="38"/>
      <c r="I388" s="38"/>
    </row>
    <row r="389" spans="2:9" s="27" customFormat="1" ht="18" customHeight="1" x14ac:dyDescent="0.6">
      <c r="B389" s="38"/>
      <c r="C389" s="38"/>
      <c r="E389" s="38"/>
      <c r="F389" s="38"/>
      <c r="I389" s="38"/>
    </row>
    <row r="390" spans="2:9" s="27" customFormat="1" ht="18" customHeight="1" x14ac:dyDescent="0.6">
      <c r="B390" s="38"/>
      <c r="C390" s="38"/>
      <c r="E390" s="38"/>
      <c r="F390" s="38"/>
      <c r="I390" s="38"/>
    </row>
    <row r="391" spans="2:9" s="27" customFormat="1" ht="18" customHeight="1" x14ac:dyDescent="0.6">
      <c r="B391" s="38"/>
      <c r="C391" s="38"/>
      <c r="E391" s="38"/>
      <c r="F391" s="38"/>
      <c r="I391" s="38"/>
    </row>
    <row r="392" spans="2:9" s="27" customFormat="1" ht="18" customHeight="1" x14ac:dyDescent="0.6">
      <c r="B392" s="38"/>
      <c r="C392" s="38"/>
      <c r="E392" s="38"/>
      <c r="F392" s="38"/>
      <c r="I392" s="38"/>
    </row>
    <row r="393" spans="2:9" s="27" customFormat="1" ht="18" customHeight="1" x14ac:dyDescent="0.6">
      <c r="B393" s="38"/>
      <c r="C393" s="38"/>
      <c r="E393" s="38"/>
      <c r="F393" s="38"/>
      <c r="I393" s="38"/>
    </row>
    <row r="394" spans="2:9" s="27" customFormat="1" ht="18" customHeight="1" x14ac:dyDescent="0.6">
      <c r="B394" s="38"/>
      <c r="C394" s="38"/>
      <c r="E394" s="38"/>
      <c r="F394" s="38"/>
      <c r="I394" s="38"/>
    </row>
    <row r="395" spans="2:9" s="27" customFormat="1" ht="18" customHeight="1" x14ac:dyDescent="0.6">
      <c r="B395" s="38"/>
      <c r="C395" s="38"/>
      <c r="E395" s="38"/>
      <c r="F395" s="38"/>
      <c r="I395" s="38"/>
    </row>
    <row r="396" spans="2:9" s="27" customFormat="1" ht="18" customHeight="1" x14ac:dyDescent="0.6">
      <c r="B396" s="38"/>
      <c r="C396" s="38"/>
      <c r="E396" s="38"/>
      <c r="F396" s="38"/>
      <c r="I396" s="38"/>
    </row>
    <row r="397" spans="2:9" s="27" customFormat="1" ht="18" customHeight="1" x14ac:dyDescent="0.6">
      <c r="B397" s="38"/>
      <c r="C397" s="38"/>
      <c r="E397" s="38"/>
      <c r="F397" s="38"/>
      <c r="I397" s="38"/>
    </row>
    <row r="398" spans="2:9" s="27" customFormat="1" ht="18" customHeight="1" x14ac:dyDescent="0.6">
      <c r="B398" s="38"/>
      <c r="C398" s="38"/>
      <c r="E398" s="38"/>
      <c r="F398" s="38"/>
      <c r="I398" s="38"/>
    </row>
    <row r="399" spans="2:9" s="27" customFormat="1" ht="18" customHeight="1" x14ac:dyDescent="0.6">
      <c r="B399" s="38"/>
      <c r="C399" s="38"/>
      <c r="E399" s="38"/>
      <c r="F399" s="38"/>
      <c r="I399" s="38"/>
    </row>
    <row r="400" spans="2:9" s="27" customFormat="1" ht="18" customHeight="1" x14ac:dyDescent="0.6">
      <c r="B400" s="38"/>
      <c r="C400" s="38"/>
      <c r="E400" s="38"/>
      <c r="F400" s="38"/>
      <c r="I400" s="38"/>
    </row>
    <row r="401" spans="2:9" s="27" customFormat="1" ht="18" customHeight="1" x14ac:dyDescent="0.6">
      <c r="B401" s="38"/>
      <c r="C401" s="38"/>
      <c r="E401" s="38"/>
      <c r="F401" s="38"/>
      <c r="I401" s="38"/>
    </row>
    <row r="402" spans="2:9" s="27" customFormat="1" ht="18" customHeight="1" x14ac:dyDescent="0.6">
      <c r="B402" s="38"/>
      <c r="C402" s="38"/>
      <c r="E402" s="38"/>
      <c r="F402" s="38"/>
      <c r="I402" s="38"/>
    </row>
    <row r="403" spans="2:9" s="27" customFormat="1" ht="18" customHeight="1" x14ac:dyDescent="0.6">
      <c r="B403" s="38"/>
      <c r="C403" s="38"/>
      <c r="E403" s="38"/>
      <c r="F403" s="38"/>
      <c r="I403" s="38"/>
    </row>
    <row r="404" spans="2:9" s="27" customFormat="1" ht="18" customHeight="1" x14ac:dyDescent="0.6">
      <c r="B404" s="38"/>
      <c r="C404" s="38"/>
      <c r="E404" s="38"/>
      <c r="F404" s="38"/>
      <c r="I404" s="38"/>
    </row>
    <row r="405" spans="2:9" s="27" customFormat="1" ht="18" customHeight="1" x14ac:dyDescent="0.6">
      <c r="B405" s="38"/>
      <c r="C405" s="38"/>
      <c r="E405" s="38"/>
      <c r="F405" s="38"/>
      <c r="I405" s="38"/>
    </row>
    <row r="406" spans="2:9" s="27" customFormat="1" ht="18" customHeight="1" x14ac:dyDescent="0.6">
      <c r="B406" s="38"/>
      <c r="C406" s="38"/>
      <c r="E406" s="38"/>
      <c r="F406" s="38"/>
      <c r="I406" s="38"/>
    </row>
    <row r="407" spans="2:9" s="27" customFormat="1" ht="18" customHeight="1" x14ac:dyDescent="0.6">
      <c r="B407" s="38"/>
      <c r="C407" s="38"/>
      <c r="E407" s="38"/>
      <c r="F407" s="38"/>
      <c r="I407" s="38"/>
    </row>
    <row r="408" spans="2:9" s="27" customFormat="1" ht="18" customHeight="1" x14ac:dyDescent="0.6">
      <c r="B408" s="38"/>
      <c r="C408" s="38"/>
      <c r="E408" s="38"/>
      <c r="F408" s="38"/>
      <c r="I408" s="38"/>
    </row>
    <row r="409" spans="2:9" s="27" customFormat="1" ht="18" customHeight="1" x14ac:dyDescent="0.6">
      <c r="B409" s="38"/>
      <c r="C409" s="38"/>
      <c r="E409" s="38"/>
      <c r="F409" s="38"/>
      <c r="I409" s="38"/>
    </row>
    <row r="410" spans="2:9" s="27" customFormat="1" ht="18" customHeight="1" x14ac:dyDescent="0.6">
      <c r="B410" s="38"/>
      <c r="C410" s="38"/>
      <c r="E410" s="38"/>
      <c r="F410" s="38"/>
      <c r="I410" s="38"/>
    </row>
    <row r="411" spans="2:9" s="27" customFormat="1" ht="18" customHeight="1" x14ac:dyDescent="0.6">
      <c r="B411" s="38"/>
      <c r="C411" s="38"/>
      <c r="E411" s="38"/>
      <c r="F411" s="38"/>
      <c r="I411" s="38"/>
    </row>
    <row r="412" spans="2:9" s="27" customFormat="1" ht="18" customHeight="1" x14ac:dyDescent="0.6">
      <c r="B412" s="38"/>
      <c r="C412" s="38"/>
      <c r="E412" s="38"/>
      <c r="F412" s="38"/>
      <c r="I412" s="38"/>
    </row>
    <row r="413" spans="2:9" s="27" customFormat="1" ht="18" customHeight="1" x14ac:dyDescent="0.6">
      <c r="B413" s="38"/>
      <c r="C413" s="38"/>
      <c r="E413" s="38"/>
      <c r="F413" s="38"/>
      <c r="I413" s="38"/>
    </row>
    <row r="414" spans="2:9" s="27" customFormat="1" ht="18" customHeight="1" x14ac:dyDescent="0.6">
      <c r="B414" s="38"/>
      <c r="C414" s="38"/>
      <c r="E414" s="38"/>
      <c r="F414" s="38"/>
      <c r="I414" s="38"/>
    </row>
    <row r="415" spans="2:9" s="27" customFormat="1" ht="18" customHeight="1" x14ac:dyDescent="0.6">
      <c r="B415" s="38"/>
      <c r="C415" s="38"/>
      <c r="E415" s="38"/>
      <c r="F415" s="38"/>
      <c r="I415" s="38"/>
    </row>
    <row r="416" spans="2:9" s="27" customFormat="1" ht="18" customHeight="1" x14ac:dyDescent="0.6">
      <c r="B416" s="38"/>
      <c r="C416" s="38"/>
      <c r="E416" s="38"/>
      <c r="F416" s="38"/>
      <c r="I416" s="38"/>
    </row>
    <row r="417" spans="2:9" s="27" customFormat="1" ht="18" customHeight="1" x14ac:dyDescent="0.6">
      <c r="B417" s="38"/>
      <c r="C417" s="38"/>
      <c r="E417" s="38"/>
      <c r="F417" s="38"/>
      <c r="I417" s="38"/>
    </row>
    <row r="418" spans="2:9" s="27" customFormat="1" ht="18" customHeight="1" x14ac:dyDescent="0.6">
      <c r="B418" s="38"/>
      <c r="C418" s="38"/>
      <c r="E418" s="38"/>
      <c r="F418" s="38"/>
      <c r="I418" s="38"/>
    </row>
    <row r="419" spans="2:9" s="27" customFormat="1" ht="18" customHeight="1" x14ac:dyDescent="0.6">
      <c r="B419" s="38"/>
      <c r="C419" s="38"/>
      <c r="E419" s="38"/>
      <c r="F419" s="38"/>
      <c r="I419" s="38"/>
    </row>
    <row r="420" spans="2:9" s="27" customFormat="1" ht="18" customHeight="1" x14ac:dyDescent="0.6">
      <c r="B420" s="38"/>
      <c r="C420" s="38"/>
      <c r="E420" s="38"/>
      <c r="F420" s="38"/>
      <c r="I420" s="38"/>
    </row>
    <row r="421" spans="2:9" s="27" customFormat="1" ht="18" customHeight="1" x14ac:dyDescent="0.6">
      <c r="B421" s="38"/>
      <c r="C421" s="38"/>
      <c r="E421" s="38"/>
      <c r="F421" s="38"/>
      <c r="I421" s="38"/>
    </row>
    <row r="422" spans="2:9" s="27" customFormat="1" ht="18" customHeight="1" x14ac:dyDescent="0.6">
      <c r="B422" s="38"/>
      <c r="C422" s="38"/>
      <c r="E422" s="38"/>
      <c r="F422" s="38"/>
      <c r="I422" s="38"/>
    </row>
    <row r="423" spans="2:9" s="27" customFormat="1" ht="18" customHeight="1" x14ac:dyDescent="0.6">
      <c r="B423" s="38"/>
      <c r="C423" s="38"/>
      <c r="E423" s="38"/>
      <c r="F423" s="38"/>
      <c r="I423" s="38"/>
    </row>
    <row r="424" spans="2:9" s="27" customFormat="1" ht="18" customHeight="1" x14ac:dyDescent="0.6">
      <c r="B424" s="38"/>
      <c r="C424" s="38"/>
      <c r="E424" s="38"/>
      <c r="F424" s="38"/>
      <c r="I424" s="38"/>
    </row>
    <row r="425" spans="2:9" s="27" customFormat="1" ht="18" customHeight="1" x14ac:dyDescent="0.6">
      <c r="B425" s="38"/>
      <c r="C425" s="38"/>
      <c r="E425" s="38"/>
      <c r="F425" s="38"/>
      <c r="I425" s="38"/>
    </row>
    <row r="426" spans="2:9" s="27" customFormat="1" ht="18" customHeight="1" x14ac:dyDescent="0.6">
      <c r="B426" s="38"/>
      <c r="C426" s="38"/>
      <c r="E426" s="38"/>
      <c r="F426" s="38"/>
      <c r="I426" s="38"/>
    </row>
    <row r="427" spans="2:9" s="27" customFormat="1" ht="18" customHeight="1" x14ac:dyDescent="0.6">
      <c r="B427" s="38"/>
      <c r="C427" s="38"/>
      <c r="E427" s="38"/>
      <c r="F427" s="38"/>
      <c r="I427" s="38"/>
    </row>
    <row r="428" spans="2:9" s="27" customFormat="1" ht="18" customHeight="1" x14ac:dyDescent="0.6">
      <c r="B428" s="38"/>
      <c r="C428" s="38"/>
      <c r="E428" s="38"/>
      <c r="F428" s="38"/>
      <c r="I428" s="38"/>
    </row>
    <row r="429" spans="2:9" s="27" customFormat="1" ht="18" customHeight="1" x14ac:dyDescent="0.6">
      <c r="B429" s="38"/>
      <c r="C429" s="38"/>
      <c r="E429" s="38"/>
      <c r="F429" s="38"/>
      <c r="I429" s="38"/>
    </row>
    <row r="430" spans="2:9" s="27" customFormat="1" ht="18" customHeight="1" x14ac:dyDescent="0.6">
      <c r="B430" s="38"/>
      <c r="C430" s="38"/>
      <c r="E430" s="38"/>
      <c r="F430" s="38"/>
      <c r="I430" s="38"/>
    </row>
    <row r="431" spans="2:9" s="27" customFormat="1" ht="18" customHeight="1" x14ac:dyDescent="0.6">
      <c r="B431" s="38"/>
      <c r="C431" s="38"/>
      <c r="E431" s="38"/>
      <c r="F431" s="38"/>
      <c r="I431" s="38"/>
    </row>
    <row r="432" spans="2:9" s="27" customFormat="1" ht="18" customHeight="1" x14ac:dyDescent="0.6">
      <c r="B432" s="38"/>
      <c r="C432" s="38"/>
      <c r="E432" s="38"/>
      <c r="F432" s="38"/>
      <c r="I432" s="38"/>
    </row>
    <row r="433" spans="2:9" s="27" customFormat="1" ht="18" customHeight="1" x14ac:dyDescent="0.6">
      <c r="B433" s="38"/>
      <c r="C433" s="38"/>
      <c r="E433" s="38"/>
      <c r="F433" s="38"/>
      <c r="I433" s="38"/>
    </row>
    <row r="434" spans="2:9" s="27" customFormat="1" ht="18" customHeight="1" x14ac:dyDescent="0.6">
      <c r="B434" s="38"/>
      <c r="C434" s="38"/>
      <c r="E434" s="38"/>
      <c r="F434" s="38"/>
      <c r="I434" s="38"/>
    </row>
    <row r="435" spans="2:9" s="27" customFormat="1" ht="18" customHeight="1" x14ac:dyDescent="0.6">
      <c r="B435" s="38"/>
      <c r="C435" s="38"/>
      <c r="E435" s="38"/>
      <c r="F435" s="38"/>
      <c r="I435" s="38"/>
    </row>
    <row r="436" spans="2:9" s="27" customFormat="1" ht="18" customHeight="1" x14ac:dyDescent="0.6">
      <c r="B436" s="38"/>
      <c r="C436" s="38"/>
      <c r="E436" s="38"/>
      <c r="F436" s="38"/>
      <c r="I436" s="38"/>
    </row>
    <row r="437" spans="2:9" s="27" customFormat="1" ht="18" customHeight="1" x14ac:dyDescent="0.6">
      <c r="B437" s="38"/>
      <c r="C437" s="38"/>
      <c r="E437" s="38"/>
      <c r="F437" s="38"/>
      <c r="I437" s="38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" right="0.15" top="0.25" bottom="0.25" header="0.31496062992126" footer="0.31496062992126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E101"/>
  <sheetViews>
    <sheetView showGridLines="0" view="pageBreakPreview" zoomScaleNormal="100" zoomScaleSheetLayoutView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K41" sqref="K41"/>
    </sheetView>
  </sheetViews>
  <sheetFormatPr defaultColWidth="9.125" defaultRowHeight="21" x14ac:dyDescent="0.6"/>
  <cols>
    <col min="1" max="1" width="3.625" style="45" customWidth="1"/>
    <col min="2" max="2" width="25.625" style="45" customWidth="1"/>
    <col min="3" max="10" width="3.625" style="45" customWidth="1"/>
    <col min="11" max="22" width="3.375" style="45" customWidth="1"/>
    <col min="23" max="23" width="10.625" style="45" customWidth="1"/>
    <col min="24" max="24" width="9.125" style="45"/>
    <col min="25" max="32" width="5.75" style="45" customWidth="1"/>
    <col min="33" max="33" width="9.125" style="45"/>
    <col min="34" max="34" width="19" style="45" customWidth="1"/>
    <col min="35" max="16384" width="9.125" style="45"/>
  </cols>
  <sheetData>
    <row r="1" spans="1:57" s="97" customFormat="1" ht="35.1" customHeight="1" thickBot="1" x14ac:dyDescent="0.75">
      <c r="A1" s="496" t="s">
        <v>213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  <c r="O1" s="496"/>
      <c r="P1" s="496"/>
      <c r="Q1" s="496"/>
      <c r="R1" s="496"/>
      <c r="S1" s="496"/>
      <c r="T1" s="496"/>
      <c r="U1" s="496"/>
      <c r="V1" s="496"/>
      <c r="W1" s="496"/>
    </row>
    <row r="2" spans="1:57" ht="30" customHeight="1" thickBot="1" x14ac:dyDescent="0.65">
      <c r="A2" s="273" t="s">
        <v>0</v>
      </c>
      <c r="B2" s="274"/>
      <c r="C2" s="497" t="s">
        <v>13</v>
      </c>
      <c r="D2" s="498"/>
      <c r="E2" s="498"/>
      <c r="F2" s="498"/>
      <c r="G2" s="498"/>
      <c r="H2" s="498"/>
      <c r="I2" s="498"/>
      <c r="J2" s="499"/>
      <c r="K2" s="497" t="s">
        <v>14</v>
      </c>
      <c r="L2" s="498"/>
      <c r="M2" s="498"/>
      <c r="N2" s="499"/>
      <c r="O2" s="500" t="s">
        <v>214</v>
      </c>
      <c r="P2" s="501"/>
      <c r="Q2" s="501"/>
      <c r="R2" s="502"/>
      <c r="S2" s="497" t="s">
        <v>14</v>
      </c>
      <c r="T2" s="498"/>
      <c r="U2" s="498"/>
      <c r="V2" s="499"/>
      <c r="W2" s="503" t="s">
        <v>45</v>
      </c>
      <c r="X2" s="97"/>
      <c r="Y2" s="486" t="s">
        <v>54</v>
      </c>
      <c r="Z2" s="486"/>
      <c r="AA2" s="486"/>
      <c r="AB2" s="486"/>
      <c r="AC2" s="486"/>
      <c r="AD2" s="486"/>
      <c r="AE2" s="486"/>
      <c r="AF2" s="486"/>
      <c r="AH2" s="276" t="s">
        <v>62</v>
      </c>
      <c r="AI2" s="97"/>
    </row>
    <row r="3" spans="1:57" ht="30" customHeight="1" x14ac:dyDescent="0.6">
      <c r="A3" s="277" t="s">
        <v>2</v>
      </c>
      <c r="B3" s="278" t="s">
        <v>53</v>
      </c>
      <c r="C3" s="510">
        <v>1</v>
      </c>
      <c r="D3" s="487">
        <v>2</v>
      </c>
      <c r="E3" s="487">
        <v>3</v>
      </c>
      <c r="F3" s="487">
        <v>4</v>
      </c>
      <c r="G3" s="487">
        <v>5</v>
      </c>
      <c r="H3" s="487">
        <v>6</v>
      </c>
      <c r="I3" s="487">
        <v>7</v>
      </c>
      <c r="J3" s="492">
        <v>8</v>
      </c>
      <c r="K3" s="279" t="s">
        <v>55</v>
      </c>
      <c r="L3" s="280" t="s">
        <v>56</v>
      </c>
      <c r="M3" s="280" t="s">
        <v>57</v>
      </c>
      <c r="N3" s="281" t="s">
        <v>58</v>
      </c>
      <c r="O3" s="282">
        <v>1</v>
      </c>
      <c r="P3" s="283">
        <v>2</v>
      </c>
      <c r="Q3" s="284">
        <v>3</v>
      </c>
      <c r="R3" s="285" t="s">
        <v>1</v>
      </c>
      <c r="S3" s="494" t="s">
        <v>55</v>
      </c>
      <c r="T3" s="506" t="s">
        <v>56</v>
      </c>
      <c r="U3" s="506" t="s">
        <v>57</v>
      </c>
      <c r="V3" s="508" t="s">
        <v>58</v>
      </c>
      <c r="W3" s="504"/>
      <c r="X3" s="97"/>
      <c r="Y3" s="287" t="s">
        <v>55</v>
      </c>
      <c r="Z3" s="288" t="s">
        <v>56</v>
      </c>
      <c r="AA3" s="288" t="s">
        <v>57</v>
      </c>
      <c r="AB3" s="289" t="s">
        <v>58</v>
      </c>
      <c r="AC3" s="290" t="s">
        <v>55</v>
      </c>
      <c r="AD3" s="291" t="s">
        <v>56</v>
      </c>
      <c r="AE3" s="291" t="s">
        <v>57</v>
      </c>
      <c r="AF3" s="292" t="s">
        <v>58</v>
      </c>
      <c r="AH3" s="489" t="s">
        <v>61</v>
      </c>
      <c r="AI3" s="97"/>
    </row>
    <row r="4" spans="1:57" ht="22.5" customHeight="1" thickBot="1" x14ac:dyDescent="0.65">
      <c r="A4" s="293"/>
      <c r="B4" s="294"/>
      <c r="C4" s="511"/>
      <c r="D4" s="488"/>
      <c r="E4" s="488"/>
      <c r="F4" s="488"/>
      <c r="G4" s="488"/>
      <c r="H4" s="488"/>
      <c r="I4" s="488"/>
      <c r="J4" s="493"/>
      <c r="K4" s="295">
        <v>3</v>
      </c>
      <c r="L4" s="296">
        <v>2</v>
      </c>
      <c r="M4" s="296">
        <v>1</v>
      </c>
      <c r="N4" s="297">
        <v>0</v>
      </c>
      <c r="O4" s="298">
        <v>3</v>
      </c>
      <c r="P4" s="296">
        <v>3</v>
      </c>
      <c r="Q4" s="297">
        <v>3</v>
      </c>
      <c r="R4" s="299">
        <v>9</v>
      </c>
      <c r="S4" s="495"/>
      <c r="T4" s="507"/>
      <c r="U4" s="507"/>
      <c r="V4" s="509"/>
      <c r="W4" s="505"/>
      <c r="X4" s="97"/>
      <c r="Y4" s="301">
        <v>3</v>
      </c>
      <c r="Z4" s="302">
        <v>2</v>
      </c>
      <c r="AA4" s="302">
        <v>1</v>
      </c>
      <c r="AB4" s="303">
        <v>0</v>
      </c>
      <c r="AC4" s="304">
        <v>3</v>
      </c>
      <c r="AD4" s="305">
        <v>2</v>
      </c>
      <c r="AE4" s="305">
        <v>1</v>
      </c>
      <c r="AF4" s="306">
        <v>0</v>
      </c>
      <c r="AH4" s="490"/>
      <c r="AI4" s="97"/>
    </row>
    <row r="5" spans="1:57" ht="17.100000000000001" customHeight="1" x14ac:dyDescent="0.6">
      <c r="A5" s="16">
        <v>1</v>
      </c>
      <c r="B5" s="17" t="str">
        <f>'เวลาเรียน1-1'!D6</f>
        <v>เด็กหญิง กาญจนา  สารี</v>
      </c>
      <c r="C5" s="307">
        <v>3</v>
      </c>
      <c r="D5" s="308">
        <v>3</v>
      </c>
      <c r="E5" s="308">
        <v>3</v>
      </c>
      <c r="F5" s="308">
        <v>3</v>
      </c>
      <c r="G5" s="308">
        <v>2</v>
      </c>
      <c r="H5" s="308">
        <v>2</v>
      </c>
      <c r="I5" s="308">
        <v>2</v>
      </c>
      <c r="J5" s="309">
        <v>2</v>
      </c>
      <c r="K5" s="310" t="str">
        <f t="shared" ref="K5:K41" si="0">IF(AB5&gt;0," ",IF(Y5&lt;AA5," ",IF(Z5&gt;Y5," ",IF(Y5&gt;=Z5,"/"," "))))</f>
        <v>/</v>
      </c>
      <c r="L5" s="311" t="str">
        <f>IF(AB5&gt;0," ",IF(Z5=Y5," ",IF(Z5&gt;=AA5,"/",IF(AA5&gt;Y5," ",IF(AA5&gt;Z5," ",IF(Y5=2," "))))))</f>
        <v xml:space="preserve"> </v>
      </c>
      <c r="M5" s="312" t="str">
        <f>IF(AB5&gt;0," ",IF(AA5&lt;Z5," ",IF(AA5&lt;Y5," ",IF(AA5&gt;Z5,"/",IF(AA5=Z5," ")))))</f>
        <v xml:space="preserve"> </v>
      </c>
      <c r="N5" s="313" t="str">
        <f t="shared" ref="N5:N41" si="1">IF(AB5&gt;0,"/"," ")</f>
        <v xml:space="preserve"> </v>
      </c>
      <c r="O5" s="74">
        <v>1</v>
      </c>
      <c r="P5" s="75">
        <v>1</v>
      </c>
      <c r="Q5" s="314">
        <v>3</v>
      </c>
      <c r="R5" s="315">
        <f>SUM(O5:Q5)</f>
        <v>5</v>
      </c>
      <c r="S5" s="282" t="str">
        <f>IF(R5&gt;=8,"/"," ")</f>
        <v xml:space="preserve"> </v>
      </c>
      <c r="T5" s="283" t="str">
        <f>IF(R5=7,"/",IF(R5=6,"/"," "))</f>
        <v xml:space="preserve"> </v>
      </c>
      <c r="U5" s="283" t="str">
        <f>IF(R5=5,"/",IF(R5=4,"/",IF(R5=3,"/"," ")))</f>
        <v>/</v>
      </c>
      <c r="V5" s="316" t="str">
        <f t="shared" ref="V5:V41" si="2">IF(R5&lt;3,"/"," ")</f>
        <v xml:space="preserve"> </v>
      </c>
      <c r="W5" s="317"/>
      <c r="X5" s="97"/>
      <c r="Y5" s="318">
        <f t="shared" ref="Y5:Y41" si="3">COUNTIF(C5:J5,$Y$4)</f>
        <v>4</v>
      </c>
      <c r="Z5" s="319">
        <f t="shared" ref="Z5:Z41" si="4">COUNTIF(C5:J5,$Z$4)</f>
        <v>4</v>
      </c>
      <c r="AA5" s="319">
        <f t="shared" ref="AA5:AA41" si="5">COUNTIF(C5:J5,$AA$4)</f>
        <v>0</v>
      </c>
      <c r="AB5" s="320">
        <f t="shared" ref="AB5:AB41" si="6">COUNTIF(C5:J5,$AB$4)</f>
        <v>0</v>
      </c>
      <c r="AC5" s="321" t="str">
        <f>IF(AB5&gt;0," ",IF(Y5&lt;AA5," ",IF(Z5&gt;Y5," ",IF(Y5&gt;=Z5,"3"," "))))</f>
        <v>3</v>
      </c>
      <c r="AD5" s="322" t="str">
        <f>IF(AB5&gt;0," ",IF(Z5=Y5," ",IF(Z5&gt;=AA5,"2",IF(AA5&gt;Y5," ",IF(AA5&gt;Z5," ",IF(Y5=2," "))))))</f>
        <v xml:space="preserve"> </v>
      </c>
      <c r="AE5" s="322" t="str">
        <f>IF(AB5&gt;0," ",IF(AA5&lt;Z5," ",IF(AA5&lt;Y5," ",IF(AA5&gt;Z5,"1",IF(AA5=Z5," ")))))</f>
        <v xml:space="preserve"> </v>
      </c>
      <c r="AF5" s="323" t="str">
        <f>IF(AB5&gt;0,"0"," ")</f>
        <v xml:space="preserve"> </v>
      </c>
      <c r="AG5" s="82"/>
      <c r="AH5" s="324" t="str">
        <f>IF(R5&lt;3,"0",IF(R5&lt;6,"1",IF(R5&lt;8,2,3)))</f>
        <v>1</v>
      </c>
      <c r="AI5" s="97"/>
    </row>
    <row r="6" spans="1:57" ht="17.100000000000001" customHeight="1" x14ac:dyDescent="0.6">
      <c r="A6" s="18">
        <v>2</v>
      </c>
      <c r="B6" s="17" t="str">
        <f>'เวลาเรียน1-1'!D7</f>
        <v>เด็กหญิง ปภัสราภรณ์  โพธิ์เจริญ</v>
      </c>
      <c r="C6" s="74">
        <v>3</v>
      </c>
      <c r="D6" s="75">
        <v>3</v>
      </c>
      <c r="E6" s="75">
        <v>3</v>
      </c>
      <c r="F6" s="75">
        <v>3</v>
      </c>
      <c r="G6" s="75">
        <v>1</v>
      </c>
      <c r="H6" s="75">
        <v>1</v>
      </c>
      <c r="I6" s="75">
        <v>1</v>
      </c>
      <c r="J6" s="314">
        <v>0</v>
      </c>
      <c r="K6" s="325" t="str">
        <f t="shared" si="0"/>
        <v xml:space="preserve"> </v>
      </c>
      <c r="L6" s="326" t="str">
        <f t="shared" ref="L6:L41" si="7">IF(AB6&gt;0," ",IF(Z6=Y6," ",IF(Z6&gt;=AA6,"/",IF(AA6&gt;Y6," ",IF(AA6&gt;Z6," ",IF(Y6=2," "))))))</f>
        <v xml:space="preserve"> </v>
      </c>
      <c r="M6" s="327" t="str">
        <f t="shared" ref="M6:M41" si="8">IF(AB6&gt;0," ",IF(AA6&lt;Z6," ",IF(AA6&lt;Y6," ",IF(AA6&gt;Z6,"/",IF(AA6=Z6," ")))))</f>
        <v xml:space="preserve"> </v>
      </c>
      <c r="N6" s="328" t="str">
        <f t="shared" si="1"/>
        <v>/</v>
      </c>
      <c r="O6" s="74">
        <v>2</v>
      </c>
      <c r="P6" s="75">
        <v>2</v>
      </c>
      <c r="Q6" s="314">
        <v>2</v>
      </c>
      <c r="R6" s="315">
        <f t="shared" ref="R6:R41" si="9">SUM(O6:Q6)</f>
        <v>6</v>
      </c>
      <c r="S6" s="329" t="str">
        <f t="shared" ref="S6:S41" si="10">IF(R6&gt;=8,"/"," ")</f>
        <v xml:space="preserve"> </v>
      </c>
      <c r="T6" s="330" t="str">
        <f t="shared" ref="T6:T41" si="11">IF(R6=7,"/",IF(R6=6,"/"," "))</f>
        <v>/</v>
      </c>
      <c r="U6" s="330" t="str">
        <f t="shared" ref="U6:U41" si="12">IF(R6=5,"/",IF(R6=4,"/",IF(R6=3,"/"," ")))</f>
        <v xml:space="preserve"> </v>
      </c>
      <c r="V6" s="331" t="str">
        <f t="shared" si="2"/>
        <v xml:space="preserve"> </v>
      </c>
      <c r="W6" s="332"/>
      <c r="X6" s="97"/>
      <c r="Y6" s="333">
        <f t="shared" si="3"/>
        <v>4</v>
      </c>
      <c r="Z6" s="334">
        <f t="shared" si="4"/>
        <v>0</v>
      </c>
      <c r="AA6" s="334">
        <f t="shared" si="5"/>
        <v>3</v>
      </c>
      <c r="AB6" s="335">
        <f t="shared" si="6"/>
        <v>1</v>
      </c>
      <c r="AC6" s="336" t="str">
        <f t="shared" ref="AC6:AC41" si="13">IF(AB6&gt;0," ",IF(Y6&lt;AA6," ",IF(Z6&gt;Y6," ",IF(Y6&gt;=Z6,"3"," "))))</f>
        <v xml:space="preserve"> </v>
      </c>
      <c r="AD6" s="337" t="str">
        <f t="shared" ref="AD6:AD41" si="14">IF(AB6&gt;0," ",IF(Z6=Y6," ",IF(Z6&gt;=AA6,"2",IF(AA6&gt;Y6," ",IF(AA6&gt;Z6," ",IF(Y6=2," "))))))</f>
        <v xml:space="preserve"> </v>
      </c>
      <c r="AE6" s="337" t="str">
        <f t="shared" ref="AE6:AE44" si="15">IF(AB6&gt;0," ",IF(AA6&lt;Z6," ",IF(AA6&lt;Y6," ",IF(AA6&gt;Z6,"1",IF(AA6=Z6," ")))))</f>
        <v xml:space="preserve"> </v>
      </c>
      <c r="AF6" s="338" t="str">
        <f t="shared" ref="AF6:AF44" si="16">IF(AB6&gt;0,"0"," ")</f>
        <v>0</v>
      </c>
      <c r="AG6" s="82"/>
      <c r="AH6" s="339">
        <f t="shared" ref="AH6:AH41" si="17">IF(R6&lt;3,"0",IF(R6&lt;6,"1",IF(R6&lt;8,2,3)))</f>
        <v>2</v>
      </c>
      <c r="AI6" s="97"/>
    </row>
    <row r="7" spans="1:57" ht="17.100000000000001" customHeight="1" x14ac:dyDescent="0.6">
      <c r="A7" s="16">
        <v>3</v>
      </c>
      <c r="B7" s="17" t="str">
        <f>'เวลาเรียน1-1'!D8</f>
        <v>เด็กหญิง สิริราช  สีบุญ</v>
      </c>
      <c r="C7" s="74">
        <v>2</v>
      </c>
      <c r="D7" s="75">
        <v>2</v>
      </c>
      <c r="E7" s="75">
        <v>2</v>
      </c>
      <c r="F7" s="75">
        <v>3</v>
      </c>
      <c r="G7" s="75">
        <v>3</v>
      </c>
      <c r="H7" s="75">
        <v>3</v>
      </c>
      <c r="I7" s="75">
        <v>1</v>
      </c>
      <c r="J7" s="314">
        <v>0</v>
      </c>
      <c r="K7" s="325" t="str">
        <f t="shared" si="0"/>
        <v xml:space="preserve"> </v>
      </c>
      <c r="L7" s="326" t="str">
        <f t="shared" si="7"/>
        <v xml:space="preserve"> </v>
      </c>
      <c r="M7" s="327" t="str">
        <f t="shared" si="8"/>
        <v xml:space="preserve"> </v>
      </c>
      <c r="N7" s="328" t="str">
        <f t="shared" si="1"/>
        <v>/</v>
      </c>
      <c r="O7" s="74">
        <v>1</v>
      </c>
      <c r="P7" s="75">
        <v>2</v>
      </c>
      <c r="Q7" s="314">
        <v>3</v>
      </c>
      <c r="R7" s="315">
        <f t="shared" si="9"/>
        <v>6</v>
      </c>
      <c r="S7" s="329" t="str">
        <f t="shared" si="10"/>
        <v xml:space="preserve"> </v>
      </c>
      <c r="T7" s="330" t="str">
        <f t="shared" si="11"/>
        <v>/</v>
      </c>
      <c r="U7" s="330" t="str">
        <f t="shared" si="12"/>
        <v xml:space="preserve"> </v>
      </c>
      <c r="V7" s="331" t="str">
        <f t="shared" si="2"/>
        <v xml:space="preserve"> </v>
      </c>
      <c r="W7" s="332"/>
      <c r="X7" s="97"/>
      <c r="Y7" s="333">
        <f t="shared" si="3"/>
        <v>3</v>
      </c>
      <c r="Z7" s="334">
        <f t="shared" si="4"/>
        <v>3</v>
      </c>
      <c r="AA7" s="334">
        <f t="shared" si="5"/>
        <v>1</v>
      </c>
      <c r="AB7" s="335">
        <f t="shared" si="6"/>
        <v>1</v>
      </c>
      <c r="AC7" s="336" t="str">
        <f t="shared" si="13"/>
        <v xml:space="preserve"> </v>
      </c>
      <c r="AD7" s="337" t="str">
        <f t="shared" si="14"/>
        <v xml:space="preserve"> </v>
      </c>
      <c r="AE7" s="337" t="str">
        <f t="shared" si="15"/>
        <v xml:space="preserve"> </v>
      </c>
      <c r="AF7" s="338" t="str">
        <f t="shared" si="16"/>
        <v>0</v>
      </c>
      <c r="AG7" s="82"/>
      <c r="AH7" s="339">
        <f t="shared" si="17"/>
        <v>2</v>
      </c>
      <c r="AI7" s="97"/>
    </row>
    <row r="8" spans="1:57" ht="17.100000000000001" customHeight="1" x14ac:dyDescent="0.6">
      <c r="A8" s="18">
        <v>4</v>
      </c>
      <c r="B8" s="17" t="str">
        <f>'เวลาเรียน1-1'!D9</f>
        <v>เด็กหญิง รมิตา  สว่างชูแก้ว</v>
      </c>
      <c r="C8" s="340">
        <v>2</v>
      </c>
      <c r="D8" s="341">
        <v>2</v>
      </c>
      <c r="E8" s="341">
        <v>2</v>
      </c>
      <c r="F8" s="341">
        <v>1</v>
      </c>
      <c r="G8" s="341">
        <v>1</v>
      </c>
      <c r="H8" s="341">
        <v>1</v>
      </c>
      <c r="I8" s="341">
        <v>1</v>
      </c>
      <c r="J8" s="342">
        <v>1</v>
      </c>
      <c r="K8" s="325" t="str">
        <f t="shared" si="0"/>
        <v xml:space="preserve"> </v>
      </c>
      <c r="L8" s="326" t="str">
        <f t="shared" si="7"/>
        <v xml:space="preserve"> </v>
      </c>
      <c r="M8" s="327" t="str">
        <f t="shared" si="8"/>
        <v>/</v>
      </c>
      <c r="N8" s="328" t="str">
        <f t="shared" si="1"/>
        <v xml:space="preserve"> </v>
      </c>
      <c r="O8" s="340">
        <v>3</v>
      </c>
      <c r="P8" s="341">
        <v>3</v>
      </c>
      <c r="Q8" s="342">
        <v>2</v>
      </c>
      <c r="R8" s="343">
        <f t="shared" si="9"/>
        <v>8</v>
      </c>
      <c r="S8" s="329" t="str">
        <f t="shared" si="10"/>
        <v>/</v>
      </c>
      <c r="T8" s="344" t="str">
        <f t="shared" si="11"/>
        <v xml:space="preserve"> </v>
      </c>
      <c r="U8" s="330" t="str">
        <f t="shared" si="12"/>
        <v xml:space="preserve"> </v>
      </c>
      <c r="V8" s="331" t="str">
        <f t="shared" si="2"/>
        <v xml:space="preserve"> </v>
      </c>
      <c r="W8" s="345"/>
      <c r="X8" s="97"/>
      <c r="Y8" s="333">
        <f t="shared" si="3"/>
        <v>0</v>
      </c>
      <c r="Z8" s="334">
        <f t="shared" si="4"/>
        <v>3</v>
      </c>
      <c r="AA8" s="334">
        <f t="shared" si="5"/>
        <v>5</v>
      </c>
      <c r="AB8" s="335">
        <f t="shared" si="6"/>
        <v>0</v>
      </c>
      <c r="AC8" s="336" t="str">
        <f t="shared" si="13"/>
        <v xml:space="preserve"> </v>
      </c>
      <c r="AD8" s="337" t="str">
        <f t="shared" si="14"/>
        <v xml:space="preserve"> </v>
      </c>
      <c r="AE8" s="337" t="str">
        <f t="shared" si="15"/>
        <v>1</v>
      </c>
      <c r="AF8" s="338" t="str">
        <f t="shared" si="16"/>
        <v xml:space="preserve"> </v>
      </c>
      <c r="AG8" s="82"/>
      <c r="AH8" s="339">
        <f t="shared" si="17"/>
        <v>3</v>
      </c>
      <c r="AI8" s="97"/>
    </row>
    <row r="9" spans="1:57" ht="17.100000000000001" customHeight="1" x14ac:dyDescent="0.6">
      <c r="A9" s="16">
        <v>5</v>
      </c>
      <c r="B9" s="17" t="str">
        <f>'เวลาเรียน1-1'!D10</f>
        <v>เด็กหญิง อภิญญา  ทิพย์ภาพันธ์</v>
      </c>
      <c r="C9" s="74">
        <v>2</v>
      </c>
      <c r="D9" s="75">
        <v>2</v>
      </c>
      <c r="E9" s="75">
        <v>2</v>
      </c>
      <c r="F9" s="75">
        <v>2</v>
      </c>
      <c r="G9" s="75">
        <v>1</v>
      </c>
      <c r="H9" s="75">
        <v>1</v>
      </c>
      <c r="I9" s="75">
        <v>1</v>
      </c>
      <c r="J9" s="314">
        <v>1</v>
      </c>
      <c r="K9" s="325" t="str">
        <f t="shared" si="0"/>
        <v xml:space="preserve"> </v>
      </c>
      <c r="L9" s="326" t="str">
        <f t="shared" si="7"/>
        <v>/</v>
      </c>
      <c r="M9" s="327" t="str">
        <f t="shared" si="8"/>
        <v xml:space="preserve"> </v>
      </c>
      <c r="N9" s="328" t="str">
        <f t="shared" si="1"/>
        <v xml:space="preserve"> </v>
      </c>
      <c r="O9" s="74">
        <v>3</v>
      </c>
      <c r="P9" s="75">
        <v>2</v>
      </c>
      <c r="Q9" s="314">
        <v>2</v>
      </c>
      <c r="R9" s="315">
        <f t="shared" si="9"/>
        <v>7</v>
      </c>
      <c r="S9" s="329" t="str">
        <f t="shared" si="10"/>
        <v xml:space="preserve"> </v>
      </c>
      <c r="T9" s="330" t="str">
        <f t="shared" si="11"/>
        <v>/</v>
      </c>
      <c r="U9" s="330" t="str">
        <f t="shared" si="12"/>
        <v xml:space="preserve"> </v>
      </c>
      <c r="V9" s="331" t="str">
        <f t="shared" si="2"/>
        <v xml:space="preserve"> </v>
      </c>
      <c r="W9" s="332"/>
      <c r="X9" s="97"/>
      <c r="Y9" s="333">
        <f t="shared" si="3"/>
        <v>0</v>
      </c>
      <c r="Z9" s="334">
        <f t="shared" si="4"/>
        <v>4</v>
      </c>
      <c r="AA9" s="334">
        <f t="shared" si="5"/>
        <v>4</v>
      </c>
      <c r="AB9" s="335">
        <f t="shared" si="6"/>
        <v>0</v>
      </c>
      <c r="AC9" s="336" t="str">
        <f t="shared" si="13"/>
        <v xml:space="preserve"> </v>
      </c>
      <c r="AD9" s="337" t="str">
        <f t="shared" si="14"/>
        <v>2</v>
      </c>
      <c r="AE9" s="337" t="str">
        <f t="shared" si="15"/>
        <v xml:space="preserve"> </v>
      </c>
      <c r="AF9" s="338" t="str">
        <f t="shared" si="16"/>
        <v xml:space="preserve"> </v>
      </c>
      <c r="AG9" s="82"/>
      <c r="AH9" s="339">
        <f t="shared" si="17"/>
        <v>2</v>
      </c>
      <c r="AI9" s="97"/>
    </row>
    <row r="10" spans="1:57" ht="17.100000000000001" customHeight="1" x14ac:dyDescent="0.6">
      <c r="A10" s="18">
        <v>6</v>
      </c>
      <c r="B10" s="381" t="str">
        <f>'เวลาเรียน1-1'!D11</f>
        <v>เด็กหญิง พกาวรรณ  แม้นประดิษฐ์</v>
      </c>
      <c r="C10" s="307">
        <v>2</v>
      </c>
      <c r="D10" s="308">
        <v>2</v>
      </c>
      <c r="E10" s="308">
        <v>2</v>
      </c>
      <c r="F10" s="309">
        <v>2</v>
      </c>
      <c r="G10" s="346">
        <v>2</v>
      </c>
      <c r="H10" s="346">
        <v>1</v>
      </c>
      <c r="I10" s="346">
        <v>1</v>
      </c>
      <c r="J10" s="347">
        <v>1</v>
      </c>
      <c r="K10" s="325" t="str">
        <f t="shared" si="0"/>
        <v xml:space="preserve"> </v>
      </c>
      <c r="L10" s="326" t="str">
        <f t="shared" si="7"/>
        <v>/</v>
      </c>
      <c r="M10" s="327" t="str">
        <f t="shared" si="8"/>
        <v xml:space="preserve"> </v>
      </c>
      <c r="N10" s="328" t="str">
        <f t="shared" si="1"/>
        <v xml:space="preserve"> </v>
      </c>
      <c r="O10" s="74">
        <v>1</v>
      </c>
      <c r="P10" s="75">
        <v>1</v>
      </c>
      <c r="Q10" s="314">
        <v>0</v>
      </c>
      <c r="R10" s="315">
        <f t="shared" si="9"/>
        <v>2</v>
      </c>
      <c r="S10" s="329" t="str">
        <f t="shared" si="10"/>
        <v xml:space="preserve"> </v>
      </c>
      <c r="T10" s="330" t="str">
        <f t="shared" si="11"/>
        <v xml:space="preserve"> </v>
      </c>
      <c r="U10" s="330" t="str">
        <f t="shared" si="12"/>
        <v xml:space="preserve"> </v>
      </c>
      <c r="V10" s="331" t="str">
        <f t="shared" si="2"/>
        <v>/</v>
      </c>
      <c r="W10" s="332"/>
      <c r="X10" s="97"/>
      <c r="Y10" s="333">
        <f t="shared" si="3"/>
        <v>0</v>
      </c>
      <c r="Z10" s="334">
        <f t="shared" si="4"/>
        <v>5</v>
      </c>
      <c r="AA10" s="334">
        <f t="shared" si="5"/>
        <v>3</v>
      </c>
      <c r="AB10" s="335">
        <f t="shared" si="6"/>
        <v>0</v>
      </c>
      <c r="AC10" s="336" t="str">
        <f t="shared" si="13"/>
        <v xml:space="preserve"> </v>
      </c>
      <c r="AD10" s="337" t="str">
        <f t="shared" si="14"/>
        <v>2</v>
      </c>
      <c r="AE10" s="337" t="str">
        <f t="shared" si="15"/>
        <v xml:space="preserve"> </v>
      </c>
      <c r="AF10" s="338" t="str">
        <f t="shared" si="16"/>
        <v xml:space="preserve"> </v>
      </c>
      <c r="AG10" s="82"/>
      <c r="AH10" s="339" t="str">
        <f t="shared" si="17"/>
        <v>0</v>
      </c>
      <c r="AI10" s="97"/>
    </row>
    <row r="11" spans="1:57" ht="17.100000000000001" customHeight="1" x14ac:dyDescent="0.6">
      <c r="A11" s="16">
        <v>7</v>
      </c>
      <c r="B11" s="17" t="str">
        <f>'เวลาเรียน1-1'!D12</f>
        <v>เด็กหญิง กมลชนก  เหลืองอ่อน</v>
      </c>
      <c r="C11" s="307">
        <v>2</v>
      </c>
      <c r="D11" s="308">
        <v>2</v>
      </c>
      <c r="E11" s="308">
        <v>2</v>
      </c>
      <c r="F11" s="309">
        <v>2</v>
      </c>
      <c r="G11" s="346">
        <v>2</v>
      </c>
      <c r="H11" s="346">
        <v>2</v>
      </c>
      <c r="I11" s="346">
        <v>1</v>
      </c>
      <c r="J11" s="347">
        <v>1</v>
      </c>
      <c r="K11" s="325" t="str">
        <f t="shared" si="0"/>
        <v xml:space="preserve"> </v>
      </c>
      <c r="L11" s="326" t="str">
        <f t="shared" si="7"/>
        <v>/</v>
      </c>
      <c r="M11" s="327" t="str">
        <f t="shared" si="8"/>
        <v xml:space="preserve"> </v>
      </c>
      <c r="N11" s="328" t="str">
        <f t="shared" si="1"/>
        <v xml:space="preserve"> </v>
      </c>
      <c r="O11" s="74">
        <v>1</v>
      </c>
      <c r="P11" s="75">
        <v>1</v>
      </c>
      <c r="Q11" s="314">
        <v>2</v>
      </c>
      <c r="R11" s="315">
        <f t="shared" si="9"/>
        <v>4</v>
      </c>
      <c r="S11" s="329" t="str">
        <f t="shared" si="10"/>
        <v xml:space="preserve"> </v>
      </c>
      <c r="T11" s="330" t="str">
        <f t="shared" si="11"/>
        <v xml:space="preserve"> </v>
      </c>
      <c r="U11" s="330" t="str">
        <f t="shared" si="12"/>
        <v>/</v>
      </c>
      <c r="V11" s="331" t="str">
        <f t="shared" si="2"/>
        <v xml:space="preserve"> </v>
      </c>
      <c r="W11" s="332"/>
      <c r="X11" s="97"/>
      <c r="Y11" s="333">
        <f t="shared" si="3"/>
        <v>0</v>
      </c>
      <c r="Z11" s="334">
        <f t="shared" si="4"/>
        <v>6</v>
      </c>
      <c r="AA11" s="334">
        <f t="shared" si="5"/>
        <v>2</v>
      </c>
      <c r="AB11" s="335">
        <f t="shared" si="6"/>
        <v>0</v>
      </c>
      <c r="AC11" s="336" t="str">
        <f t="shared" si="13"/>
        <v xml:space="preserve"> </v>
      </c>
      <c r="AD11" s="337" t="str">
        <f t="shared" si="14"/>
        <v>2</v>
      </c>
      <c r="AE11" s="337" t="str">
        <f t="shared" si="15"/>
        <v xml:space="preserve"> </v>
      </c>
      <c r="AF11" s="338" t="str">
        <f t="shared" si="16"/>
        <v xml:space="preserve"> </v>
      </c>
      <c r="AG11" s="82"/>
      <c r="AH11" s="339" t="str">
        <f t="shared" si="17"/>
        <v>1</v>
      </c>
      <c r="AI11" s="97"/>
    </row>
    <row r="12" spans="1:57" ht="17.100000000000001" customHeight="1" x14ac:dyDescent="0.6">
      <c r="A12" s="18">
        <v>8</v>
      </c>
      <c r="B12" s="17" t="str">
        <f>'เวลาเรียน1-1'!D13</f>
        <v>เด็กชาย สรัญ นวลฉ่ำ</v>
      </c>
      <c r="C12" s="307">
        <v>2</v>
      </c>
      <c r="D12" s="308">
        <v>2</v>
      </c>
      <c r="E12" s="308">
        <v>2</v>
      </c>
      <c r="F12" s="309">
        <v>2</v>
      </c>
      <c r="G12" s="346">
        <v>2</v>
      </c>
      <c r="H12" s="346">
        <v>2</v>
      </c>
      <c r="I12" s="346">
        <v>2</v>
      </c>
      <c r="J12" s="347">
        <v>1</v>
      </c>
      <c r="K12" s="325" t="str">
        <f t="shared" si="0"/>
        <v xml:space="preserve"> </v>
      </c>
      <c r="L12" s="326" t="str">
        <f t="shared" si="7"/>
        <v>/</v>
      </c>
      <c r="M12" s="327" t="str">
        <f t="shared" si="8"/>
        <v xml:space="preserve"> </v>
      </c>
      <c r="N12" s="328" t="str">
        <f t="shared" si="1"/>
        <v xml:space="preserve"> </v>
      </c>
      <c r="O12" s="74">
        <v>0</v>
      </c>
      <c r="P12" s="75">
        <v>1</v>
      </c>
      <c r="Q12" s="314">
        <v>0</v>
      </c>
      <c r="R12" s="315">
        <f t="shared" si="9"/>
        <v>1</v>
      </c>
      <c r="S12" s="329" t="str">
        <f t="shared" si="10"/>
        <v xml:space="preserve"> </v>
      </c>
      <c r="T12" s="330" t="str">
        <f t="shared" si="11"/>
        <v xml:space="preserve"> </v>
      </c>
      <c r="U12" s="330" t="str">
        <f t="shared" si="12"/>
        <v xml:space="preserve"> </v>
      </c>
      <c r="V12" s="331" t="str">
        <f t="shared" si="2"/>
        <v>/</v>
      </c>
      <c r="W12" s="332"/>
      <c r="X12" s="97"/>
      <c r="Y12" s="333">
        <f t="shared" si="3"/>
        <v>0</v>
      </c>
      <c r="Z12" s="334">
        <f t="shared" si="4"/>
        <v>7</v>
      </c>
      <c r="AA12" s="334">
        <f t="shared" si="5"/>
        <v>1</v>
      </c>
      <c r="AB12" s="335">
        <f t="shared" si="6"/>
        <v>0</v>
      </c>
      <c r="AC12" s="336" t="str">
        <f t="shared" si="13"/>
        <v xml:space="preserve"> </v>
      </c>
      <c r="AD12" s="337" t="str">
        <f t="shared" si="14"/>
        <v>2</v>
      </c>
      <c r="AE12" s="337" t="str">
        <f t="shared" si="15"/>
        <v xml:space="preserve"> </v>
      </c>
      <c r="AF12" s="338" t="str">
        <f t="shared" si="16"/>
        <v xml:space="preserve"> </v>
      </c>
      <c r="AG12" s="82"/>
      <c r="AH12" s="339" t="str">
        <f t="shared" si="17"/>
        <v>0</v>
      </c>
      <c r="AI12" s="97"/>
    </row>
    <row r="13" spans="1:57" ht="17.100000000000001" customHeight="1" x14ac:dyDescent="0.6">
      <c r="A13" s="16">
        <v>9</v>
      </c>
      <c r="B13" s="17" t="str">
        <f>'เวลาเรียน1-1'!D14</f>
        <v>เด็กชาย ณัฐภัทร  ไพคำนาม</v>
      </c>
      <c r="C13" s="307">
        <v>2</v>
      </c>
      <c r="D13" s="308">
        <v>2</v>
      </c>
      <c r="E13" s="308">
        <v>2</v>
      </c>
      <c r="F13" s="309">
        <v>2</v>
      </c>
      <c r="G13" s="346">
        <v>2</v>
      </c>
      <c r="H13" s="346">
        <v>2</v>
      </c>
      <c r="I13" s="346">
        <v>2</v>
      </c>
      <c r="J13" s="347">
        <v>2</v>
      </c>
      <c r="K13" s="325" t="str">
        <f t="shared" si="0"/>
        <v xml:space="preserve"> </v>
      </c>
      <c r="L13" s="326" t="str">
        <f t="shared" si="7"/>
        <v>/</v>
      </c>
      <c r="M13" s="327" t="str">
        <f t="shared" si="8"/>
        <v xml:space="preserve"> </v>
      </c>
      <c r="N13" s="328" t="str">
        <f t="shared" si="1"/>
        <v xml:space="preserve"> </v>
      </c>
      <c r="O13" s="74"/>
      <c r="P13" s="75"/>
      <c r="Q13" s="314"/>
      <c r="R13" s="315">
        <f t="shared" si="9"/>
        <v>0</v>
      </c>
      <c r="S13" s="329" t="str">
        <f t="shared" si="10"/>
        <v xml:space="preserve"> </v>
      </c>
      <c r="T13" s="344" t="str">
        <f t="shared" si="11"/>
        <v xml:space="preserve"> </v>
      </c>
      <c r="U13" s="330" t="str">
        <f t="shared" si="12"/>
        <v xml:space="preserve"> </v>
      </c>
      <c r="V13" s="331" t="str">
        <f t="shared" si="2"/>
        <v>/</v>
      </c>
      <c r="W13" s="332"/>
      <c r="X13" s="97"/>
      <c r="Y13" s="333">
        <f t="shared" si="3"/>
        <v>0</v>
      </c>
      <c r="Z13" s="334">
        <f t="shared" si="4"/>
        <v>8</v>
      </c>
      <c r="AA13" s="334">
        <f t="shared" si="5"/>
        <v>0</v>
      </c>
      <c r="AB13" s="335">
        <f t="shared" si="6"/>
        <v>0</v>
      </c>
      <c r="AC13" s="336" t="str">
        <f t="shared" si="13"/>
        <v xml:space="preserve"> </v>
      </c>
      <c r="AD13" s="337" t="str">
        <f t="shared" si="14"/>
        <v>2</v>
      </c>
      <c r="AE13" s="337" t="str">
        <f t="shared" si="15"/>
        <v xml:space="preserve"> </v>
      </c>
      <c r="AF13" s="338" t="str">
        <f t="shared" si="16"/>
        <v xml:space="preserve"> </v>
      </c>
      <c r="AG13" s="82"/>
      <c r="AH13" s="339" t="str">
        <f t="shared" si="17"/>
        <v>0</v>
      </c>
      <c r="AI13" s="97"/>
    </row>
    <row r="14" spans="1:57" ht="17.100000000000001" customHeight="1" x14ac:dyDescent="0.6">
      <c r="A14" s="18">
        <v>10</v>
      </c>
      <c r="B14" s="17" t="str">
        <f>'เวลาเรียน1-1'!D15</f>
        <v>เด็กชาย ขวัญชัย  ศรีสมพัด</v>
      </c>
      <c r="C14" s="307">
        <v>1</v>
      </c>
      <c r="D14" s="308">
        <v>1</v>
      </c>
      <c r="E14" s="308">
        <v>2</v>
      </c>
      <c r="F14" s="308">
        <v>1</v>
      </c>
      <c r="G14" s="308">
        <v>1</v>
      </c>
      <c r="H14" s="308">
        <v>2</v>
      </c>
      <c r="I14" s="308">
        <v>1</v>
      </c>
      <c r="J14" s="309">
        <v>1</v>
      </c>
      <c r="K14" s="325" t="str">
        <f t="shared" si="0"/>
        <v xml:space="preserve"> </v>
      </c>
      <c r="L14" s="326" t="str">
        <f t="shared" si="7"/>
        <v xml:space="preserve"> </v>
      </c>
      <c r="M14" s="327" t="str">
        <f t="shared" si="8"/>
        <v>/</v>
      </c>
      <c r="N14" s="328" t="str">
        <f t="shared" si="1"/>
        <v xml:space="preserve"> </v>
      </c>
      <c r="O14" s="74"/>
      <c r="P14" s="75"/>
      <c r="Q14" s="314"/>
      <c r="R14" s="315">
        <f t="shared" si="9"/>
        <v>0</v>
      </c>
      <c r="S14" s="329" t="str">
        <f t="shared" si="10"/>
        <v xml:space="preserve"> </v>
      </c>
      <c r="T14" s="330" t="str">
        <f t="shared" si="11"/>
        <v xml:space="preserve"> </v>
      </c>
      <c r="U14" s="330" t="str">
        <f t="shared" si="12"/>
        <v xml:space="preserve"> </v>
      </c>
      <c r="V14" s="331" t="str">
        <f t="shared" si="2"/>
        <v>/</v>
      </c>
      <c r="W14" s="332"/>
      <c r="X14" s="97"/>
      <c r="Y14" s="333">
        <f t="shared" si="3"/>
        <v>0</v>
      </c>
      <c r="Z14" s="334">
        <f t="shared" si="4"/>
        <v>2</v>
      </c>
      <c r="AA14" s="334">
        <f t="shared" si="5"/>
        <v>6</v>
      </c>
      <c r="AB14" s="335">
        <f t="shared" si="6"/>
        <v>0</v>
      </c>
      <c r="AC14" s="336" t="str">
        <f t="shared" si="13"/>
        <v xml:space="preserve"> </v>
      </c>
      <c r="AD14" s="337" t="str">
        <f t="shared" si="14"/>
        <v xml:space="preserve"> </v>
      </c>
      <c r="AE14" s="337" t="str">
        <f t="shared" si="15"/>
        <v>1</v>
      </c>
      <c r="AF14" s="338" t="str">
        <f t="shared" si="16"/>
        <v xml:space="preserve"> </v>
      </c>
      <c r="AG14" s="82"/>
      <c r="AH14" s="339" t="str">
        <f t="shared" si="17"/>
        <v>0</v>
      </c>
      <c r="AI14" s="97"/>
    </row>
    <row r="15" spans="1:57" ht="17.100000000000001" customHeight="1" x14ac:dyDescent="0.6">
      <c r="A15" s="16">
        <v>11</v>
      </c>
      <c r="B15" s="17" t="str">
        <f>'เวลาเรียน1-1'!D16</f>
        <v>เด็กชาย กิตติธัช  พันธ์สงฆ์</v>
      </c>
      <c r="C15" s="74">
        <v>2</v>
      </c>
      <c r="D15" s="75">
        <v>3</v>
      </c>
      <c r="E15" s="75">
        <v>1</v>
      </c>
      <c r="F15" s="75">
        <v>1</v>
      </c>
      <c r="G15" s="75">
        <v>1</v>
      </c>
      <c r="H15" s="75">
        <v>1</v>
      </c>
      <c r="I15" s="75">
        <v>1</v>
      </c>
      <c r="J15" s="314">
        <v>1</v>
      </c>
      <c r="K15" s="325" t="str">
        <f t="shared" si="0"/>
        <v xml:space="preserve"> </v>
      </c>
      <c r="L15" s="326" t="str">
        <f t="shared" si="7"/>
        <v xml:space="preserve"> </v>
      </c>
      <c r="M15" s="327" t="str">
        <f t="shared" si="8"/>
        <v>/</v>
      </c>
      <c r="N15" s="328" t="str">
        <f t="shared" si="1"/>
        <v xml:space="preserve"> </v>
      </c>
      <c r="O15" s="74"/>
      <c r="P15" s="75"/>
      <c r="Q15" s="314"/>
      <c r="R15" s="315">
        <f t="shared" si="9"/>
        <v>0</v>
      </c>
      <c r="S15" s="329" t="str">
        <f t="shared" si="10"/>
        <v xml:space="preserve"> </v>
      </c>
      <c r="T15" s="330" t="str">
        <f t="shared" si="11"/>
        <v xml:space="preserve"> </v>
      </c>
      <c r="U15" s="330" t="str">
        <f t="shared" si="12"/>
        <v xml:space="preserve"> </v>
      </c>
      <c r="V15" s="331" t="str">
        <f t="shared" si="2"/>
        <v>/</v>
      </c>
      <c r="W15" s="332"/>
      <c r="X15" s="97"/>
      <c r="Y15" s="333">
        <f t="shared" si="3"/>
        <v>1</v>
      </c>
      <c r="Z15" s="334">
        <f t="shared" si="4"/>
        <v>1</v>
      </c>
      <c r="AA15" s="334">
        <f t="shared" si="5"/>
        <v>6</v>
      </c>
      <c r="AB15" s="335">
        <f t="shared" si="6"/>
        <v>0</v>
      </c>
      <c r="AC15" s="336" t="str">
        <f t="shared" si="13"/>
        <v xml:space="preserve"> </v>
      </c>
      <c r="AD15" s="337" t="str">
        <f t="shared" si="14"/>
        <v xml:space="preserve"> </v>
      </c>
      <c r="AE15" s="337" t="str">
        <f t="shared" si="15"/>
        <v>1</v>
      </c>
      <c r="AF15" s="338" t="str">
        <f t="shared" si="16"/>
        <v xml:space="preserve"> </v>
      </c>
      <c r="AG15" s="82"/>
      <c r="AH15" s="339" t="str">
        <f t="shared" si="17"/>
        <v>0</v>
      </c>
      <c r="AI15" s="97"/>
      <c r="AJ15" s="348"/>
      <c r="AK15" s="348"/>
      <c r="AL15" s="348"/>
      <c r="AM15" s="348"/>
      <c r="AN15" s="349"/>
      <c r="AO15" s="349"/>
      <c r="AP15" s="349"/>
      <c r="AQ15" s="349"/>
      <c r="AR15" s="491"/>
      <c r="AS15" s="50"/>
      <c r="AT15" s="414"/>
      <c r="AU15" s="414"/>
      <c r="AV15" s="414"/>
      <c r="AW15" s="414"/>
      <c r="AX15" s="414"/>
      <c r="AY15" s="414"/>
      <c r="AZ15" s="414"/>
      <c r="BA15" s="414"/>
      <c r="BB15" s="50"/>
      <c r="BC15" s="350"/>
      <c r="BD15" s="50"/>
      <c r="BE15" s="50"/>
    </row>
    <row r="16" spans="1:57" ht="17.100000000000001" customHeight="1" x14ac:dyDescent="0.6">
      <c r="A16" s="18">
        <v>12</v>
      </c>
      <c r="B16" s="381" t="str">
        <f>'เวลาเรียน1-1'!D17</f>
        <v>เด็กชาย ภาคภูมิ  รัตนเจริญพรชัย</v>
      </c>
      <c r="C16" s="74">
        <v>2</v>
      </c>
      <c r="D16" s="75">
        <v>2</v>
      </c>
      <c r="E16" s="75">
        <v>1</v>
      </c>
      <c r="F16" s="75">
        <v>1</v>
      </c>
      <c r="G16" s="75">
        <v>1</v>
      </c>
      <c r="H16" s="75">
        <v>1</v>
      </c>
      <c r="I16" s="75">
        <v>1</v>
      </c>
      <c r="J16" s="314">
        <v>1</v>
      </c>
      <c r="K16" s="325" t="str">
        <f t="shared" si="0"/>
        <v xml:space="preserve"> </v>
      </c>
      <c r="L16" s="326" t="str">
        <f t="shared" si="7"/>
        <v xml:space="preserve"> </v>
      </c>
      <c r="M16" s="327" t="str">
        <f t="shared" si="8"/>
        <v>/</v>
      </c>
      <c r="N16" s="328" t="str">
        <f t="shared" si="1"/>
        <v xml:space="preserve"> </v>
      </c>
      <c r="O16" s="74"/>
      <c r="P16" s="75"/>
      <c r="Q16" s="314"/>
      <c r="R16" s="315">
        <f t="shared" si="9"/>
        <v>0</v>
      </c>
      <c r="S16" s="329" t="str">
        <f t="shared" si="10"/>
        <v xml:space="preserve"> </v>
      </c>
      <c r="T16" s="330" t="str">
        <f t="shared" si="11"/>
        <v xml:space="preserve"> </v>
      </c>
      <c r="U16" s="330" t="str">
        <f t="shared" si="12"/>
        <v xml:space="preserve"> </v>
      </c>
      <c r="V16" s="331" t="str">
        <f t="shared" si="2"/>
        <v>/</v>
      </c>
      <c r="W16" s="332"/>
      <c r="X16" s="97"/>
      <c r="Y16" s="333">
        <f t="shared" si="3"/>
        <v>0</v>
      </c>
      <c r="Z16" s="334">
        <f t="shared" si="4"/>
        <v>2</v>
      </c>
      <c r="AA16" s="334">
        <f t="shared" si="5"/>
        <v>6</v>
      </c>
      <c r="AB16" s="335">
        <f t="shared" si="6"/>
        <v>0</v>
      </c>
      <c r="AC16" s="336" t="str">
        <f t="shared" si="13"/>
        <v xml:space="preserve"> </v>
      </c>
      <c r="AD16" s="337" t="str">
        <f t="shared" si="14"/>
        <v xml:space="preserve"> </v>
      </c>
      <c r="AE16" s="337" t="str">
        <f t="shared" si="15"/>
        <v>1</v>
      </c>
      <c r="AF16" s="338" t="str">
        <f t="shared" si="16"/>
        <v xml:space="preserve"> </v>
      </c>
      <c r="AG16" s="82"/>
      <c r="AH16" s="339" t="str">
        <f t="shared" si="17"/>
        <v>0</v>
      </c>
      <c r="AI16" s="97"/>
      <c r="AJ16" s="351"/>
      <c r="AK16" s="351"/>
      <c r="AL16" s="351"/>
      <c r="AM16" s="352"/>
      <c r="AN16" s="353"/>
      <c r="AO16" s="353"/>
      <c r="AP16" s="353"/>
      <c r="AQ16" s="353"/>
      <c r="AR16" s="491"/>
      <c r="AS16" s="50"/>
      <c r="AT16" s="352"/>
      <c r="AU16" s="352"/>
      <c r="AV16" s="352"/>
      <c r="AW16" s="352"/>
      <c r="AX16" s="354"/>
      <c r="AY16" s="352"/>
      <c r="AZ16" s="352"/>
      <c r="BA16" s="352"/>
      <c r="BB16" s="50"/>
      <c r="BC16" s="485"/>
      <c r="BD16" s="50"/>
      <c r="BE16" s="50"/>
    </row>
    <row r="17" spans="1:57" ht="17.100000000000001" customHeight="1" x14ac:dyDescent="0.6">
      <c r="A17" s="16">
        <v>13</v>
      </c>
      <c r="B17" s="17" t="str">
        <f>'เวลาเรียน1-1'!D18</f>
        <v>เด็กชาย วงศกร  ทองมาก</v>
      </c>
      <c r="C17" s="74">
        <v>2</v>
      </c>
      <c r="D17" s="75">
        <v>2</v>
      </c>
      <c r="E17" s="75">
        <v>2</v>
      </c>
      <c r="F17" s="75">
        <v>1</v>
      </c>
      <c r="G17" s="75">
        <v>1</v>
      </c>
      <c r="H17" s="75">
        <v>1</v>
      </c>
      <c r="I17" s="75">
        <v>3</v>
      </c>
      <c r="J17" s="314">
        <v>3</v>
      </c>
      <c r="K17" s="325" t="str">
        <f t="shared" si="0"/>
        <v xml:space="preserve"> </v>
      </c>
      <c r="L17" s="326" t="str">
        <f t="shared" si="7"/>
        <v>/</v>
      </c>
      <c r="M17" s="327" t="str">
        <f t="shared" si="8"/>
        <v xml:space="preserve"> </v>
      </c>
      <c r="N17" s="328" t="str">
        <f t="shared" si="1"/>
        <v xml:space="preserve"> </v>
      </c>
      <c r="O17" s="74"/>
      <c r="P17" s="75"/>
      <c r="Q17" s="314"/>
      <c r="R17" s="315">
        <f t="shared" si="9"/>
        <v>0</v>
      </c>
      <c r="S17" s="329" t="str">
        <f t="shared" si="10"/>
        <v xml:space="preserve"> </v>
      </c>
      <c r="T17" s="330" t="str">
        <f t="shared" si="11"/>
        <v xml:space="preserve"> </v>
      </c>
      <c r="U17" s="330" t="str">
        <f t="shared" si="12"/>
        <v xml:space="preserve"> </v>
      </c>
      <c r="V17" s="331" t="str">
        <f t="shared" si="2"/>
        <v>/</v>
      </c>
      <c r="W17" s="332"/>
      <c r="X17" s="97"/>
      <c r="Y17" s="333">
        <f t="shared" si="3"/>
        <v>2</v>
      </c>
      <c r="Z17" s="334">
        <f t="shared" si="4"/>
        <v>3</v>
      </c>
      <c r="AA17" s="334">
        <f t="shared" si="5"/>
        <v>3</v>
      </c>
      <c r="AB17" s="335">
        <f t="shared" si="6"/>
        <v>0</v>
      </c>
      <c r="AC17" s="336" t="str">
        <f t="shared" si="13"/>
        <v xml:space="preserve"> </v>
      </c>
      <c r="AD17" s="337" t="str">
        <f t="shared" si="14"/>
        <v>2</v>
      </c>
      <c r="AE17" s="337" t="str">
        <f t="shared" si="15"/>
        <v xml:space="preserve"> </v>
      </c>
      <c r="AF17" s="338" t="str">
        <f t="shared" si="16"/>
        <v xml:space="preserve"> </v>
      </c>
      <c r="AG17" s="82"/>
      <c r="AH17" s="339" t="str">
        <f t="shared" si="17"/>
        <v>0</v>
      </c>
      <c r="AI17" s="97"/>
      <c r="AJ17" s="351"/>
      <c r="AK17" s="351"/>
      <c r="AL17" s="351"/>
      <c r="AM17" s="351"/>
      <c r="AN17" s="353"/>
      <c r="AO17" s="353"/>
      <c r="AP17" s="353"/>
      <c r="AQ17" s="353"/>
      <c r="AR17" s="491"/>
      <c r="AS17" s="50"/>
      <c r="AT17" s="351"/>
      <c r="AU17" s="351"/>
      <c r="AV17" s="351"/>
      <c r="AW17" s="351"/>
      <c r="AX17" s="355"/>
      <c r="AY17" s="351"/>
      <c r="AZ17" s="351"/>
      <c r="BA17" s="351"/>
      <c r="BB17" s="50"/>
      <c r="BC17" s="485"/>
      <c r="BD17" s="50"/>
      <c r="BE17" s="50"/>
    </row>
    <row r="18" spans="1:57" ht="17.100000000000001" customHeight="1" x14ac:dyDescent="0.6">
      <c r="A18" s="18">
        <v>14</v>
      </c>
      <c r="B18" s="17" t="str">
        <f>'เวลาเรียน1-1'!D19</f>
        <v>เด็กหญิง พัชรศร  แสงคง</v>
      </c>
      <c r="C18" s="74">
        <v>2</v>
      </c>
      <c r="D18" s="75">
        <v>2</v>
      </c>
      <c r="E18" s="75">
        <v>2</v>
      </c>
      <c r="F18" s="75">
        <v>1</v>
      </c>
      <c r="G18" s="75">
        <v>1</v>
      </c>
      <c r="H18" s="75">
        <v>3</v>
      </c>
      <c r="I18" s="75">
        <v>3</v>
      </c>
      <c r="J18" s="314">
        <v>3</v>
      </c>
      <c r="K18" s="325" t="str">
        <f t="shared" si="0"/>
        <v>/</v>
      </c>
      <c r="L18" s="326" t="str">
        <f t="shared" si="7"/>
        <v xml:space="preserve"> </v>
      </c>
      <c r="M18" s="327" t="str">
        <f t="shared" si="8"/>
        <v xml:space="preserve"> </v>
      </c>
      <c r="N18" s="328" t="str">
        <f t="shared" si="1"/>
        <v xml:space="preserve"> </v>
      </c>
      <c r="O18" s="74"/>
      <c r="P18" s="75"/>
      <c r="Q18" s="314"/>
      <c r="R18" s="315">
        <f t="shared" si="9"/>
        <v>0</v>
      </c>
      <c r="S18" s="329" t="str">
        <f t="shared" si="10"/>
        <v xml:space="preserve"> </v>
      </c>
      <c r="T18" s="344" t="str">
        <f t="shared" si="11"/>
        <v xml:space="preserve"> </v>
      </c>
      <c r="U18" s="330" t="str">
        <f t="shared" si="12"/>
        <v xml:space="preserve"> </v>
      </c>
      <c r="V18" s="331" t="str">
        <f t="shared" si="2"/>
        <v>/</v>
      </c>
      <c r="W18" s="332"/>
      <c r="X18" s="97"/>
      <c r="Y18" s="333">
        <f t="shared" si="3"/>
        <v>3</v>
      </c>
      <c r="Z18" s="334">
        <f t="shared" si="4"/>
        <v>3</v>
      </c>
      <c r="AA18" s="334">
        <f t="shared" si="5"/>
        <v>2</v>
      </c>
      <c r="AB18" s="335">
        <f t="shared" si="6"/>
        <v>0</v>
      </c>
      <c r="AC18" s="336" t="str">
        <f t="shared" si="13"/>
        <v>3</v>
      </c>
      <c r="AD18" s="337" t="str">
        <f t="shared" si="14"/>
        <v xml:space="preserve"> </v>
      </c>
      <c r="AE18" s="337" t="str">
        <f t="shared" si="15"/>
        <v xml:space="preserve"> </v>
      </c>
      <c r="AF18" s="338" t="str">
        <f t="shared" si="16"/>
        <v xml:space="preserve"> </v>
      </c>
      <c r="AG18" s="82"/>
      <c r="AH18" s="339" t="str">
        <f t="shared" si="17"/>
        <v>0</v>
      </c>
      <c r="AI18" s="97"/>
      <c r="AJ18" s="356"/>
      <c r="AK18" s="356"/>
      <c r="AL18" s="356"/>
      <c r="AM18" s="351"/>
      <c r="AN18" s="351"/>
      <c r="AO18" s="351"/>
      <c r="AP18" s="351"/>
      <c r="AQ18" s="351"/>
      <c r="AR18" s="50"/>
      <c r="AS18" s="50"/>
      <c r="AT18" s="356"/>
      <c r="AU18" s="356"/>
      <c r="AV18" s="356"/>
      <c r="AW18" s="356"/>
      <c r="AX18" s="357"/>
      <c r="AY18" s="356"/>
      <c r="AZ18" s="356"/>
      <c r="BA18" s="356"/>
      <c r="BB18" s="50"/>
      <c r="BC18" s="356"/>
      <c r="BD18" s="50"/>
      <c r="BE18" s="50"/>
    </row>
    <row r="19" spans="1:57" ht="17.100000000000001" customHeight="1" x14ac:dyDescent="0.6">
      <c r="A19" s="16">
        <v>15</v>
      </c>
      <c r="B19" s="381" t="str">
        <f>'เวลาเรียน1-1'!D20</f>
        <v>เด็กหญิง ศิริกาญจน์  ศรีจันทร์ขำ</v>
      </c>
      <c r="C19" s="74">
        <v>1</v>
      </c>
      <c r="D19" s="75">
        <v>1</v>
      </c>
      <c r="E19" s="75">
        <v>1</v>
      </c>
      <c r="F19" s="75">
        <v>1</v>
      </c>
      <c r="G19" s="75">
        <v>1</v>
      </c>
      <c r="H19" s="75">
        <v>3</v>
      </c>
      <c r="I19" s="75">
        <v>3</v>
      </c>
      <c r="J19" s="314">
        <v>3</v>
      </c>
      <c r="K19" s="325" t="str">
        <f t="shared" si="0"/>
        <v xml:space="preserve"> </v>
      </c>
      <c r="L19" s="326" t="str">
        <f t="shared" si="7"/>
        <v xml:space="preserve"> </v>
      </c>
      <c r="M19" s="327" t="str">
        <f t="shared" si="8"/>
        <v>/</v>
      </c>
      <c r="N19" s="328" t="str">
        <f t="shared" si="1"/>
        <v xml:space="preserve"> </v>
      </c>
      <c r="O19" s="74"/>
      <c r="P19" s="75"/>
      <c r="Q19" s="314"/>
      <c r="R19" s="315">
        <f t="shared" si="9"/>
        <v>0</v>
      </c>
      <c r="S19" s="329" t="str">
        <f t="shared" si="10"/>
        <v xml:space="preserve"> </v>
      </c>
      <c r="T19" s="330" t="str">
        <f t="shared" si="11"/>
        <v xml:space="preserve"> </v>
      </c>
      <c r="U19" s="330" t="str">
        <f t="shared" si="12"/>
        <v xml:space="preserve"> </v>
      </c>
      <c r="V19" s="331" t="str">
        <f t="shared" si="2"/>
        <v>/</v>
      </c>
      <c r="W19" s="332"/>
      <c r="X19" s="97"/>
      <c r="Y19" s="333">
        <f t="shared" si="3"/>
        <v>3</v>
      </c>
      <c r="Z19" s="334">
        <f t="shared" si="4"/>
        <v>0</v>
      </c>
      <c r="AA19" s="334">
        <f t="shared" si="5"/>
        <v>5</v>
      </c>
      <c r="AB19" s="335">
        <f t="shared" si="6"/>
        <v>0</v>
      </c>
      <c r="AC19" s="336" t="str">
        <f t="shared" si="13"/>
        <v xml:space="preserve"> </v>
      </c>
      <c r="AD19" s="337" t="str">
        <f t="shared" si="14"/>
        <v xml:space="preserve"> </v>
      </c>
      <c r="AE19" s="337" t="str">
        <f t="shared" si="15"/>
        <v>1</v>
      </c>
      <c r="AF19" s="338" t="str">
        <f t="shared" si="16"/>
        <v xml:space="preserve"> </v>
      </c>
      <c r="AG19" s="82"/>
      <c r="AH19" s="339" t="str">
        <f t="shared" si="17"/>
        <v>0</v>
      </c>
      <c r="AI19" s="97"/>
      <c r="AJ19" s="356"/>
      <c r="AK19" s="356"/>
      <c r="AL19" s="356"/>
      <c r="AM19" s="351"/>
      <c r="AN19" s="351"/>
      <c r="AO19" s="351"/>
      <c r="AP19" s="351"/>
      <c r="AQ19" s="351"/>
      <c r="AR19" s="50"/>
      <c r="AS19" s="50"/>
      <c r="AT19" s="356"/>
      <c r="AU19" s="356"/>
      <c r="AV19" s="356"/>
      <c r="AW19" s="356"/>
      <c r="AX19" s="357"/>
      <c r="AY19" s="356"/>
      <c r="AZ19" s="356"/>
      <c r="BA19" s="356"/>
      <c r="BB19" s="50"/>
      <c r="BC19" s="356"/>
      <c r="BD19" s="50"/>
      <c r="BE19" s="50"/>
    </row>
    <row r="20" spans="1:57" ht="17.100000000000001" customHeight="1" x14ac:dyDescent="0.6">
      <c r="A20" s="18">
        <v>16</v>
      </c>
      <c r="B20" s="17" t="str">
        <f>'เวลาเรียน1-1'!D21</f>
        <v>เด็กชาย สุรชาติ  เรืองสุวรรณ</v>
      </c>
      <c r="C20" s="74">
        <v>2</v>
      </c>
      <c r="D20" s="75">
        <v>2</v>
      </c>
      <c r="E20" s="75">
        <v>2</v>
      </c>
      <c r="F20" s="75">
        <v>1</v>
      </c>
      <c r="G20" s="75">
        <v>1</v>
      </c>
      <c r="H20" s="75">
        <v>2</v>
      </c>
      <c r="I20" s="75">
        <v>1</v>
      </c>
      <c r="J20" s="314">
        <v>2</v>
      </c>
      <c r="K20" s="325" t="str">
        <f t="shared" si="0"/>
        <v xml:space="preserve"> </v>
      </c>
      <c r="L20" s="326" t="str">
        <f t="shared" si="7"/>
        <v>/</v>
      </c>
      <c r="M20" s="327" t="str">
        <f t="shared" si="8"/>
        <v xml:space="preserve"> </v>
      </c>
      <c r="N20" s="328" t="str">
        <f t="shared" si="1"/>
        <v xml:space="preserve"> </v>
      </c>
      <c r="O20" s="74"/>
      <c r="P20" s="75"/>
      <c r="Q20" s="314"/>
      <c r="R20" s="315">
        <f t="shared" si="9"/>
        <v>0</v>
      </c>
      <c r="S20" s="329" t="str">
        <f t="shared" si="10"/>
        <v xml:space="preserve"> </v>
      </c>
      <c r="T20" s="330" t="str">
        <f t="shared" si="11"/>
        <v xml:space="preserve"> </v>
      </c>
      <c r="U20" s="330" t="str">
        <f t="shared" si="12"/>
        <v xml:space="preserve"> </v>
      </c>
      <c r="V20" s="331" t="str">
        <f t="shared" si="2"/>
        <v>/</v>
      </c>
      <c r="W20" s="332"/>
      <c r="X20" s="97"/>
      <c r="Y20" s="333">
        <f t="shared" si="3"/>
        <v>0</v>
      </c>
      <c r="Z20" s="334">
        <f t="shared" si="4"/>
        <v>5</v>
      </c>
      <c r="AA20" s="334">
        <f t="shared" si="5"/>
        <v>3</v>
      </c>
      <c r="AB20" s="335">
        <f t="shared" si="6"/>
        <v>0</v>
      </c>
      <c r="AC20" s="336" t="str">
        <f t="shared" si="13"/>
        <v xml:space="preserve"> </v>
      </c>
      <c r="AD20" s="337" t="str">
        <f t="shared" si="14"/>
        <v>2</v>
      </c>
      <c r="AE20" s="337" t="str">
        <f t="shared" si="15"/>
        <v xml:space="preserve"> </v>
      </c>
      <c r="AF20" s="338" t="str">
        <f t="shared" si="16"/>
        <v xml:space="preserve"> </v>
      </c>
      <c r="AG20" s="82"/>
      <c r="AH20" s="339" t="str">
        <f t="shared" si="17"/>
        <v>0</v>
      </c>
      <c r="AI20" s="97"/>
      <c r="AJ20" s="356"/>
      <c r="AK20" s="356"/>
      <c r="AL20" s="356"/>
      <c r="AM20" s="351"/>
      <c r="AN20" s="351"/>
      <c r="AO20" s="351"/>
      <c r="AP20" s="351"/>
      <c r="AQ20" s="351"/>
      <c r="AR20" s="50"/>
      <c r="AS20" s="50"/>
      <c r="AT20" s="356"/>
      <c r="AU20" s="356"/>
      <c r="AV20" s="356"/>
      <c r="AW20" s="356"/>
      <c r="AX20" s="357"/>
      <c r="AY20" s="356"/>
      <c r="AZ20" s="356"/>
      <c r="BA20" s="356"/>
      <c r="BB20" s="50"/>
      <c r="BC20" s="356"/>
      <c r="BD20" s="50"/>
      <c r="BE20" s="50"/>
    </row>
    <row r="21" spans="1:57" ht="17.100000000000001" customHeight="1" x14ac:dyDescent="0.6">
      <c r="A21" s="16">
        <v>17</v>
      </c>
      <c r="B21" s="17" t="str">
        <f>'เวลาเรียน1-1'!D22</f>
        <v>เด็กหญิง ศศิวิมล  ศรีวิเชียร</v>
      </c>
      <c r="C21" s="74">
        <v>1</v>
      </c>
      <c r="D21" s="75">
        <v>1</v>
      </c>
      <c r="E21" s="75">
        <v>1</v>
      </c>
      <c r="F21" s="75">
        <v>1</v>
      </c>
      <c r="G21" s="75">
        <v>1</v>
      </c>
      <c r="H21" s="75">
        <v>1</v>
      </c>
      <c r="I21" s="75">
        <v>1</v>
      </c>
      <c r="J21" s="314">
        <v>0</v>
      </c>
      <c r="K21" s="325" t="str">
        <f t="shared" si="0"/>
        <v xml:space="preserve"> </v>
      </c>
      <c r="L21" s="326" t="str">
        <f t="shared" si="7"/>
        <v xml:space="preserve"> </v>
      </c>
      <c r="M21" s="327" t="str">
        <f t="shared" si="8"/>
        <v xml:space="preserve"> </v>
      </c>
      <c r="N21" s="328" t="str">
        <f t="shared" si="1"/>
        <v>/</v>
      </c>
      <c r="O21" s="74"/>
      <c r="P21" s="75"/>
      <c r="Q21" s="314"/>
      <c r="R21" s="315">
        <f t="shared" si="9"/>
        <v>0</v>
      </c>
      <c r="S21" s="329" t="str">
        <f t="shared" si="10"/>
        <v xml:space="preserve"> </v>
      </c>
      <c r="T21" s="330" t="str">
        <f t="shared" si="11"/>
        <v xml:space="preserve"> </v>
      </c>
      <c r="U21" s="330" t="str">
        <f t="shared" si="12"/>
        <v xml:space="preserve"> </v>
      </c>
      <c r="V21" s="331" t="str">
        <f t="shared" si="2"/>
        <v>/</v>
      </c>
      <c r="W21" s="332"/>
      <c r="X21" s="97"/>
      <c r="Y21" s="333">
        <f t="shared" si="3"/>
        <v>0</v>
      </c>
      <c r="Z21" s="334">
        <f t="shared" si="4"/>
        <v>0</v>
      </c>
      <c r="AA21" s="334">
        <f t="shared" si="5"/>
        <v>7</v>
      </c>
      <c r="AB21" s="335">
        <f t="shared" si="6"/>
        <v>1</v>
      </c>
      <c r="AC21" s="336" t="str">
        <f t="shared" si="13"/>
        <v xml:space="preserve"> </v>
      </c>
      <c r="AD21" s="337" t="str">
        <f t="shared" si="14"/>
        <v xml:space="preserve"> </v>
      </c>
      <c r="AE21" s="337" t="str">
        <f t="shared" si="15"/>
        <v xml:space="preserve"> </v>
      </c>
      <c r="AF21" s="338" t="str">
        <f t="shared" si="16"/>
        <v>0</v>
      </c>
      <c r="AG21" s="82"/>
      <c r="AH21" s="339" t="str">
        <f t="shared" si="17"/>
        <v>0</v>
      </c>
      <c r="AI21" s="97"/>
      <c r="AJ21" s="357"/>
      <c r="AK21" s="357"/>
      <c r="AL21" s="357"/>
      <c r="AM21" s="355"/>
      <c r="AN21" s="351"/>
      <c r="AO21" s="355"/>
      <c r="AP21" s="351"/>
      <c r="AQ21" s="351"/>
      <c r="AR21" s="358"/>
      <c r="AS21" s="50"/>
      <c r="AT21" s="356"/>
      <c r="AU21" s="356"/>
      <c r="AV21" s="356"/>
      <c r="AW21" s="356"/>
      <c r="AX21" s="357"/>
      <c r="AY21" s="356"/>
      <c r="AZ21" s="356"/>
      <c r="BA21" s="356"/>
      <c r="BB21" s="50"/>
      <c r="BC21" s="356"/>
      <c r="BD21" s="50"/>
      <c r="BE21" s="50"/>
    </row>
    <row r="22" spans="1:57" ht="17.100000000000001" customHeight="1" x14ac:dyDescent="0.6">
      <c r="A22" s="18">
        <v>18</v>
      </c>
      <c r="B22" s="17" t="str">
        <f>'เวลาเรียน1-1'!D23</f>
        <v>เด็กชาย บูรพา  เทศดี</v>
      </c>
      <c r="C22" s="74">
        <v>1</v>
      </c>
      <c r="D22" s="75">
        <v>1</v>
      </c>
      <c r="E22" s="75">
        <v>1</v>
      </c>
      <c r="F22" s="75">
        <v>1</v>
      </c>
      <c r="G22" s="75">
        <v>1</v>
      </c>
      <c r="H22" s="75">
        <v>1</v>
      </c>
      <c r="I22" s="75">
        <v>1</v>
      </c>
      <c r="J22" s="314">
        <v>0</v>
      </c>
      <c r="K22" s="325" t="str">
        <f t="shared" si="0"/>
        <v xml:space="preserve"> </v>
      </c>
      <c r="L22" s="326" t="str">
        <f t="shared" si="7"/>
        <v xml:space="preserve"> </v>
      </c>
      <c r="M22" s="327" t="str">
        <f t="shared" si="8"/>
        <v xml:space="preserve"> </v>
      </c>
      <c r="N22" s="328" t="str">
        <f t="shared" si="1"/>
        <v>/</v>
      </c>
      <c r="O22" s="74"/>
      <c r="P22" s="75"/>
      <c r="Q22" s="314"/>
      <c r="R22" s="315">
        <f t="shared" si="9"/>
        <v>0</v>
      </c>
      <c r="S22" s="329" t="str">
        <f t="shared" si="10"/>
        <v xml:space="preserve"> </v>
      </c>
      <c r="T22" s="330" t="str">
        <f t="shared" si="11"/>
        <v xml:space="preserve"> </v>
      </c>
      <c r="U22" s="330" t="str">
        <f t="shared" si="12"/>
        <v xml:space="preserve"> </v>
      </c>
      <c r="V22" s="331" t="str">
        <f t="shared" si="2"/>
        <v>/</v>
      </c>
      <c r="W22" s="332"/>
      <c r="X22" s="97"/>
      <c r="Y22" s="333">
        <f t="shared" si="3"/>
        <v>0</v>
      </c>
      <c r="Z22" s="334">
        <f t="shared" si="4"/>
        <v>0</v>
      </c>
      <c r="AA22" s="334">
        <f t="shared" si="5"/>
        <v>7</v>
      </c>
      <c r="AB22" s="335">
        <f t="shared" si="6"/>
        <v>1</v>
      </c>
      <c r="AC22" s="336" t="str">
        <f t="shared" si="13"/>
        <v xml:space="preserve"> </v>
      </c>
      <c r="AD22" s="337" t="str">
        <f t="shared" si="14"/>
        <v xml:space="preserve"> </v>
      </c>
      <c r="AE22" s="337" t="str">
        <f t="shared" si="15"/>
        <v xml:space="preserve"> </v>
      </c>
      <c r="AF22" s="338" t="str">
        <f t="shared" si="16"/>
        <v>0</v>
      </c>
      <c r="AG22" s="82"/>
      <c r="AH22" s="339" t="str">
        <f t="shared" si="17"/>
        <v>0</v>
      </c>
      <c r="AI22" s="97"/>
      <c r="AJ22" s="356"/>
      <c r="AK22" s="356"/>
      <c r="AL22" s="356"/>
      <c r="AM22" s="351"/>
      <c r="AN22" s="351"/>
      <c r="AO22" s="351"/>
      <c r="AP22" s="351"/>
      <c r="AQ22" s="351"/>
      <c r="AR22" s="50"/>
      <c r="AS22" s="50"/>
      <c r="AT22" s="356"/>
      <c r="AU22" s="356"/>
      <c r="AV22" s="356"/>
      <c r="AW22" s="356"/>
      <c r="AX22" s="357"/>
      <c r="AY22" s="356"/>
      <c r="AZ22" s="356"/>
      <c r="BA22" s="356"/>
      <c r="BB22" s="50"/>
      <c r="BC22" s="356"/>
      <c r="BD22" s="50"/>
      <c r="BE22" s="50"/>
    </row>
    <row r="23" spans="1:57" ht="17.100000000000001" customHeight="1" x14ac:dyDescent="0.6">
      <c r="A23" s="16">
        <v>19</v>
      </c>
      <c r="B23" s="17" t="str">
        <f>'เวลาเรียน1-1'!D24</f>
        <v>เด็กชาย ภูดิท  มณฑาทิพย์</v>
      </c>
      <c r="C23" s="74">
        <v>3</v>
      </c>
      <c r="D23" s="75">
        <v>3</v>
      </c>
      <c r="E23" s="75">
        <v>2</v>
      </c>
      <c r="F23" s="75">
        <v>2</v>
      </c>
      <c r="G23" s="75">
        <v>2</v>
      </c>
      <c r="H23" s="75">
        <v>1</v>
      </c>
      <c r="I23" s="75">
        <v>1</v>
      </c>
      <c r="J23" s="314">
        <v>1</v>
      </c>
      <c r="K23" s="325" t="str">
        <f t="shared" si="0"/>
        <v xml:space="preserve"> </v>
      </c>
      <c r="L23" s="326" t="str">
        <f t="shared" si="7"/>
        <v>/</v>
      </c>
      <c r="M23" s="327" t="str">
        <f t="shared" si="8"/>
        <v xml:space="preserve"> </v>
      </c>
      <c r="N23" s="328" t="str">
        <f t="shared" si="1"/>
        <v xml:space="preserve"> </v>
      </c>
      <c r="O23" s="74"/>
      <c r="P23" s="75"/>
      <c r="Q23" s="314"/>
      <c r="R23" s="315">
        <f t="shared" si="9"/>
        <v>0</v>
      </c>
      <c r="S23" s="329" t="str">
        <f t="shared" si="10"/>
        <v xml:space="preserve"> </v>
      </c>
      <c r="T23" s="344" t="str">
        <f t="shared" si="11"/>
        <v xml:space="preserve"> </v>
      </c>
      <c r="U23" s="330" t="str">
        <f t="shared" si="12"/>
        <v xml:space="preserve"> </v>
      </c>
      <c r="V23" s="331" t="str">
        <f t="shared" si="2"/>
        <v>/</v>
      </c>
      <c r="W23" s="332"/>
      <c r="X23" s="97"/>
      <c r="Y23" s="333">
        <f t="shared" si="3"/>
        <v>2</v>
      </c>
      <c r="Z23" s="334">
        <f t="shared" si="4"/>
        <v>3</v>
      </c>
      <c r="AA23" s="334">
        <f t="shared" si="5"/>
        <v>3</v>
      </c>
      <c r="AB23" s="335">
        <f t="shared" si="6"/>
        <v>0</v>
      </c>
      <c r="AC23" s="336" t="str">
        <f t="shared" si="13"/>
        <v xml:space="preserve"> </v>
      </c>
      <c r="AD23" s="337" t="str">
        <f t="shared" si="14"/>
        <v>2</v>
      </c>
      <c r="AE23" s="337" t="str">
        <f t="shared" si="15"/>
        <v xml:space="preserve"> </v>
      </c>
      <c r="AF23" s="338" t="str">
        <f t="shared" si="16"/>
        <v xml:space="preserve"> </v>
      </c>
      <c r="AG23" s="82"/>
      <c r="AH23" s="339" t="str">
        <f t="shared" si="17"/>
        <v>0</v>
      </c>
      <c r="AI23" s="97"/>
      <c r="AJ23" s="356"/>
      <c r="AK23" s="356"/>
      <c r="AL23" s="356"/>
      <c r="AM23" s="351"/>
      <c r="AN23" s="351"/>
      <c r="AO23" s="351"/>
      <c r="AP23" s="351"/>
      <c r="AQ23" s="351"/>
      <c r="AR23" s="50"/>
      <c r="AS23" s="50"/>
      <c r="AT23" s="356"/>
      <c r="AU23" s="356"/>
      <c r="AV23" s="356"/>
      <c r="AW23" s="356"/>
      <c r="AX23" s="357"/>
      <c r="AY23" s="356"/>
      <c r="AZ23" s="356"/>
      <c r="BA23" s="356"/>
      <c r="BB23" s="50"/>
      <c r="BC23" s="356"/>
      <c r="BD23" s="50"/>
      <c r="BE23" s="50"/>
    </row>
    <row r="24" spans="1:57" ht="17.100000000000001" customHeight="1" x14ac:dyDescent="0.6">
      <c r="A24" s="18">
        <v>20</v>
      </c>
      <c r="B24" s="17" t="str">
        <f>'เวลาเรียน1-1'!D25</f>
        <v>เด็กชาย ปกรณ์  นานา</v>
      </c>
      <c r="C24" s="74">
        <v>2</v>
      </c>
      <c r="D24" s="75">
        <v>2</v>
      </c>
      <c r="E24" s="75">
        <v>2</v>
      </c>
      <c r="F24" s="75">
        <v>2</v>
      </c>
      <c r="G24" s="75">
        <v>3</v>
      </c>
      <c r="H24" s="75">
        <v>3</v>
      </c>
      <c r="I24" s="75">
        <v>3</v>
      </c>
      <c r="J24" s="314">
        <v>3</v>
      </c>
      <c r="K24" s="325" t="str">
        <f t="shared" si="0"/>
        <v>/</v>
      </c>
      <c r="L24" s="326" t="str">
        <f t="shared" si="7"/>
        <v xml:space="preserve"> </v>
      </c>
      <c r="M24" s="327" t="str">
        <f t="shared" si="8"/>
        <v xml:space="preserve"> </v>
      </c>
      <c r="N24" s="328" t="str">
        <f t="shared" si="1"/>
        <v xml:space="preserve"> </v>
      </c>
      <c r="O24" s="74"/>
      <c r="P24" s="75"/>
      <c r="Q24" s="314"/>
      <c r="R24" s="315">
        <f t="shared" si="9"/>
        <v>0</v>
      </c>
      <c r="S24" s="329" t="str">
        <f t="shared" si="10"/>
        <v xml:space="preserve"> </v>
      </c>
      <c r="T24" s="330" t="str">
        <f t="shared" si="11"/>
        <v xml:space="preserve"> </v>
      </c>
      <c r="U24" s="330" t="str">
        <f t="shared" si="12"/>
        <v xml:space="preserve"> </v>
      </c>
      <c r="V24" s="331" t="str">
        <f t="shared" si="2"/>
        <v>/</v>
      </c>
      <c r="W24" s="332"/>
      <c r="X24" s="97"/>
      <c r="Y24" s="333">
        <f t="shared" si="3"/>
        <v>4</v>
      </c>
      <c r="Z24" s="334">
        <f t="shared" si="4"/>
        <v>4</v>
      </c>
      <c r="AA24" s="334">
        <f t="shared" si="5"/>
        <v>0</v>
      </c>
      <c r="AB24" s="335">
        <f t="shared" si="6"/>
        <v>0</v>
      </c>
      <c r="AC24" s="336" t="str">
        <f t="shared" si="13"/>
        <v>3</v>
      </c>
      <c r="AD24" s="337" t="str">
        <f t="shared" si="14"/>
        <v xml:space="preserve"> </v>
      </c>
      <c r="AE24" s="337" t="str">
        <f t="shared" si="15"/>
        <v xml:space="preserve"> </v>
      </c>
      <c r="AF24" s="338" t="str">
        <f t="shared" si="16"/>
        <v xml:space="preserve"> </v>
      </c>
      <c r="AG24" s="82"/>
      <c r="AH24" s="339" t="str">
        <f t="shared" si="17"/>
        <v>0</v>
      </c>
      <c r="AI24" s="97"/>
      <c r="AJ24" s="356"/>
      <c r="AK24" s="356"/>
      <c r="AL24" s="356"/>
      <c r="AM24" s="351"/>
      <c r="AN24" s="351"/>
      <c r="AO24" s="351"/>
      <c r="AP24" s="351"/>
      <c r="AQ24" s="351"/>
      <c r="AR24" s="50"/>
      <c r="AS24" s="50"/>
      <c r="AT24" s="356"/>
      <c r="AU24" s="356"/>
      <c r="AV24" s="356"/>
      <c r="AW24" s="356"/>
      <c r="AX24" s="357"/>
      <c r="AY24" s="356"/>
      <c r="AZ24" s="356"/>
      <c r="BA24" s="356"/>
      <c r="BB24" s="50"/>
      <c r="BC24" s="356"/>
      <c r="BD24" s="50"/>
      <c r="BE24" s="50"/>
    </row>
    <row r="25" spans="1:57" ht="17.100000000000001" customHeight="1" x14ac:dyDescent="0.6">
      <c r="A25" s="16">
        <v>21</v>
      </c>
      <c r="B25" s="17" t="str">
        <f>'เวลาเรียน1-1'!D26</f>
        <v>เด็กชาย ธวัชชัย  ศรีสาคร</v>
      </c>
      <c r="C25" s="74">
        <v>3</v>
      </c>
      <c r="D25" s="75">
        <v>3</v>
      </c>
      <c r="E25" s="75">
        <v>3</v>
      </c>
      <c r="F25" s="75">
        <v>3</v>
      </c>
      <c r="G25" s="75">
        <v>3</v>
      </c>
      <c r="H25" s="75">
        <v>3</v>
      </c>
      <c r="I25" s="75">
        <v>3</v>
      </c>
      <c r="J25" s="314">
        <v>2</v>
      </c>
      <c r="K25" s="325" t="str">
        <f t="shared" si="0"/>
        <v>/</v>
      </c>
      <c r="L25" s="326"/>
      <c r="M25" s="327" t="str">
        <f t="shared" si="8"/>
        <v xml:space="preserve"> </v>
      </c>
      <c r="N25" s="328" t="str">
        <f t="shared" si="1"/>
        <v xml:space="preserve"> </v>
      </c>
      <c r="O25" s="74">
        <v>3</v>
      </c>
      <c r="P25" s="75">
        <v>2</v>
      </c>
      <c r="Q25" s="314">
        <v>3</v>
      </c>
      <c r="R25" s="315">
        <f t="shared" si="9"/>
        <v>8</v>
      </c>
      <c r="S25" s="329" t="str">
        <f t="shared" si="10"/>
        <v>/</v>
      </c>
      <c r="T25" s="330" t="str">
        <f t="shared" si="11"/>
        <v xml:space="preserve"> </v>
      </c>
      <c r="U25" s="330" t="str">
        <f t="shared" si="12"/>
        <v xml:space="preserve"> </v>
      </c>
      <c r="V25" s="331" t="str">
        <f t="shared" si="2"/>
        <v xml:space="preserve"> </v>
      </c>
      <c r="W25" s="332"/>
      <c r="X25" s="97"/>
      <c r="Y25" s="333">
        <f t="shared" si="3"/>
        <v>7</v>
      </c>
      <c r="Z25" s="334">
        <f t="shared" si="4"/>
        <v>1</v>
      </c>
      <c r="AA25" s="334">
        <f t="shared" si="5"/>
        <v>0</v>
      </c>
      <c r="AB25" s="335">
        <f t="shared" si="6"/>
        <v>0</v>
      </c>
      <c r="AC25" s="336" t="str">
        <f t="shared" si="13"/>
        <v>3</v>
      </c>
      <c r="AD25" s="337"/>
      <c r="AE25" s="337" t="str">
        <f t="shared" si="15"/>
        <v xml:space="preserve"> </v>
      </c>
      <c r="AF25" s="338" t="str">
        <f t="shared" si="16"/>
        <v xml:space="preserve"> </v>
      </c>
      <c r="AG25" s="82"/>
      <c r="AH25" s="339">
        <f t="shared" si="17"/>
        <v>3</v>
      </c>
      <c r="AI25" s="97"/>
      <c r="AJ25" s="356"/>
      <c r="AK25" s="356"/>
      <c r="AL25" s="356"/>
      <c r="AM25" s="351"/>
      <c r="AN25" s="351"/>
      <c r="AO25" s="351"/>
      <c r="AP25" s="351"/>
      <c r="AQ25" s="351"/>
      <c r="AR25" s="50"/>
      <c r="AS25" s="50"/>
      <c r="AT25" s="356"/>
      <c r="AU25" s="356"/>
      <c r="AV25" s="356"/>
      <c r="AW25" s="356"/>
      <c r="AX25" s="357"/>
      <c r="AY25" s="356"/>
      <c r="AZ25" s="356"/>
      <c r="BA25" s="356"/>
      <c r="BB25" s="50"/>
      <c r="BC25" s="356"/>
      <c r="BD25" s="50"/>
      <c r="BE25" s="50"/>
    </row>
    <row r="26" spans="1:57" ht="17.100000000000001" customHeight="1" x14ac:dyDescent="0.6">
      <c r="A26" s="18">
        <v>22</v>
      </c>
      <c r="B26" s="17" t="str">
        <f>'เวลาเรียน1-1'!D27</f>
        <v>เด็กหญิง ปัณฑิตา  โมกขา</v>
      </c>
      <c r="C26" s="74">
        <v>3</v>
      </c>
      <c r="D26" s="75">
        <v>3</v>
      </c>
      <c r="E26" s="75">
        <v>3</v>
      </c>
      <c r="F26" s="75">
        <v>1</v>
      </c>
      <c r="G26" s="75">
        <v>1</v>
      </c>
      <c r="H26" s="75">
        <v>1</v>
      </c>
      <c r="I26" s="75">
        <v>1</v>
      </c>
      <c r="J26" s="314">
        <v>1</v>
      </c>
      <c r="K26" s="325" t="str">
        <f t="shared" si="0"/>
        <v xml:space="preserve"> </v>
      </c>
      <c r="L26" s="326" t="str">
        <f t="shared" si="7"/>
        <v xml:space="preserve"> </v>
      </c>
      <c r="M26" s="327" t="str">
        <f t="shared" si="8"/>
        <v>/</v>
      </c>
      <c r="N26" s="328" t="str">
        <f t="shared" si="1"/>
        <v xml:space="preserve"> </v>
      </c>
      <c r="O26" s="74"/>
      <c r="P26" s="75"/>
      <c r="Q26" s="314"/>
      <c r="R26" s="315">
        <f t="shared" si="9"/>
        <v>0</v>
      </c>
      <c r="S26" s="329" t="str">
        <f t="shared" si="10"/>
        <v xml:space="preserve"> </v>
      </c>
      <c r="T26" s="330" t="str">
        <f t="shared" si="11"/>
        <v xml:space="preserve"> </v>
      </c>
      <c r="U26" s="330" t="str">
        <f t="shared" si="12"/>
        <v xml:space="preserve"> </v>
      </c>
      <c r="V26" s="331" t="str">
        <f t="shared" si="2"/>
        <v>/</v>
      </c>
      <c r="W26" s="332"/>
      <c r="X26" s="97"/>
      <c r="Y26" s="333">
        <f t="shared" si="3"/>
        <v>3</v>
      </c>
      <c r="Z26" s="334">
        <f t="shared" si="4"/>
        <v>0</v>
      </c>
      <c r="AA26" s="334">
        <f t="shared" si="5"/>
        <v>5</v>
      </c>
      <c r="AB26" s="335">
        <f t="shared" si="6"/>
        <v>0</v>
      </c>
      <c r="AC26" s="336" t="str">
        <f t="shared" si="13"/>
        <v xml:space="preserve"> </v>
      </c>
      <c r="AD26" s="337" t="str">
        <f t="shared" si="14"/>
        <v xml:space="preserve"> </v>
      </c>
      <c r="AE26" s="337" t="str">
        <f t="shared" si="15"/>
        <v>1</v>
      </c>
      <c r="AF26" s="338" t="str">
        <f t="shared" si="16"/>
        <v xml:space="preserve"> </v>
      </c>
      <c r="AG26" s="82"/>
      <c r="AH26" s="339" t="str">
        <f t="shared" si="17"/>
        <v>0</v>
      </c>
      <c r="AI26" s="97"/>
      <c r="AJ26" s="356"/>
      <c r="AK26" s="356"/>
      <c r="AL26" s="356"/>
      <c r="AM26" s="351"/>
      <c r="AN26" s="351"/>
      <c r="AO26" s="355"/>
      <c r="AP26" s="351"/>
      <c r="AQ26" s="351"/>
      <c r="AR26" s="50"/>
      <c r="AS26" s="50"/>
      <c r="AT26" s="356"/>
      <c r="AU26" s="356"/>
      <c r="AV26" s="356"/>
      <c r="AW26" s="356"/>
      <c r="AX26" s="357"/>
      <c r="AY26" s="356"/>
      <c r="AZ26" s="356"/>
      <c r="BA26" s="356"/>
      <c r="BB26" s="50"/>
      <c r="BC26" s="356"/>
      <c r="BD26" s="50"/>
      <c r="BE26" s="50"/>
    </row>
    <row r="27" spans="1:57" ht="17.100000000000001" customHeight="1" x14ac:dyDescent="0.6">
      <c r="A27" s="16">
        <v>23</v>
      </c>
      <c r="B27" s="17" t="str">
        <f>'เวลาเรียน1-1'!D28</f>
        <v>เด็กหญิง อนิชา  ม่วงแก้ว</v>
      </c>
      <c r="C27" s="74">
        <v>2</v>
      </c>
      <c r="D27" s="75">
        <v>2</v>
      </c>
      <c r="E27" s="75">
        <v>2</v>
      </c>
      <c r="F27" s="75">
        <v>2</v>
      </c>
      <c r="G27" s="75">
        <v>3</v>
      </c>
      <c r="H27" s="75">
        <v>3</v>
      </c>
      <c r="I27" s="75">
        <v>3</v>
      </c>
      <c r="J27" s="314">
        <v>3</v>
      </c>
      <c r="K27" s="325" t="str">
        <f t="shared" si="0"/>
        <v>/</v>
      </c>
      <c r="L27" s="326" t="str">
        <f t="shared" si="7"/>
        <v xml:space="preserve"> </v>
      </c>
      <c r="M27" s="327" t="str">
        <f t="shared" si="8"/>
        <v xml:space="preserve"> </v>
      </c>
      <c r="N27" s="328" t="str">
        <f t="shared" si="1"/>
        <v xml:space="preserve"> </v>
      </c>
      <c r="O27" s="74"/>
      <c r="P27" s="75"/>
      <c r="Q27" s="314"/>
      <c r="R27" s="315">
        <f t="shared" si="9"/>
        <v>0</v>
      </c>
      <c r="S27" s="329" t="str">
        <f t="shared" si="10"/>
        <v xml:space="preserve"> </v>
      </c>
      <c r="T27" s="330" t="str">
        <f t="shared" si="11"/>
        <v xml:space="preserve"> </v>
      </c>
      <c r="U27" s="330" t="str">
        <f t="shared" si="12"/>
        <v xml:space="preserve"> </v>
      </c>
      <c r="V27" s="331" t="str">
        <f t="shared" si="2"/>
        <v>/</v>
      </c>
      <c r="W27" s="332"/>
      <c r="X27" s="97"/>
      <c r="Y27" s="333">
        <f t="shared" si="3"/>
        <v>4</v>
      </c>
      <c r="Z27" s="334">
        <f t="shared" si="4"/>
        <v>4</v>
      </c>
      <c r="AA27" s="334">
        <f t="shared" si="5"/>
        <v>0</v>
      </c>
      <c r="AB27" s="335">
        <f t="shared" si="6"/>
        <v>0</v>
      </c>
      <c r="AC27" s="336" t="str">
        <f t="shared" si="13"/>
        <v>3</v>
      </c>
      <c r="AD27" s="337" t="str">
        <f t="shared" si="14"/>
        <v xml:space="preserve"> </v>
      </c>
      <c r="AE27" s="337" t="str">
        <f t="shared" si="15"/>
        <v xml:space="preserve"> </v>
      </c>
      <c r="AF27" s="338" t="str">
        <f t="shared" si="16"/>
        <v xml:space="preserve"> </v>
      </c>
      <c r="AG27" s="82"/>
      <c r="AH27" s="339" t="str">
        <f t="shared" si="17"/>
        <v>0</v>
      </c>
      <c r="AI27" s="97"/>
      <c r="AJ27" s="356"/>
      <c r="AK27" s="356"/>
      <c r="AL27" s="356"/>
      <c r="AM27" s="351"/>
      <c r="AN27" s="351"/>
      <c r="AO27" s="351"/>
      <c r="AP27" s="351"/>
      <c r="AQ27" s="351"/>
      <c r="AR27" s="50"/>
      <c r="AS27" s="50"/>
      <c r="AT27" s="356"/>
      <c r="AU27" s="356"/>
      <c r="AV27" s="356"/>
      <c r="AW27" s="356"/>
      <c r="AX27" s="357"/>
      <c r="AY27" s="356"/>
      <c r="AZ27" s="356"/>
      <c r="BA27" s="356"/>
      <c r="BB27" s="50"/>
      <c r="BC27" s="356"/>
      <c r="BD27" s="50"/>
      <c r="BE27" s="50"/>
    </row>
    <row r="28" spans="1:57" ht="17.100000000000001" customHeight="1" x14ac:dyDescent="0.6">
      <c r="A28" s="18">
        <v>24</v>
      </c>
      <c r="B28" s="17" t="str">
        <f>'เวลาเรียน1-1'!D29</f>
        <v>เด็กหญิง นิรมล  อินทรสร</v>
      </c>
      <c r="C28" s="74">
        <v>2</v>
      </c>
      <c r="D28" s="75">
        <v>2</v>
      </c>
      <c r="E28" s="75">
        <v>1</v>
      </c>
      <c r="F28" s="75">
        <v>1</v>
      </c>
      <c r="G28" s="75">
        <v>3</v>
      </c>
      <c r="H28" s="75">
        <v>3</v>
      </c>
      <c r="I28" s="75">
        <v>3</v>
      </c>
      <c r="J28" s="314">
        <v>3</v>
      </c>
      <c r="K28" s="325" t="str">
        <f t="shared" si="0"/>
        <v>/</v>
      </c>
      <c r="L28" s="326" t="str">
        <f t="shared" si="7"/>
        <v>/</v>
      </c>
      <c r="M28" s="327" t="str">
        <f t="shared" si="8"/>
        <v xml:space="preserve"> </v>
      </c>
      <c r="N28" s="328" t="str">
        <f t="shared" si="1"/>
        <v xml:space="preserve"> </v>
      </c>
      <c r="O28" s="74">
        <v>3</v>
      </c>
      <c r="P28" s="75">
        <v>3</v>
      </c>
      <c r="Q28" s="314">
        <v>3</v>
      </c>
      <c r="R28" s="315">
        <f t="shared" si="9"/>
        <v>9</v>
      </c>
      <c r="S28" s="329" t="str">
        <f t="shared" si="10"/>
        <v>/</v>
      </c>
      <c r="T28" s="344" t="str">
        <f t="shared" si="11"/>
        <v xml:space="preserve"> </v>
      </c>
      <c r="U28" s="330" t="str">
        <f t="shared" si="12"/>
        <v xml:space="preserve"> </v>
      </c>
      <c r="V28" s="331" t="str">
        <f t="shared" si="2"/>
        <v xml:space="preserve"> </v>
      </c>
      <c r="W28" s="332"/>
      <c r="X28" s="97"/>
      <c r="Y28" s="333">
        <f t="shared" si="3"/>
        <v>4</v>
      </c>
      <c r="Z28" s="334">
        <f t="shared" si="4"/>
        <v>2</v>
      </c>
      <c r="AA28" s="334">
        <f t="shared" si="5"/>
        <v>2</v>
      </c>
      <c r="AB28" s="335">
        <f t="shared" si="6"/>
        <v>0</v>
      </c>
      <c r="AC28" s="336"/>
      <c r="AD28" s="337" t="str">
        <f t="shared" si="14"/>
        <v>2</v>
      </c>
      <c r="AE28" s="337" t="str">
        <f t="shared" si="15"/>
        <v xml:space="preserve"> </v>
      </c>
      <c r="AF28" s="338" t="str">
        <f t="shared" si="16"/>
        <v xml:space="preserve"> </v>
      </c>
      <c r="AG28" s="82"/>
      <c r="AH28" s="339">
        <f t="shared" si="17"/>
        <v>3</v>
      </c>
      <c r="AI28" s="97"/>
      <c r="AJ28" s="356"/>
      <c r="AK28" s="356"/>
      <c r="AL28" s="356"/>
      <c r="AM28" s="351"/>
      <c r="AN28" s="351"/>
      <c r="AO28" s="351"/>
      <c r="AP28" s="351"/>
      <c r="AQ28" s="351"/>
      <c r="AR28" s="50"/>
      <c r="AS28" s="50"/>
      <c r="AT28" s="356"/>
      <c r="AU28" s="356"/>
      <c r="AV28" s="356"/>
      <c r="AW28" s="356"/>
      <c r="AX28" s="357"/>
      <c r="AY28" s="356"/>
      <c r="AZ28" s="356"/>
      <c r="BA28" s="356"/>
      <c r="BB28" s="50"/>
      <c r="BC28" s="356"/>
      <c r="BD28" s="50"/>
      <c r="BE28" s="50"/>
    </row>
    <row r="29" spans="1:57" ht="17.100000000000001" customHeight="1" x14ac:dyDescent="0.6">
      <c r="A29" s="16">
        <v>25</v>
      </c>
      <c r="B29" s="17" t="str">
        <f>'เวลาเรียน1-1'!D30</f>
        <v>เด็กหญิง ภีรฎา  แสงแดง</v>
      </c>
      <c r="C29" s="74">
        <v>2</v>
      </c>
      <c r="D29" s="75">
        <v>2</v>
      </c>
      <c r="E29" s="75">
        <v>2</v>
      </c>
      <c r="F29" s="75">
        <v>2</v>
      </c>
      <c r="G29" s="75">
        <v>3</v>
      </c>
      <c r="H29" s="75">
        <v>1</v>
      </c>
      <c r="I29" s="75">
        <v>1</v>
      </c>
      <c r="J29" s="314">
        <v>1</v>
      </c>
      <c r="K29" s="325" t="str">
        <f t="shared" si="0"/>
        <v xml:space="preserve"> </v>
      </c>
      <c r="L29" s="326" t="str">
        <f t="shared" si="7"/>
        <v>/</v>
      </c>
      <c r="M29" s="327" t="str">
        <f t="shared" si="8"/>
        <v xml:space="preserve"> </v>
      </c>
      <c r="N29" s="328" t="str">
        <f t="shared" si="1"/>
        <v xml:space="preserve"> </v>
      </c>
      <c r="O29" s="74"/>
      <c r="P29" s="75"/>
      <c r="Q29" s="314"/>
      <c r="R29" s="315">
        <f t="shared" si="9"/>
        <v>0</v>
      </c>
      <c r="S29" s="329" t="str">
        <f t="shared" si="10"/>
        <v xml:space="preserve"> </v>
      </c>
      <c r="T29" s="330" t="str">
        <f t="shared" si="11"/>
        <v xml:space="preserve"> </v>
      </c>
      <c r="U29" s="330" t="str">
        <f t="shared" si="12"/>
        <v xml:space="preserve"> </v>
      </c>
      <c r="V29" s="331" t="str">
        <f t="shared" si="2"/>
        <v>/</v>
      </c>
      <c r="W29" s="332"/>
      <c r="X29" s="97"/>
      <c r="Y29" s="333">
        <f t="shared" si="3"/>
        <v>1</v>
      </c>
      <c r="Z29" s="334">
        <f t="shared" si="4"/>
        <v>4</v>
      </c>
      <c r="AA29" s="334">
        <f t="shared" si="5"/>
        <v>3</v>
      </c>
      <c r="AB29" s="335">
        <f t="shared" si="6"/>
        <v>0</v>
      </c>
      <c r="AC29" s="336" t="str">
        <f t="shared" si="13"/>
        <v xml:space="preserve"> </v>
      </c>
      <c r="AD29" s="337" t="str">
        <f t="shared" si="14"/>
        <v>2</v>
      </c>
      <c r="AE29" s="337" t="str">
        <f t="shared" si="15"/>
        <v xml:space="preserve"> </v>
      </c>
      <c r="AF29" s="338" t="str">
        <f t="shared" si="16"/>
        <v xml:space="preserve"> </v>
      </c>
      <c r="AG29" s="82"/>
      <c r="AH29" s="339" t="str">
        <f t="shared" si="17"/>
        <v>0</v>
      </c>
      <c r="AI29" s="97"/>
      <c r="AJ29" s="356"/>
      <c r="AK29" s="356"/>
      <c r="AL29" s="356"/>
      <c r="AM29" s="351"/>
      <c r="AN29" s="351"/>
      <c r="AO29" s="351"/>
      <c r="AP29" s="351"/>
      <c r="AQ29" s="351"/>
      <c r="AR29" s="50"/>
      <c r="AS29" s="50"/>
      <c r="AT29" s="356"/>
      <c r="AU29" s="356"/>
      <c r="AV29" s="356"/>
      <c r="AW29" s="356"/>
      <c r="AX29" s="357"/>
      <c r="AY29" s="356"/>
      <c r="AZ29" s="356"/>
      <c r="BA29" s="356"/>
      <c r="BB29" s="50"/>
      <c r="BC29" s="356"/>
      <c r="BD29" s="50"/>
      <c r="BE29" s="50"/>
    </row>
    <row r="30" spans="1:57" ht="17.100000000000001" customHeight="1" x14ac:dyDescent="0.6">
      <c r="A30" s="18">
        <v>26</v>
      </c>
      <c r="B30" s="17" t="str">
        <f>'เวลาเรียน1-1'!D31</f>
        <v>เด็กหญิง นันท์นภัส  กรีเงิน</v>
      </c>
      <c r="C30" s="74">
        <v>2</v>
      </c>
      <c r="D30" s="75">
        <v>2</v>
      </c>
      <c r="E30" s="75">
        <v>2</v>
      </c>
      <c r="F30" s="75">
        <v>3</v>
      </c>
      <c r="G30" s="75">
        <v>3</v>
      </c>
      <c r="H30" s="75">
        <v>3</v>
      </c>
      <c r="I30" s="75">
        <v>1</v>
      </c>
      <c r="J30" s="314">
        <v>1</v>
      </c>
      <c r="K30" s="325" t="str">
        <f t="shared" si="0"/>
        <v>/</v>
      </c>
      <c r="L30" s="326" t="str">
        <f t="shared" si="7"/>
        <v xml:space="preserve"> </v>
      </c>
      <c r="M30" s="327" t="str">
        <f t="shared" si="8"/>
        <v xml:space="preserve"> </v>
      </c>
      <c r="N30" s="328" t="str">
        <f t="shared" si="1"/>
        <v xml:space="preserve"> </v>
      </c>
      <c r="O30" s="74">
        <v>2</v>
      </c>
      <c r="P30" s="75">
        <v>2</v>
      </c>
      <c r="Q30" s="314">
        <v>2</v>
      </c>
      <c r="R30" s="315">
        <f t="shared" si="9"/>
        <v>6</v>
      </c>
      <c r="S30" s="329" t="str">
        <f t="shared" si="10"/>
        <v xml:space="preserve"> </v>
      </c>
      <c r="T30" s="330" t="str">
        <f t="shared" si="11"/>
        <v>/</v>
      </c>
      <c r="U30" s="330" t="str">
        <f t="shared" si="12"/>
        <v xml:space="preserve"> </v>
      </c>
      <c r="V30" s="331" t="str">
        <f t="shared" si="2"/>
        <v xml:space="preserve"> </v>
      </c>
      <c r="W30" s="332"/>
      <c r="X30" s="97"/>
      <c r="Y30" s="333">
        <f t="shared" si="3"/>
        <v>3</v>
      </c>
      <c r="Z30" s="334">
        <f t="shared" si="4"/>
        <v>3</v>
      </c>
      <c r="AA30" s="334">
        <f t="shared" si="5"/>
        <v>2</v>
      </c>
      <c r="AB30" s="335">
        <f t="shared" si="6"/>
        <v>0</v>
      </c>
      <c r="AC30" s="336" t="str">
        <f t="shared" si="13"/>
        <v>3</v>
      </c>
      <c r="AD30" s="337" t="str">
        <f t="shared" si="14"/>
        <v xml:space="preserve"> </v>
      </c>
      <c r="AE30" s="337" t="str">
        <f t="shared" si="15"/>
        <v xml:space="preserve"> </v>
      </c>
      <c r="AF30" s="338" t="str">
        <f t="shared" si="16"/>
        <v xml:space="preserve"> </v>
      </c>
      <c r="AG30" s="82"/>
      <c r="AH30" s="339">
        <f t="shared" si="17"/>
        <v>2</v>
      </c>
      <c r="AI30" s="97"/>
      <c r="AJ30" s="356"/>
      <c r="AK30" s="356"/>
      <c r="AL30" s="356"/>
      <c r="AM30" s="351"/>
      <c r="AN30" s="351"/>
      <c r="AO30" s="351"/>
      <c r="AP30" s="351"/>
      <c r="AQ30" s="351"/>
      <c r="AR30" s="50"/>
      <c r="AS30" s="50"/>
      <c r="AT30" s="356"/>
      <c r="AU30" s="356"/>
      <c r="AV30" s="356"/>
      <c r="AW30" s="356"/>
      <c r="AX30" s="357"/>
      <c r="AY30" s="356"/>
      <c r="AZ30" s="356"/>
      <c r="BA30" s="356"/>
      <c r="BB30" s="50"/>
      <c r="BC30" s="356"/>
      <c r="BD30" s="50"/>
      <c r="BE30" s="50"/>
    </row>
    <row r="31" spans="1:57" ht="17.100000000000001" customHeight="1" x14ac:dyDescent="0.6">
      <c r="A31" s="16">
        <v>27</v>
      </c>
      <c r="B31" s="17" t="str">
        <f>'เวลาเรียน1-1'!D32</f>
        <v>เด็กชาย รุ่งโรจน์  โคตรเจริญ</v>
      </c>
      <c r="C31" s="74">
        <v>1</v>
      </c>
      <c r="D31" s="75">
        <v>1</v>
      </c>
      <c r="E31" s="75">
        <v>1</v>
      </c>
      <c r="F31" s="75">
        <v>1</v>
      </c>
      <c r="G31" s="75">
        <v>2</v>
      </c>
      <c r="H31" s="75">
        <v>2</v>
      </c>
      <c r="I31" s="75">
        <v>2</v>
      </c>
      <c r="J31" s="314">
        <v>2</v>
      </c>
      <c r="K31" s="325" t="str">
        <f t="shared" si="0"/>
        <v xml:space="preserve"> </v>
      </c>
      <c r="L31" s="326" t="str">
        <f t="shared" si="7"/>
        <v>/</v>
      </c>
      <c r="M31" s="327" t="str">
        <f t="shared" si="8"/>
        <v xml:space="preserve"> </v>
      </c>
      <c r="N31" s="328" t="str">
        <f t="shared" si="1"/>
        <v xml:space="preserve"> </v>
      </c>
      <c r="O31" s="74"/>
      <c r="P31" s="75"/>
      <c r="Q31" s="314"/>
      <c r="R31" s="315">
        <f t="shared" si="9"/>
        <v>0</v>
      </c>
      <c r="S31" s="329" t="str">
        <f t="shared" si="10"/>
        <v xml:space="preserve"> </v>
      </c>
      <c r="T31" s="330" t="str">
        <f t="shared" si="11"/>
        <v xml:space="preserve"> </v>
      </c>
      <c r="U31" s="330" t="str">
        <f t="shared" si="12"/>
        <v xml:space="preserve"> </v>
      </c>
      <c r="V31" s="331" t="str">
        <f t="shared" si="2"/>
        <v>/</v>
      </c>
      <c r="W31" s="332"/>
      <c r="X31" s="97"/>
      <c r="Y31" s="333">
        <f t="shared" si="3"/>
        <v>0</v>
      </c>
      <c r="Z31" s="334">
        <f t="shared" si="4"/>
        <v>4</v>
      </c>
      <c r="AA31" s="334">
        <f t="shared" si="5"/>
        <v>4</v>
      </c>
      <c r="AB31" s="335">
        <f t="shared" si="6"/>
        <v>0</v>
      </c>
      <c r="AC31" s="336" t="str">
        <f t="shared" si="13"/>
        <v xml:space="preserve"> </v>
      </c>
      <c r="AD31" s="337" t="str">
        <f t="shared" si="14"/>
        <v>2</v>
      </c>
      <c r="AE31" s="337" t="str">
        <f t="shared" si="15"/>
        <v xml:space="preserve"> </v>
      </c>
      <c r="AF31" s="338" t="str">
        <f t="shared" si="16"/>
        <v xml:space="preserve"> </v>
      </c>
      <c r="AG31" s="82"/>
      <c r="AH31" s="339" t="str">
        <f t="shared" si="17"/>
        <v>0</v>
      </c>
      <c r="AI31" s="97"/>
      <c r="AJ31" s="356"/>
      <c r="AK31" s="356"/>
      <c r="AL31" s="356"/>
      <c r="AM31" s="351"/>
      <c r="AN31" s="351"/>
      <c r="AO31" s="355"/>
      <c r="AP31" s="351"/>
      <c r="AQ31" s="351"/>
      <c r="AR31" s="50"/>
      <c r="AS31" s="50"/>
      <c r="AT31" s="356"/>
      <c r="AU31" s="356"/>
      <c r="AV31" s="356"/>
      <c r="AW31" s="356"/>
      <c r="AX31" s="357"/>
      <c r="AY31" s="356"/>
      <c r="AZ31" s="356"/>
      <c r="BA31" s="356"/>
      <c r="BB31" s="50"/>
      <c r="BC31" s="356"/>
      <c r="BD31" s="50"/>
      <c r="BE31" s="50"/>
    </row>
    <row r="32" spans="1:57" ht="17.100000000000001" customHeight="1" x14ac:dyDescent="0.6">
      <c r="A32" s="18">
        <v>28</v>
      </c>
      <c r="B32" s="17" t="str">
        <f>'เวลาเรียน1-1'!D33</f>
        <v>เด็กชาย ธงชัย  บุญมา</v>
      </c>
      <c r="C32" s="74">
        <v>3</v>
      </c>
      <c r="D32" s="75">
        <v>3</v>
      </c>
      <c r="E32" s="75">
        <v>3</v>
      </c>
      <c r="F32" s="75">
        <v>3</v>
      </c>
      <c r="G32" s="75">
        <v>3</v>
      </c>
      <c r="H32" s="75">
        <v>2</v>
      </c>
      <c r="I32" s="75">
        <v>2</v>
      </c>
      <c r="J32" s="314">
        <v>2</v>
      </c>
      <c r="K32" s="325" t="str">
        <f t="shared" si="0"/>
        <v>/</v>
      </c>
      <c r="L32" s="326" t="str">
        <f t="shared" si="7"/>
        <v>/</v>
      </c>
      <c r="M32" s="327" t="str">
        <f t="shared" si="8"/>
        <v xml:space="preserve"> </v>
      </c>
      <c r="N32" s="328" t="str">
        <f t="shared" si="1"/>
        <v xml:space="preserve"> </v>
      </c>
      <c r="O32" s="74"/>
      <c r="P32" s="75"/>
      <c r="Q32" s="314"/>
      <c r="R32" s="315">
        <f t="shared" si="9"/>
        <v>0</v>
      </c>
      <c r="S32" s="329" t="str">
        <f t="shared" si="10"/>
        <v xml:space="preserve"> </v>
      </c>
      <c r="T32" s="330" t="str">
        <f t="shared" si="11"/>
        <v xml:space="preserve"> </v>
      </c>
      <c r="U32" s="330" t="str">
        <f t="shared" si="12"/>
        <v xml:space="preserve"> </v>
      </c>
      <c r="V32" s="331" t="str">
        <f t="shared" si="2"/>
        <v>/</v>
      </c>
      <c r="W32" s="332"/>
      <c r="X32" s="97"/>
      <c r="Y32" s="333">
        <f t="shared" si="3"/>
        <v>5</v>
      </c>
      <c r="Z32" s="334">
        <f t="shared" si="4"/>
        <v>3</v>
      </c>
      <c r="AA32" s="334">
        <f t="shared" si="5"/>
        <v>0</v>
      </c>
      <c r="AB32" s="335">
        <f t="shared" si="6"/>
        <v>0</v>
      </c>
      <c r="AC32" s="336"/>
      <c r="AD32" s="337" t="str">
        <f>IF(AB32&gt;0," ",IF(Z32=Y32," ",IF(Z32&gt;=AA32,"2",IF(AA32&gt;Y32," ",IF(AA32&gt;Z32," ",IF(Y32=2," "))))))</f>
        <v>2</v>
      </c>
      <c r="AE32" s="337" t="str">
        <f t="shared" si="15"/>
        <v xml:space="preserve"> </v>
      </c>
      <c r="AF32" s="338" t="str">
        <f t="shared" si="16"/>
        <v xml:space="preserve"> </v>
      </c>
      <c r="AG32" s="82"/>
      <c r="AH32" s="339" t="str">
        <f t="shared" si="17"/>
        <v>0</v>
      </c>
      <c r="AI32" s="97"/>
      <c r="AJ32" s="356"/>
      <c r="AK32" s="356"/>
      <c r="AL32" s="356"/>
      <c r="AM32" s="351"/>
      <c r="AN32" s="351"/>
      <c r="AO32" s="351"/>
      <c r="AP32" s="351"/>
      <c r="AQ32" s="351"/>
      <c r="AR32" s="50"/>
      <c r="AS32" s="50"/>
      <c r="AT32" s="356"/>
      <c r="AU32" s="356"/>
      <c r="AV32" s="356"/>
      <c r="AW32" s="356"/>
      <c r="AX32" s="357"/>
      <c r="AY32" s="356"/>
      <c r="AZ32" s="356"/>
      <c r="BA32" s="356"/>
      <c r="BB32" s="50"/>
      <c r="BC32" s="356"/>
      <c r="BD32" s="50"/>
      <c r="BE32" s="50"/>
    </row>
    <row r="33" spans="1:57" ht="17.100000000000001" customHeight="1" x14ac:dyDescent="0.6">
      <c r="A33" s="16">
        <v>29</v>
      </c>
      <c r="B33" s="17" t="str">
        <f>'เวลาเรียน1-1'!D34</f>
        <v>เด็กหญิง ชมพูนุท  จินาวงศ์</v>
      </c>
      <c r="C33" s="74">
        <v>2</v>
      </c>
      <c r="D33" s="75">
        <v>2</v>
      </c>
      <c r="E33" s="75">
        <v>1</v>
      </c>
      <c r="F33" s="75">
        <v>1</v>
      </c>
      <c r="G33" s="75">
        <v>3</v>
      </c>
      <c r="H33" s="75">
        <v>3</v>
      </c>
      <c r="I33" s="75">
        <v>1</v>
      </c>
      <c r="J33" s="314">
        <v>3</v>
      </c>
      <c r="K33" s="325" t="str">
        <f t="shared" si="0"/>
        <v>/</v>
      </c>
      <c r="L33" s="326" t="str">
        <f t="shared" si="7"/>
        <v xml:space="preserve"> </v>
      </c>
      <c r="M33" s="327" t="str">
        <f t="shared" si="8"/>
        <v>/</v>
      </c>
      <c r="N33" s="328" t="str">
        <f t="shared" si="1"/>
        <v xml:space="preserve"> </v>
      </c>
      <c r="O33" s="74"/>
      <c r="P33" s="75"/>
      <c r="Q33" s="314"/>
      <c r="R33" s="315">
        <f t="shared" si="9"/>
        <v>0</v>
      </c>
      <c r="S33" s="329" t="str">
        <f t="shared" si="10"/>
        <v xml:space="preserve"> </v>
      </c>
      <c r="T33" s="344" t="str">
        <f t="shared" si="11"/>
        <v xml:space="preserve"> </v>
      </c>
      <c r="U33" s="330" t="str">
        <f t="shared" si="12"/>
        <v xml:space="preserve"> </v>
      </c>
      <c r="V33" s="331" t="str">
        <f t="shared" si="2"/>
        <v>/</v>
      </c>
      <c r="W33" s="332"/>
      <c r="X33" s="97"/>
      <c r="Y33" s="333">
        <f t="shared" si="3"/>
        <v>3</v>
      </c>
      <c r="Z33" s="334">
        <f t="shared" si="4"/>
        <v>2</v>
      </c>
      <c r="AA33" s="334">
        <f t="shared" si="5"/>
        <v>3</v>
      </c>
      <c r="AB33" s="335">
        <f t="shared" si="6"/>
        <v>0</v>
      </c>
      <c r="AC33" s="336" t="str">
        <f t="shared" si="13"/>
        <v>3</v>
      </c>
      <c r="AD33" s="337" t="str">
        <f t="shared" si="14"/>
        <v xml:space="preserve"> </v>
      </c>
      <c r="AE33" s="337"/>
      <c r="AF33" s="338" t="str">
        <f t="shared" si="16"/>
        <v xml:space="preserve"> </v>
      </c>
      <c r="AG33" s="82"/>
      <c r="AH33" s="339" t="str">
        <f t="shared" si="17"/>
        <v>0</v>
      </c>
      <c r="AI33" s="97"/>
      <c r="AJ33" s="356"/>
      <c r="AK33" s="356"/>
      <c r="AL33" s="356"/>
      <c r="AM33" s="351"/>
      <c r="AN33" s="351"/>
      <c r="AO33" s="351"/>
      <c r="AP33" s="351"/>
      <c r="AQ33" s="351"/>
      <c r="AR33" s="50"/>
      <c r="AS33" s="50"/>
      <c r="AT33" s="356"/>
      <c r="AU33" s="356"/>
      <c r="AV33" s="356"/>
      <c r="AW33" s="356"/>
      <c r="AX33" s="357"/>
      <c r="AY33" s="356"/>
      <c r="AZ33" s="356"/>
      <c r="BA33" s="356"/>
      <c r="BB33" s="50"/>
      <c r="BC33" s="356"/>
      <c r="BD33" s="50"/>
      <c r="BE33" s="50"/>
    </row>
    <row r="34" spans="1:57" ht="17.100000000000001" customHeight="1" x14ac:dyDescent="0.6">
      <c r="A34" s="18">
        <v>30</v>
      </c>
      <c r="B34" s="17" t="str">
        <f>'เวลาเรียน1-1'!D35</f>
        <v>เด็กหญิง ชลธิชา  อัลอูเซลี</v>
      </c>
      <c r="C34" s="74">
        <v>2</v>
      </c>
      <c r="D34" s="75">
        <v>1</v>
      </c>
      <c r="E34" s="75">
        <v>1</v>
      </c>
      <c r="F34" s="75">
        <v>1</v>
      </c>
      <c r="G34" s="75">
        <v>1</v>
      </c>
      <c r="H34" s="75">
        <v>2</v>
      </c>
      <c r="I34" s="75">
        <v>2</v>
      </c>
      <c r="J34" s="314">
        <v>2</v>
      </c>
      <c r="K34" s="325" t="str">
        <f t="shared" si="0"/>
        <v xml:space="preserve"> </v>
      </c>
      <c r="L34" s="326" t="str">
        <f t="shared" si="7"/>
        <v>/</v>
      </c>
      <c r="M34" s="327" t="str">
        <f t="shared" si="8"/>
        <v xml:space="preserve"> </v>
      </c>
      <c r="N34" s="328" t="str">
        <f t="shared" si="1"/>
        <v xml:space="preserve"> </v>
      </c>
      <c r="O34" s="74"/>
      <c r="P34" s="75"/>
      <c r="Q34" s="314"/>
      <c r="R34" s="315">
        <f t="shared" si="9"/>
        <v>0</v>
      </c>
      <c r="S34" s="329" t="str">
        <f t="shared" si="10"/>
        <v xml:space="preserve"> </v>
      </c>
      <c r="T34" s="330" t="str">
        <f t="shared" si="11"/>
        <v xml:space="preserve"> </v>
      </c>
      <c r="U34" s="330" t="str">
        <f t="shared" si="12"/>
        <v xml:space="preserve"> </v>
      </c>
      <c r="V34" s="331" t="str">
        <f t="shared" si="2"/>
        <v>/</v>
      </c>
      <c r="W34" s="332"/>
      <c r="X34" s="97"/>
      <c r="Y34" s="333">
        <f t="shared" si="3"/>
        <v>0</v>
      </c>
      <c r="Z34" s="334">
        <f t="shared" si="4"/>
        <v>4</v>
      </c>
      <c r="AA34" s="334">
        <f t="shared" si="5"/>
        <v>4</v>
      </c>
      <c r="AB34" s="335">
        <f t="shared" si="6"/>
        <v>0</v>
      </c>
      <c r="AC34" s="336" t="str">
        <f t="shared" si="13"/>
        <v xml:space="preserve"> </v>
      </c>
      <c r="AD34" s="337" t="str">
        <f t="shared" si="14"/>
        <v>2</v>
      </c>
      <c r="AE34" s="337" t="str">
        <f t="shared" si="15"/>
        <v xml:space="preserve"> </v>
      </c>
      <c r="AF34" s="338" t="str">
        <f t="shared" si="16"/>
        <v xml:space="preserve"> </v>
      </c>
      <c r="AG34" s="82"/>
      <c r="AH34" s="339" t="str">
        <f t="shared" si="17"/>
        <v>0</v>
      </c>
      <c r="AI34" s="97"/>
      <c r="AJ34" s="356"/>
      <c r="AK34" s="356"/>
      <c r="AL34" s="356"/>
      <c r="AM34" s="351"/>
      <c r="AN34" s="351"/>
      <c r="AO34" s="351"/>
      <c r="AP34" s="351"/>
      <c r="AQ34" s="351"/>
      <c r="AR34" s="50"/>
      <c r="AS34" s="50"/>
      <c r="AT34" s="356"/>
      <c r="AU34" s="356"/>
      <c r="AV34" s="356"/>
      <c r="AW34" s="356"/>
      <c r="AX34" s="357"/>
      <c r="AY34" s="356"/>
      <c r="AZ34" s="356"/>
      <c r="BA34" s="356"/>
      <c r="BB34" s="50"/>
      <c r="BC34" s="356"/>
      <c r="BD34" s="50"/>
      <c r="BE34" s="50"/>
    </row>
    <row r="35" spans="1:57" ht="17.100000000000001" customHeight="1" x14ac:dyDescent="0.6">
      <c r="A35" s="16">
        <v>31</v>
      </c>
      <c r="B35" s="17" t="str">
        <f>'เวลาเรียน1-1'!D36</f>
        <v>เด็กชาย ธีรภัทร์  จงปัตนา</v>
      </c>
      <c r="C35" s="325">
        <v>2</v>
      </c>
      <c r="D35" s="326">
        <v>2</v>
      </c>
      <c r="E35" s="326">
        <v>2</v>
      </c>
      <c r="F35" s="326">
        <v>3</v>
      </c>
      <c r="G35" s="326">
        <v>3</v>
      </c>
      <c r="H35" s="326">
        <v>3</v>
      </c>
      <c r="I35" s="326">
        <v>1</v>
      </c>
      <c r="J35" s="359">
        <v>1</v>
      </c>
      <c r="K35" s="325" t="str">
        <f t="shared" si="0"/>
        <v>/</v>
      </c>
      <c r="L35" s="326" t="str">
        <f t="shared" si="7"/>
        <v xml:space="preserve"> </v>
      </c>
      <c r="M35" s="327" t="str">
        <f t="shared" si="8"/>
        <v xml:space="preserve"> </v>
      </c>
      <c r="N35" s="328" t="str">
        <f t="shared" si="1"/>
        <v xml:space="preserve"> </v>
      </c>
      <c r="O35" s="325">
        <v>2</v>
      </c>
      <c r="P35" s="326">
        <v>2</v>
      </c>
      <c r="Q35" s="359">
        <v>2</v>
      </c>
      <c r="R35" s="360">
        <f t="shared" si="9"/>
        <v>6</v>
      </c>
      <c r="S35" s="329" t="str">
        <f t="shared" si="10"/>
        <v xml:space="preserve"> </v>
      </c>
      <c r="T35" s="330" t="str">
        <f t="shared" si="11"/>
        <v>/</v>
      </c>
      <c r="U35" s="330" t="str">
        <f t="shared" si="12"/>
        <v xml:space="preserve"> </v>
      </c>
      <c r="V35" s="331" t="str">
        <f t="shared" si="2"/>
        <v xml:space="preserve"> </v>
      </c>
      <c r="W35" s="332"/>
      <c r="X35" s="97"/>
      <c r="Y35" s="333">
        <f t="shared" si="3"/>
        <v>3</v>
      </c>
      <c r="Z35" s="334">
        <f t="shared" si="4"/>
        <v>3</v>
      </c>
      <c r="AA35" s="334">
        <f t="shared" si="5"/>
        <v>2</v>
      </c>
      <c r="AB35" s="335">
        <f t="shared" si="6"/>
        <v>0</v>
      </c>
      <c r="AC35" s="336" t="str">
        <f t="shared" si="13"/>
        <v>3</v>
      </c>
      <c r="AD35" s="337" t="str">
        <f t="shared" si="14"/>
        <v xml:space="preserve"> </v>
      </c>
      <c r="AE35" s="337" t="str">
        <f t="shared" si="15"/>
        <v xml:space="preserve"> </v>
      </c>
      <c r="AF35" s="338" t="str">
        <f t="shared" si="16"/>
        <v xml:space="preserve"> </v>
      </c>
      <c r="AG35" s="82"/>
      <c r="AH35" s="339">
        <f t="shared" si="17"/>
        <v>2</v>
      </c>
      <c r="AI35" s="97"/>
      <c r="AJ35" s="356"/>
      <c r="AK35" s="356"/>
      <c r="AL35" s="356"/>
      <c r="AM35" s="351"/>
      <c r="AN35" s="351"/>
      <c r="AO35" s="355"/>
      <c r="AP35" s="351"/>
      <c r="AQ35" s="351"/>
      <c r="AR35" s="50"/>
      <c r="AS35" s="50"/>
      <c r="AT35" s="356"/>
      <c r="AU35" s="356"/>
      <c r="AV35" s="356"/>
      <c r="AW35" s="356"/>
      <c r="AX35" s="357"/>
      <c r="AY35" s="356"/>
      <c r="AZ35" s="356"/>
      <c r="BA35" s="356"/>
      <c r="BB35" s="50"/>
      <c r="BC35" s="356"/>
      <c r="BD35" s="50"/>
      <c r="BE35" s="50"/>
    </row>
    <row r="36" spans="1:57" ht="17.100000000000001" customHeight="1" x14ac:dyDescent="0.6">
      <c r="A36" s="18">
        <v>32</v>
      </c>
      <c r="B36" s="17" t="str">
        <f>'เวลาเรียน1-1'!D37</f>
        <v>เด็กหญิง ฐิติพร   อะโน</v>
      </c>
      <c r="C36" s="325">
        <v>2</v>
      </c>
      <c r="D36" s="326">
        <v>2</v>
      </c>
      <c r="E36" s="326">
        <v>2</v>
      </c>
      <c r="F36" s="326">
        <v>3</v>
      </c>
      <c r="G36" s="326">
        <v>3</v>
      </c>
      <c r="H36" s="326">
        <v>1</v>
      </c>
      <c r="I36" s="326">
        <v>1</v>
      </c>
      <c r="J36" s="359">
        <v>0</v>
      </c>
      <c r="K36" s="325" t="str">
        <f t="shared" si="0"/>
        <v xml:space="preserve"> </v>
      </c>
      <c r="L36" s="326" t="str">
        <f t="shared" si="7"/>
        <v xml:space="preserve"> </v>
      </c>
      <c r="M36" s="327" t="str">
        <f t="shared" si="8"/>
        <v xml:space="preserve"> </v>
      </c>
      <c r="N36" s="328" t="str">
        <f t="shared" si="1"/>
        <v>/</v>
      </c>
      <c r="O36" s="325"/>
      <c r="P36" s="326"/>
      <c r="Q36" s="359"/>
      <c r="R36" s="360">
        <f t="shared" si="9"/>
        <v>0</v>
      </c>
      <c r="S36" s="329" t="str">
        <f t="shared" si="10"/>
        <v xml:space="preserve"> </v>
      </c>
      <c r="T36" s="330" t="str">
        <f t="shared" si="11"/>
        <v xml:space="preserve"> </v>
      </c>
      <c r="U36" s="330" t="str">
        <f t="shared" si="12"/>
        <v xml:space="preserve"> </v>
      </c>
      <c r="V36" s="331" t="str">
        <f t="shared" si="2"/>
        <v>/</v>
      </c>
      <c r="W36" s="332"/>
      <c r="X36" s="97"/>
      <c r="Y36" s="333">
        <f t="shared" si="3"/>
        <v>2</v>
      </c>
      <c r="Z36" s="334">
        <f t="shared" si="4"/>
        <v>3</v>
      </c>
      <c r="AA36" s="334">
        <f t="shared" si="5"/>
        <v>2</v>
      </c>
      <c r="AB36" s="335">
        <f t="shared" si="6"/>
        <v>1</v>
      </c>
      <c r="AC36" s="336" t="str">
        <f t="shared" si="13"/>
        <v xml:space="preserve"> </v>
      </c>
      <c r="AD36" s="337" t="str">
        <f t="shared" si="14"/>
        <v xml:space="preserve"> </v>
      </c>
      <c r="AE36" s="337" t="str">
        <f t="shared" si="15"/>
        <v xml:space="preserve"> </v>
      </c>
      <c r="AF36" s="338" t="str">
        <f t="shared" si="16"/>
        <v>0</v>
      </c>
      <c r="AG36" s="50"/>
      <c r="AH36" s="339" t="str">
        <f t="shared" si="17"/>
        <v>0</v>
      </c>
      <c r="AI36" s="97"/>
      <c r="AJ36" s="356"/>
      <c r="AK36" s="356"/>
      <c r="AL36" s="356"/>
      <c r="AM36" s="351"/>
      <c r="AN36" s="351"/>
      <c r="AO36" s="351"/>
      <c r="AP36" s="351"/>
      <c r="AQ36" s="351"/>
      <c r="AR36" s="50"/>
      <c r="AS36" s="50"/>
      <c r="AT36" s="356"/>
      <c r="AU36" s="356"/>
      <c r="AV36" s="356"/>
      <c r="AW36" s="356"/>
      <c r="AX36" s="357"/>
      <c r="AY36" s="356"/>
      <c r="AZ36" s="356"/>
      <c r="BA36" s="356"/>
      <c r="BB36" s="50"/>
      <c r="BC36" s="356"/>
      <c r="BD36" s="50"/>
      <c r="BE36" s="50"/>
    </row>
    <row r="37" spans="1:57" ht="17.100000000000001" customHeight="1" x14ac:dyDescent="0.6">
      <c r="A37" s="16">
        <v>33</v>
      </c>
      <c r="B37" s="17" t="str">
        <f>'เวลาเรียน1-1'!D38</f>
        <v>เด็กหญิง สุธินันท์   ราชสำเภา</v>
      </c>
      <c r="C37" s="325">
        <v>1.5</v>
      </c>
      <c r="D37" s="326">
        <v>1.5</v>
      </c>
      <c r="E37" s="326">
        <v>2</v>
      </c>
      <c r="F37" s="326">
        <v>3</v>
      </c>
      <c r="G37" s="326">
        <v>2</v>
      </c>
      <c r="H37" s="326">
        <v>2</v>
      </c>
      <c r="I37" s="326">
        <v>0.999999999999999</v>
      </c>
      <c r="J37" s="359">
        <v>0</v>
      </c>
      <c r="K37" s="325" t="str">
        <f t="shared" si="0"/>
        <v xml:space="preserve"> </v>
      </c>
      <c r="L37" s="326" t="str">
        <f t="shared" si="7"/>
        <v xml:space="preserve"> </v>
      </c>
      <c r="M37" s="327" t="str">
        <f t="shared" si="8"/>
        <v xml:space="preserve"> </v>
      </c>
      <c r="N37" s="328" t="str">
        <f t="shared" si="1"/>
        <v>/</v>
      </c>
      <c r="O37" s="325">
        <v>2</v>
      </c>
      <c r="P37" s="326">
        <v>3</v>
      </c>
      <c r="Q37" s="359">
        <v>3</v>
      </c>
      <c r="R37" s="360">
        <f t="shared" si="9"/>
        <v>8</v>
      </c>
      <c r="S37" s="329" t="str">
        <f t="shared" si="10"/>
        <v>/</v>
      </c>
      <c r="T37" s="344" t="str">
        <f t="shared" si="11"/>
        <v xml:space="preserve"> </v>
      </c>
      <c r="U37" s="330" t="str">
        <f t="shared" si="12"/>
        <v xml:space="preserve"> </v>
      </c>
      <c r="V37" s="331" t="str">
        <f t="shared" si="2"/>
        <v xml:space="preserve"> </v>
      </c>
      <c r="W37" s="332"/>
      <c r="X37" s="97"/>
      <c r="Y37" s="333">
        <f t="shared" si="3"/>
        <v>1</v>
      </c>
      <c r="Z37" s="334">
        <f t="shared" si="4"/>
        <v>3</v>
      </c>
      <c r="AA37" s="334">
        <f t="shared" si="5"/>
        <v>0</v>
      </c>
      <c r="AB37" s="335">
        <f t="shared" si="6"/>
        <v>1</v>
      </c>
      <c r="AC37" s="336" t="str">
        <f t="shared" si="13"/>
        <v xml:space="preserve"> </v>
      </c>
      <c r="AD37" s="337" t="str">
        <f t="shared" si="14"/>
        <v xml:space="preserve"> </v>
      </c>
      <c r="AE37" s="337" t="str">
        <f t="shared" si="15"/>
        <v xml:space="preserve"> </v>
      </c>
      <c r="AF37" s="338" t="str">
        <f t="shared" si="16"/>
        <v>0</v>
      </c>
      <c r="AG37" s="50"/>
      <c r="AH37" s="339">
        <f t="shared" si="17"/>
        <v>3</v>
      </c>
      <c r="AI37" s="97"/>
      <c r="AJ37" s="356"/>
      <c r="AK37" s="356"/>
      <c r="AL37" s="356"/>
      <c r="AM37" s="351"/>
      <c r="AN37" s="351"/>
      <c r="AO37" s="351"/>
      <c r="AP37" s="351"/>
      <c r="AQ37" s="351"/>
      <c r="AR37" s="50"/>
      <c r="AS37" s="50"/>
      <c r="AT37" s="356"/>
      <c r="AU37" s="356"/>
      <c r="AV37" s="356"/>
      <c r="AW37" s="356"/>
      <c r="AX37" s="357"/>
      <c r="AY37" s="356"/>
      <c r="AZ37" s="356"/>
      <c r="BA37" s="356"/>
      <c r="BB37" s="50"/>
      <c r="BC37" s="356"/>
      <c r="BD37" s="50"/>
      <c r="BE37" s="50"/>
    </row>
    <row r="38" spans="1:57" ht="17.100000000000001" customHeight="1" x14ac:dyDescent="0.6">
      <c r="A38" s="18">
        <v>34</v>
      </c>
      <c r="B38" s="17" t="str">
        <f>'เวลาเรียน1-1'!D39</f>
        <v>เด็กชาย ภัคพล  จินดานุรักษ์</v>
      </c>
      <c r="C38" s="325">
        <v>1</v>
      </c>
      <c r="D38" s="326">
        <v>2</v>
      </c>
      <c r="E38" s="326">
        <v>2</v>
      </c>
      <c r="F38" s="326">
        <v>2</v>
      </c>
      <c r="G38" s="326">
        <v>1</v>
      </c>
      <c r="H38" s="326">
        <v>1</v>
      </c>
      <c r="I38" s="326">
        <v>0.89999999999999902</v>
      </c>
      <c r="J38" s="359">
        <v>1</v>
      </c>
      <c r="K38" s="325" t="str">
        <f t="shared" si="0"/>
        <v xml:space="preserve"> </v>
      </c>
      <c r="L38" s="326" t="str">
        <f t="shared" si="7"/>
        <v xml:space="preserve"> </v>
      </c>
      <c r="M38" s="327" t="str">
        <f t="shared" si="8"/>
        <v>/</v>
      </c>
      <c r="N38" s="328" t="str">
        <f t="shared" si="1"/>
        <v xml:space="preserve"> </v>
      </c>
      <c r="O38" s="325"/>
      <c r="P38" s="326"/>
      <c r="Q38" s="359"/>
      <c r="R38" s="360">
        <f t="shared" si="9"/>
        <v>0</v>
      </c>
      <c r="S38" s="329" t="str">
        <f t="shared" si="10"/>
        <v xml:space="preserve"> </v>
      </c>
      <c r="T38" s="330" t="str">
        <f t="shared" si="11"/>
        <v xml:space="preserve"> </v>
      </c>
      <c r="U38" s="330" t="str">
        <f t="shared" si="12"/>
        <v xml:space="preserve"> </v>
      </c>
      <c r="V38" s="331" t="str">
        <f t="shared" si="2"/>
        <v>/</v>
      </c>
      <c r="W38" s="332"/>
      <c r="X38" s="97"/>
      <c r="Y38" s="333">
        <f t="shared" si="3"/>
        <v>0</v>
      </c>
      <c r="Z38" s="334">
        <f t="shared" si="4"/>
        <v>3</v>
      </c>
      <c r="AA38" s="334">
        <f t="shared" si="5"/>
        <v>4</v>
      </c>
      <c r="AB38" s="335">
        <f t="shared" si="6"/>
        <v>0</v>
      </c>
      <c r="AC38" s="336" t="str">
        <f t="shared" si="13"/>
        <v xml:space="preserve"> </v>
      </c>
      <c r="AD38" s="337" t="str">
        <f t="shared" si="14"/>
        <v xml:space="preserve"> </v>
      </c>
      <c r="AE38" s="337" t="str">
        <f t="shared" si="15"/>
        <v>1</v>
      </c>
      <c r="AF38" s="338" t="str">
        <f t="shared" si="16"/>
        <v xml:space="preserve"> </v>
      </c>
      <c r="AG38" s="50"/>
      <c r="AH38" s="339" t="str">
        <f t="shared" si="17"/>
        <v>0</v>
      </c>
      <c r="AI38" s="97"/>
      <c r="AJ38" s="356"/>
      <c r="AK38" s="356"/>
      <c r="AL38" s="356"/>
      <c r="AM38" s="351"/>
      <c r="AN38" s="351"/>
      <c r="AO38" s="351"/>
      <c r="AP38" s="351"/>
      <c r="AQ38" s="351"/>
      <c r="AR38" s="50"/>
      <c r="AS38" s="50"/>
      <c r="AT38" s="356"/>
      <c r="AU38" s="356"/>
      <c r="AV38" s="356"/>
      <c r="AW38" s="356"/>
      <c r="AX38" s="357"/>
      <c r="AY38" s="356"/>
      <c r="AZ38" s="356"/>
      <c r="BA38" s="356"/>
      <c r="BB38" s="50"/>
      <c r="BC38" s="356"/>
      <c r="BD38" s="50"/>
      <c r="BE38" s="50"/>
    </row>
    <row r="39" spans="1:57" ht="17.100000000000001" customHeight="1" x14ac:dyDescent="0.6">
      <c r="A39" s="16">
        <v>35</v>
      </c>
      <c r="B39" s="17" t="str">
        <f>'เวลาเรียน1-1'!D40</f>
        <v>เด็กชาย อนุศิษฎ์  ยศสุวรรณาภา</v>
      </c>
      <c r="C39" s="325">
        <v>1</v>
      </c>
      <c r="D39" s="326">
        <v>1</v>
      </c>
      <c r="E39" s="326">
        <v>2</v>
      </c>
      <c r="F39" s="326">
        <v>2</v>
      </c>
      <c r="G39" s="326">
        <v>2</v>
      </c>
      <c r="H39" s="326">
        <v>1</v>
      </c>
      <c r="I39" s="326">
        <v>1</v>
      </c>
      <c r="J39" s="359">
        <v>1</v>
      </c>
      <c r="K39" s="325" t="str">
        <f t="shared" si="0"/>
        <v xml:space="preserve"> </v>
      </c>
      <c r="L39" s="326" t="str">
        <f t="shared" si="7"/>
        <v xml:space="preserve"> </v>
      </c>
      <c r="M39" s="327" t="str">
        <f t="shared" si="8"/>
        <v>/</v>
      </c>
      <c r="N39" s="328" t="str">
        <f t="shared" si="1"/>
        <v xml:space="preserve"> </v>
      </c>
      <c r="O39" s="325">
        <v>3</v>
      </c>
      <c r="P39" s="326">
        <v>3</v>
      </c>
      <c r="Q39" s="359">
        <v>3</v>
      </c>
      <c r="R39" s="360">
        <f t="shared" si="9"/>
        <v>9</v>
      </c>
      <c r="S39" s="329" t="str">
        <f t="shared" si="10"/>
        <v>/</v>
      </c>
      <c r="T39" s="330" t="str">
        <f t="shared" si="11"/>
        <v xml:space="preserve"> </v>
      </c>
      <c r="U39" s="330" t="str">
        <f t="shared" si="12"/>
        <v xml:space="preserve"> </v>
      </c>
      <c r="V39" s="331" t="str">
        <f t="shared" si="2"/>
        <v xml:space="preserve"> </v>
      </c>
      <c r="W39" s="332"/>
      <c r="X39" s="97"/>
      <c r="Y39" s="333">
        <f t="shared" si="3"/>
        <v>0</v>
      </c>
      <c r="Z39" s="334">
        <f t="shared" si="4"/>
        <v>3</v>
      </c>
      <c r="AA39" s="334">
        <f t="shared" si="5"/>
        <v>5</v>
      </c>
      <c r="AB39" s="335">
        <f t="shared" si="6"/>
        <v>0</v>
      </c>
      <c r="AC39" s="336" t="str">
        <f t="shared" si="13"/>
        <v xml:space="preserve"> </v>
      </c>
      <c r="AD39" s="337" t="str">
        <f t="shared" si="14"/>
        <v xml:space="preserve"> </v>
      </c>
      <c r="AE39" s="337" t="str">
        <f t="shared" si="15"/>
        <v>1</v>
      </c>
      <c r="AF39" s="338" t="str">
        <f t="shared" si="16"/>
        <v xml:space="preserve"> </v>
      </c>
      <c r="AG39" s="50"/>
      <c r="AH39" s="339">
        <f t="shared" si="17"/>
        <v>3</v>
      </c>
      <c r="AI39" s="97"/>
      <c r="AJ39" s="356"/>
      <c r="AK39" s="356"/>
      <c r="AL39" s="356"/>
      <c r="AM39" s="351"/>
      <c r="AN39" s="351"/>
      <c r="AO39" s="351"/>
      <c r="AP39" s="351"/>
      <c r="AQ39" s="351"/>
      <c r="AR39" s="50"/>
      <c r="AS39" s="50"/>
      <c r="AT39" s="356"/>
      <c r="AU39" s="356"/>
      <c r="AV39" s="356"/>
      <c r="AW39" s="356"/>
      <c r="AX39" s="357"/>
      <c r="AY39" s="356"/>
      <c r="AZ39" s="356"/>
      <c r="BA39" s="356"/>
      <c r="BB39" s="50"/>
      <c r="BC39" s="356"/>
      <c r="BD39" s="50"/>
      <c r="BE39" s="50"/>
    </row>
    <row r="40" spans="1:57" ht="17.100000000000001" customHeight="1" x14ac:dyDescent="0.6">
      <c r="A40" s="18">
        <v>36</v>
      </c>
      <c r="B40" s="17" t="str">
        <f>'เวลาเรียน1-1'!D41</f>
        <v>เด็กหญิง เขมิกา  ปานสันเทียะ</v>
      </c>
      <c r="C40" s="325">
        <v>2</v>
      </c>
      <c r="D40" s="326">
        <v>2</v>
      </c>
      <c r="E40" s="326">
        <v>2</v>
      </c>
      <c r="F40" s="326">
        <v>3</v>
      </c>
      <c r="G40" s="326">
        <v>3</v>
      </c>
      <c r="H40" s="326">
        <v>3</v>
      </c>
      <c r="I40" s="326">
        <v>1</v>
      </c>
      <c r="J40" s="359">
        <v>1</v>
      </c>
      <c r="K40" s="325" t="str">
        <f t="shared" si="0"/>
        <v>/</v>
      </c>
      <c r="L40" s="326" t="str">
        <f t="shared" si="7"/>
        <v xml:space="preserve"> </v>
      </c>
      <c r="M40" s="327" t="str">
        <f t="shared" si="8"/>
        <v xml:space="preserve"> </v>
      </c>
      <c r="N40" s="328" t="str">
        <f t="shared" si="1"/>
        <v xml:space="preserve"> </v>
      </c>
      <c r="O40" s="325"/>
      <c r="P40" s="326"/>
      <c r="Q40" s="359"/>
      <c r="R40" s="360">
        <f t="shared" si="9"/>
        <v>0</v>
      </c>
      <c r="S40" s="329" t="str">
        <f t="shared" si="10"/>
        <v xml:space="preserve"> </v>
      </c>
      <c r="T40" s="330" t="str">
        <f t="shared" si="11"/>
        <v xml:space="preserve"> </v>
      </c>
      <c r="U40" s="330" t="str">
        <f t="shared" si="12"/>
        <v xml:space="preserve"> </v>
      </c>
      <c r="V40" s="331" t="str">
        <f t="shared" si="2"/>
        <v>/</v>
      </c>
      <c r="W40" s="332"/>
      <c r="X40" s="97"/>
      <c r="Y40" s="333">
        <f t="shared" si="3"/>
        <v>3</v>
      </c>
      <c r="Z40" s="334">
        <f t="shared" si="4"/>
        <v>3</v>
      </c>
      <c r="AA40" s="334">
        <f t="shared" si="5"/>
        <v>2</v>
      </c>
      <c r="AB40" s="335">
        <f t="shared" si="6"/>
        <v>0</v>
      </c>
      <c r="AC40" s="336" t="str">
        <f t="shared" si="13"/>
        <v>3</v>
      </c>
      <c r="AD40" s="337" t="str">
        <f t="shared" si="14"/>
        <v xml:space="preserve"> </v>
      </c>
      <c r="AE40" s="337" t="str">
        <f t="shared" si="15"/>
        <v xml:space="preserve"> </v>
      </c>
      <c r="AF40" s="338" t="str">
        <f t="shared" si="16"/>
        <v xml:space="preserve"> </v>
      </c>
      <c r="AG40" s="50"/>
      <c r="AH40" s="339" t="str">
        <f t="shared" si="17"/>
        <v>0</v>
      </c>
      <c r="AI40" s="97"/>
      <c r="AJ40" s="356"/>
      <c r="AK40" s="356"/>
      <c r="AL40" s="356"/>
      <c r="AM40" s="351"/>
      <c r="AN40" s="351"/>
      <c r="AO40" s="355"/>
      <c r="AP40" s="351"/>
      <c r="AQ40" s="351"/>
      <c r="AR40" s="50"/>
      <c r="AS40" s="50"/>
      <c r="AT40" s="356"/>
      <c r="AU40" s="356"/>
      <c r="AV40" s="356"/>
      <c r="AW40" s="356"/>
      <c r="AX40" s="357"/>
      <c r="AY40" s="356"/>
      <c r="AZ40" s="356"/>
      <c r="BA40" s="356"/>
      <c r="BB40" s="50"/>
      <c r="BC40" s="356"/>
      <c r="BD40" s="50"/>
      <c r="BE40" s="50"/>
    </row>
    <row r="41" spans="1:57" ht="17.100000000000001" customHeight="1" x14ac:dyDescent="0.6">
      <c r="A41" s="16">
        <v>37</v>
      </c>
      <c r="B41" s="17" t="str">
        <f>'เวลาเรียน1-1'!D42</f>
        <v>เด็กหญิง เหมือนดั่งดาว  จันนิคม</v>
      </c>
      <c r="C41" s="325">
        <v>2</v>
      </c>
      <c r="D41" s="326">
        <v>2</v>
      </c>
      <c r="E41" s="326">
        <v>2</v>
      </c>
      <c r="F41" s="326">
        <v>3</v>
      </c>
      <c r="G41" s="326">
        <v>3</v>
      </c>
      <c r="H41" s="326">
        <v>1</v>
      </c>
      <c r="I41" s="326">
        <v>1</v>
      </c>
      <c r="J41" s="359">
        <v>1</v>
      </c>
      <c r="K41" s="325" t="str">
        <f t="shared" si="0"/>
        <v xml:space="preserve"> </v>
      </c>
      <c r="L41" s="326" t="str">
        <f t="shared" si="7"/>
        <v>/</v>
      </c>
      <c r="M41" s="327" t="str">
        <f t="shared" si="8"/>
        <v xml:space="preserve"> </v>
      </c>
      <c r="N41" s="328" t="str">
        <f t="shared" si="1"/>
        <v xml:space="preserve"> </v>
      </c>
      <c r="O41" s="325">
        <v>2</v>
      </c>
      <c r="P41" s="326">
        <v>2</v>
      </c>
      <c r="Q41" s="359">
        <v>2</v>
      </c>
      <c r="R41" s="360">
        <f t="shared" si="9"/>
        <v>6</v>
      </c>
      <c r="S41" s="329" t="str">
        <f t="shared" si="10"/>
        <v xml:space="preserve"> </v>
      </c>
      <c r="T41" s="330" t="str">
        <f t="shared" si="11"/>
        <v>/</v>
      </c>
      <c r="U41" s="330" t="str">
        <f t="shared" si="12"/>
        <v xml:space="preserve"> </v>
      </c>
      <c r="V41" s="331" t="str">
        <f t="shared" si="2"/>
        <v xml:space="preserve"> </v>
      </c>
      <c r="W41" s="332"/>
      <c r="X41" s="97"/>
      <c r="Y41" s="333">
        <f t="shared" si="3"/>
        <v>2</v>
      </c>
      <c r="Z41" s="334">
        <f t="shared" si="4"/>
        <v>3</v>
      </c>
      <c r="AA41" s="334">
        <f t="shared" si="5"/>
        <v>3</v>
      </c>
      <c r="AB41" s="335">
        <f t="shared" si="6"/>
        <v>0</v>
      </c>
      <c r="AC41" s="336" t="str">
        <f t="shared" si="13"/>
        <v xml:space="preserve"> </v>
      </c>
      <c r="AD41" s="337" t="str">
        <f t="shared" si="14"/>
        <v>2</v>
      </c>
      <c r="AE41" s="337" t="str">
        <f t="shared" si="15"/>
        <v xml:space="preserve"> </v>
      </c>
      <c r="AF41" s="338" t="str">
        <f t="shared" si="16"/>
        <v xml:space="preserve"> </v>
      </c>
      <c r="AG41" s="50"/>
      <c r="AH41" s="339">
        <f t="shared" si="17"/>
        <v>2</v>
      </c>
      <c r="AI41" s="97"/>
      <c r="AJ41" s="356"/>
      <c r="AK41" s="356"/>
      <c r="AL41" s="356"/>
      <c r="AM41" s="351"/>
      <c r="AN41" s="351"/>
      <c r="AO41" s="351"/>
      <c r="AP41" s="351"/>
      <c r="AQ41" s="351"/>
      <c r="AR41" s="50"/>
      <c r="AS41" s="50"/>
      <c r="AT41" s="356"/>
      <c r="AU41" s="356"/>
      <c r="AV41" s="356"/>
      <c r="AW41" s="356"/>
      <c r="AX41" s="357"/>
      <c r="AY41" s="356"/>
      <c r="AZ41" s="356"/>
      <c r="BA41" s="356"/>
      <c r="BB41" s="50"/>
      <c r="BC41" s="356"/>
      <c r="BD41" s="50"/>
      <c r="BE41" s="50"/>
    </row>
    <row r="42" spans="1:57" ht="17.100000000000001" customHeight="1" x14ac:dyDescent="0.6">
      <c r="A42" s="18">
        <v>38</v>
      </c>
      <c r="B42" s="17"/>
      <c r="C42" s="325"/>
      <c r="D42" s="326"/>
      <c r="E42" s="326"/>
      <c r="F42" s="326"/>
      <c r="G42" s="326"/>
      <c r="H42" s="326"/>
      <c r="I42" s="326"/>
      <c r="J42" s="359"/>
      <c r="K42" s="325"/>
      <c r="L42" s="326"/>
      <c r="M42" s="327"/>
      <c r="N42" s="328"/>
      <c r="O42" s="325"/>
      <c r="P42" s="326"/>
      <c r="Q42" s="359"/>
      <c r="R42" s="360"/>
      <c r="S42" s="329"/>
      <c r="T42" s="330"/>
      <c r="U42" s="330"/>
      <c r="V42" s="331"/>
      <c r="W42" s="332"/>
      <c r="X42" s="97"/>
      <c r="Y42" s="333"/>
      <c r="Z42" s="334"/>
      <c r="AA42" s="334"/>
      <c r="AB42" s="335"/>
      <c r="AC42" s="336"/>
      <c r="AD42" s="337"/>
      <c r="AE42" s="337" t="str">
        <f t="shared" si="15"/>
        <v xml:space="preserve"> </v>
      </c>
      <c r="AF42" s="338" t="str">
        <f t="shared" si="16"/>
        <v xml:space="preserve"> </v>
      </c>
      <c r="AG42" s="50"/>
      <c r="AH42" s="339"/>
      <c r="AI42" s="97"/>
      <c r="AJ42" s="356"/>
      <c r="AK42" s="356"/>
      <c r="AL42" s="356"/>
      <c r="AM42" s="351"/>
      <c r="AN42" s="351"/>
      <c r="AO42" s="351"/>
      <c r="AP42" s="351"/>
      <c r="AQ42" s="351"/>
      <c r="AR42" s="50"/>
      <c r="AS42" s="50"/>
      <c r="AT42" s="356"/>
      <c r="AU42" s="356"/>
      <c r="AV42" s="356"/>
      <c r="AW42" s="356"/>
      <c r="AX42" s="357"/>
      <c r="AY42" s="356"/>
      <c r="AZ42" s="356"/>
      <c r="BA42" s="356"/>
      <c r="BB42" s="50"/>
      <c r="BC42" s="356"/>
      <c r="BD42" s="50"/>
      <c r="BE42" s="50"/>
    </row>
    <row r="43" spans="1:57" ht="17.100000000000001" customHeight="1" x14ac:dyDescent="0.6">
      <c r="A43" s="16">
        <v>39</v>
      </c>
      <c r="B43" s="17"/>
      <c r="C43" s="325"/>
      <c r="D43" s="326"/>
      <c r="E43" s="326"/>
      <c r="F43" s="326"/>
      <c r="G43" s="326"/>
      <c r="H43" s="326"/>
      <c r="I43" s="326"/>
      <c r="J43" s="359"/>
      <c r="K43" s="325"/>
      <c r="L43" s="326"/>
      <c r="M43" s="327"/>
      <c r="N43" s="328"/>
      <c r="O43" s="361"/>
      <c r="P43" s="362"/>
      <c r="Q43" s="363"/>
      <c r="R43" s="360"/>
      <c r="S43" s="329"/>
      <c r="T43" s="330"/>
      <c r="U43" s="330"/>
      <c r="V43" s="331"/>
      <c r="W43" s="364"/>
      <c r="X43" s="97"/>
      <c r="Y43" s="333"/>
      <c r="Z43" s="334"/>
      <c r="AA43" s="334"/>
      <c r="AB43" s="335"/>
      <c r="AC43" s="336"/>
      <c r="AD43" s="337"/>
      <c r="AE43" s="337" t="str">
        <f t="shared" si="15"/>
        <v xml:space="preserve"> </v>
      </c>
      <c r="AF43" s="338" t="str">
        <f t="shared" si="16"/>
        <v xml:space="preserve"> </v>
      </c>
      <c r="AG43" s="50"/>
      <c r="AH43" s="339"/>
      <c r="AI43" s="97"/>
      <c r="AJ43" s="356"/>
      <c r="AK43" s="356"/>
      <c r="AL43" s="356"/>
      <c r="AM43" s="351"/>
      <c r="AN43" s="351"/>
      <c r="AO43" s="351"/>
      <c r="AP43" s="351"/>
      <c r="AQ43" s="351"/>
      <c r="AR43" s="50"/>
      <c r="AS43" s="50"/>
      <c r="AT43" s="356"/>
      <c r="AU43" s="356"/>
      <c r="AV43" s="356"/>
      <c r="AW43" s="356"/>
      <c r="AX43" s="357"/>
      <c r="AY43" s="356"/>
      <c r="AZ43" s="356"/>
      <c r="BA43" s="356"/>
      <c r="BB43" s="50"/>
      <c r="BC43" s="356"/>
      <c r="BD43" s="50"/>
      <c r="BE43" s="50"/>
    </row>
    <row r="44" spans="1:57" s="50" customFormat="1" ht="16.5" customHeight="1" thickBot="1" x14ac:dyDescent="0.65">
      <c r="A44" s="19">
        <v>40</v>
      </c>
      <c r="B44" s="17"/>
      <c r="C44" s="365"/>
      <c r="D44" s="366"/>
      <c r="E44" s="366"/>
      <c r="F44" s="366"/>
      <c r="G44" s="366"/>
      <c r="H44" s="366"/>
      <c r="I44" s="366"/>
      <c r="J44" s="367"/>
      <c r="K44" s="365"/>
      <c r="L44" s="366"/>
      <c r="M44" s="368"/>
      <c r="N44" s="369"/>
      <c r="O44" s="365"/>
      <c r="P44" s="366"/>
      <c r="Q44" s="370"/>
      <c r="R44" s="371"/>
      <c r="S44" s="329"/>
      <c r="T44" s="330"/>
      <c r="U44" s="330"/>
      <c r="V44" s="331"/>
      <c r="W44" s="372"/>
      <c r="X44" s="97"/>
      <c r="Y44" s="333"/>
      <c r="Z44" s="334"/>
      <c r="AA44" s="334"/>
      <c r="AB44" s="335"/>
      <c r="AC44" s="336"/>
      <c r="AD44" s="337"/>
      <c r="AE44" s="337" t="str">
        <f t="shared" si="15"/>
        <v xml:space="preserve"> </v>
      </c>
      <c r="AF44" s="338" t="str">
        <f t="shared" si="16"/>
        <v xml:space="preserve"> </v>
      </c>
      <c r="AG44" s="97"/>
      <c r="AH44" s="339"/>
      <c r="AI44" s="97"/>
      <c r="AJ44" s="356"/>
      <c r="AK44" s="356"/>
      <c r="AL44" s="356"/>
      <c r="AM44" s="351"/>
      <c r="AN44" s="351"/>
      <c r="AO44" s="355"/>
      <c r="AP44" s="351"/>
      <c r="AQ44" s="351"/>
      <c r="AT44" s="356"/>
      <c r="AU44" s="356"/>
      <c r="AV44" s="356"/>
      <c r="AW44" s="356"/>
      <c r="AX44" s="357"/>
      <c r="AY44" s="356"/>
      <c r="AZ44" s="356"/>
      <c r="BA44" s="356"/>
      <c r="BC44" s="356"/>
    </row>
    <row r="45" spans="1:57" s="50" customFormat="1" ht="5.25" customHeight="1" x14ac:dyDescent="0.6">
      <c r="A45" s="20"/>
      <c r="B45" s="21"/>
      <c r="C45" s="356"/>
      <c r="D45" s="356"/>
      <c r="E45" s="356"/>
      <c r="F45" s="356"/>
      <c r="G45" s="356"/>
      <c r="H45" s="356"/>
      <c r="I45" s="356"/>
      <c r="J45" s="356"/>
      <c r="K45" s="351"/>
      <c r="L45" s="351"/>
      <c r="M45" s="356"/>
      <c r="N45" s="356"/>
      <c r="O45" s="356"/>
      <c r="P45" s="356"/>
      <c r="Q45" s="351"/>
      <c r="R45" s="351"/>
      <c r="S45" s="356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356"/>
      <c r="AK45" s="356"/>
      <c r="AL45" s="356"/>
      <c r="AM45" s="351"/>
      <c r="AN45" s="351"/>
      <c r="AO45" s="355"/>
      <c r="AP45" s="351"/>
      <c r="AQ45" s="351"/>
      <c r="AT45" s="356"/>
      <c r="AU45" s="356"/>
      <c r="AV45" s="356"/>
      <c r="AW45" s="356"/>
      <c r="AX45" s="357"/>
      <c r="AY45" s="356"/>
      <c r="AZ45" s="356"/>
      <c r="BA45" s="356"/>
      <c r="BC45" s="356"/>
    </row>
    <row r="46" spans="1:57" s="50" customFormat="1" ht="5.25" customHeight="1" x14ac:dyDescent="0.6">
      <c r="A46" s="20"/>
      <c r="B46" s="21"/>
      <c r="C46" s="356"/>
      <c r="D46" s="356"/>
      <c r="E46" s="356"/>
      <c r="F46" s="356"/>
      <c r="G46" s="356"/>
      <c r="H46" s="356"/>
      <c r="I46" s="356"/>
      <c r="J46" s="356"/>
      <c r="K46" s="351"/>
      <c r="L46" s="351"/>
      <c r="M46" s="356"/>
      <c r="N46" s="356"/>
      <c r="O46" s="356"/>
      <c r="P46" s="356"/>
      <c r="Q46" s="351"/>
      <c r="R46" s="351"/>
      <c r="S46" s="356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356"/>
      <c r="AK46" s="356"/>
      <c r="AL46" s="356"/>
      <c r="AM46" s="351"/>
      <c r="AN46" s="351"/>
      <c r="AO46" s="355"/>
      <c r="AP46" s="351"/>
      <c r="AQ46" s="351"/>
      <c r="AT46" s="356"/>
      <c r="AU46" s="356"/>
      <c r="AV46" s="356"/>
      <c r="AW46" s="356"/>
      <c r="AX46" s="357"/>
      <c r="AY46" s="356"/>
      <c r="AZ46" s="356"/>
      <c r="BA46" s="356"/>
      <c r="BC46" s="356"/>
    </row>
    <row r="47" spans="1:57" s="50" customFormat="1" ht="5.25" customHeight="1" x14ac:dyDescent="0.6">
      <c r="A47" s="20"/>
      <c r="B47" s="21"/>
      <c r="C47" s="356"/>
      <c r="D47" s="356"/>
      <c r="E47" s="356"/>
      <c r="F47" s="356"/>
      <c r="G47" s="356"/>
      <c r="H47" s="356"/>
      <c r="I47" s="356"/>
      <c r="J47" s="356"/>
      <c r="K47" s="351"/>
      <c r="L47" s="351"/>
      <c r="M47" s="356"/>
      <c r="N47" s="356"/>
      <c r="O47" s="356"/>
      <c r="P47" s="356"/>
      <c r="Q47" s="351"/>
      <c r="R47" s="351"/>
      <c r="S47" s="356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356"/>
      <c r="AK47" s="356"/>
      <c r="AL47" s="356"/>
      <c r="AM47" s="351"/>
      <c r="AN47" s="351"/>
      <c r="AO47" s="355"/>
      <c r="AP47" s="351"/>
      <c r="AQ47" s="351"/>
      <c r="AT47" s="356"/>
      <c r="AU47" s="356"/>
      <c r="AV47" s="356"/>
      <c r="AW47" s="356"/>
      <c r="AX47" s="357"/>
      <c r="AY47" s="356"/>
      <c r="AZ47" s="356"/>
      <c r="BA47" s="356"/>
      <c r="BC47" s="356"/>
    </row>
    <row r="48" spans="1:57" s="50" customFormat="1" ht="5.25" customHeight="1" x14ac:dyDescent="0.6">
      <c r="A48" s="20"/>
      <c r="B48" s="21"/>
      <c r="C48" s="356"/>
      <c r="D48" s="356"/>
      <c r="E48" s="356"/>
      <c r="F48" s="356"/>
      <c r="G48" s="356"/>
      <c r="H48" s="356"/>
      <c r="I48" s="356"/>
      <c r="J48" s="356"/>
      <c r="K48" s="351"/>
      <c r="L48" s="351"/>
      <c r="M48" s="356"/>
      <c r="N48" s="356"/>
      <c r="O48" s="356"/>
      <c r="P48" s="356"/>
      <c r="Q48" s="351"/>
      <c r="R48" s="351"/>
      <c r="S48" s="356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356"/>
      <c r="AK48" s="356"/>
      <c r="AL48" s="356"/>
      <c r="AM48" s="351"/>
      <c r="AN48" s="351"/>
      <c r="AO48" s="355"/>
      <c r="AP48" s="351"/>
      <c r="AQ48" s="351"/>
      <c r="AT48" s="356"/>
      <c r="AU48" s="356"/>
      <c r="AV48" s="356"/>
      <c r="AW48" s="356"/>
      <c r="AX48" s="357"/>
      <c r="AY48" s="356"/>
      <c r="AZ48" s="356"/>
      <c r="BA48" s="356"/>
      <c r="BC48" s="356"/>
    </row>
    <row r="49" spans="1:55" s="50" customFormat="1" ht="5.25" customHeight="1" x14ac:dyDescent="0.6">
      <c r="A49" s="20"/>
      <c r="B49" s="21"/>
      <c r="C49" s="356"/>
      <c r="D49" s="356"/>
      <c r="E49" s="356"/>
      <c r="F49" s="356"/>
      <c r="G49" s="356"/>
      <c r="H49" s="356"/>
      <c r="I49" s="356"/>
      <c r="J49" s="356"/>
      <c r="K49" s="351"/>
      <c r="L49" s="351"/>
      <c r="M49" s="356"/>
      <c r="N49" s="356"/>
      <c r="O49" s="356"/>
      <c r="P49" s="356"/>
      <c r="Q49" s="351"/>
      <c r="R49" s="351"/>
      <c r="S49" s="356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356"/>
      <c r="AK49" s="356"/>
      <c r="AL49" s="356"/>
      <c r="AM49" s="351"/>
      <c r="AN49" s="351"/>
      <c r="AO49" s="355"/>
      <c r="AP49" s="351"/>
      <c r="AQ49" s="351"/>
      <c r="AT49" s="356"/>
      <c r="AU49" s="356"/>
      <c r="AV49" s="356"/>
      <c r="AW49" s="356"/>
      <c r="AX49" s="357"/>
      <c r="AY49" s="356"/>
      <c r="AZ49" s="356"/>
      <c r="BA49" s="356"/>
      <c r="BC49" s="356"/>
    </row>
    <row r="50" spans="1:55" ht="30" customHeight="1" x14ac:dyDescent="0.7">
      <c r="B50" s="98"/>
      <c r="C50" s="98"/>
      <c r="E50" s="98"/>
      <c r="F50" s="373" t="s">
        <v>30</v>
      </c>
      <c r="G50" s="374"/>
      <c r="H50" s="330">
        <v>0</v>
      </c>
      <c r="I50" s="373" t="s">
        <v>28</v>
      </c>
      <c r="J50" s="373"/>
      <c r="K50" s="330">
        <f>COUNTIF($AF$5:$AF$44,"0")</f>
        <v>6</v>
      </c>
      <c r="L50" s="330" t="s">
        <v>29</v>
      </c>
      <c r="M50" s="373" t="s">
        <v>30</v>
      </c>
      <c r="N50" s="373"/>
      <c r="O50" s="330">
        <v>0</v>
      </c>
      <c r="P50" s="373" t="s">
        <v>28</v>
      </c>
      <c r="Q50" s="373"/>
      <c r="R50" s="330">
        <f>COUNTIF($AH$5:$AH$44,"0")</f>
        <v>24</v>
      </c>
      <c r="S50" s="330" t="s">
        <v>29</v>
      </c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356"/>
      <c r="AK50" s="356"/>
      <c r="AL50" s="356"/>
      <c r="AM50" s="351"/>
      <c r="AN50" s="351"/>
      <c r="AO50" s="351"/>
      <c r="AP50" s="351"/>
      <c r="AQ50" s="351"/>
      <c r="AR50" s="50"/>
      <c r="AS50" s="50"/>
      <c r="AT50" s="356"/>
      <c r="AU50" s="356"/>
      <c r="AV50" s="356"/>
      <c r="AW50" s="356"/>
      <c r="AX50" s="357"/>
      <c r="AY50" s="356"/>
      <c r="AZ50" s="356"/>
      <c r="BA50" s="356"/>
      <c r="BB50" s="50"/>
      <c r="BC50" s="356"/>
    </row>
    <row r="51" spans="1:55" ht="30" customHeight="1" x14ac:dyDescent="0.7">
      <c r="B51" s="98"/>
      <c r="C51" s="98"/>
      <c r="E51" s="98"/>
      <c r="F51" s="373" t="s">
        <v>30</v>
      </c>
      <c r="G51" s="374"/>
      <c r="H51" s="330">
        <v>1</v>
      </c>
      <c r="I51" s="373" t="s">
        <v>28</v>
      </c>
      <c r="J51" s="373"/>
      <c r="K51" s="330">
        <f>COUNTIF($AE$5:$AE$44,"1")</f>
        <v>8</v>
      </c>
      <c r="L51" s="330" t="s">
        <v>29</v>
      </c>
      <c r="M51" s="373" t="s">
        <v>30</v>
      </c>
      <c r="N51" s="373"/>
      <c r="O51" s="330">
        <v>1</v>
      </c>
      <c r="P51" s="373" t="s">
        <v>28</v>
      </c>
      <c r="Q51" s="373"/>
      <c r="R51" s="330">
        <f>COUNTIF($AH$5:$AH$44,"1")</f>
        <v>2</v>
      </c>
      <c r="S51" s="330" t="s">
        <v>29</v>
      </c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356"/>
      <c r="AK51" s="356"/>
      <c r="AL51" s="356"/>
      <c r="AM51" s="351"/>
      <c r="AN51" s="351"/>
      <c r="AO51" s="351"/>
      <c r="AP51" s="351"/>
      <c r="AQ51" s="351"/>
      <c r="AR51" s="50"/>
      <c r="AS51" s="50"/>
      <c r="AT51" s="356"/>
      <c r="AU51" s="356"/>
      <c r="AV51" s="356"/>
      <c r="AW51" s="356"/>
      <c r="AX51" s="357"/>
      <c r="AY51" s="356"/>
      <c r="AZ51" s="356"/>
      <c r="BA51" s="356"/>
      <c r="BB51" s="50"/>
      <c r="BC51" s="356"/>
    </row>
    <row r="52" spans="1:55" ht="30" customHeight="1" x14ac:dyDescent="0.7">
      <c r="B52" s="98"/>
      <c r="C52" s="98"/>
      <c r="E52" s="98"/>
      <c r="F52" s="373" t="s">
        <v>30</v>
      </c>
      <c r="G52" s="374"/>
      <c r="H52" s="330">
        <v>2</v>
      </c>
      <c r="I52" s="373" t="s">
        <v>28</v>
      </c>
      <c r="J52" s="373"/>
      <c r="K52" s="330">
        <f>COUNTIF($AD$5:$AD$44,"2")</f>
        <v>14</v>
      </c>
      <c r="L52" s="330" t="s">
        <v>29</v>
      </c>
      <c r="M52" s="373" t="s">
        <v>30</v>
      </c>
      <c r="N52" s="373"/>
      <c r="O52" s="330">
        <v>2</v>
      </c>
      <c r="P52" s="373" t="s">
        <v>28</v>
      </c>
      <c r="Q52" s="373"/>
      <c r="R52" s="330">
        <f>COUNTIF($AH$5:$AH$44,"2")</f>
        <v>6</v>
      </c>
      <c r="S52" s="330" t="s">
        <v>29</v>
      </c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356"/>
      <c r="AK52" s="356"/>
      <c r="AL52" s="356"/>
      <c r="AM52" s="351"/>
      <c r="AN52" s="351"/>
      <c r="AO52" s="351"/>
      <c r="AP52" s="351"/>
      <c r="AQ52" s="351"/>
      <c r="AR52" s="50"/>
      <c r="AS52" s="50"/>
      <c r="AT52" s="356"/>
      <c r="AU52" s="356"/>
      <c r="AV52" s="356"/>
      <c r="AW52" s="356"/>
      <c r="AX52" s="357"/>
      <c r="AY52" s="356"/>
      <c r="AZ52" s="356"/>
      <c r="BA52" s="356"/>
      <c r="BB52" s="50"/>
      <c r="BC52" s="356"/>
    </row>
    <row r="53" spans="1:55" ht="30" customHeight="1" x14ac:dyDescent="0.7">
      <c r="B53" s="98"/>
      <c r="C53" s="98"/>
      <c r="E53" s="98"/>
      <c r="F53" s="373" t="s">
        <v>30</v>
      </c>
      <c r="G53" s="374"/>
      <c r="H53" s="330">
        <v>3</v>
      </c>
      <c r="I53" s="373" t="s">
        <v>28</v>
      </c>
      <c r="J53" s="373"/>
      <c r="K53" s="330">
        <f>COUNTIF($AC$5:$AC$44,"3")</f>
        <v>9</v>
      </c>
      <c r="L53" s="330" t="s">
        <v>29</v>
      </c>
      <c r="M53" s="373" t="s">
        <v>30</v>
      </c>
      <c r="N53" s="373"/>
      <c r="O53" s="330">
        <v>3</v>
      </c>
      <c r="P53" s="373" t="s">
        <v>28</v>
      </c>
      <c r="Q53" s="373"/>
      <c r="R53" s="330">
        <f>COUNTIF($AH$5:$AH$44,"3")</f>
        <v>5</v>
      </c>
      <c r="S53" s="330" t="s">
        <v>29</v>
      </c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356"/>
      <c r="AK53" s="356"/>
      <c r="AL53" s="356"/>
      <c r="AM53" s="351"/>
      <c r="AN53" s="351"/>
      <c r="AO53" s="351"/>
      <c r="AP53" s="351"/>
      <c r="AQ53" s="351"/>
      <c r="AR53" s="50"/>
      <c r="AS53" s="50"/>
      <c r="AT53" s="356"/>
      <c r="AU53" s="356"/>
      <c r="AV53" s="356"/>
      <c r="AW53" s="356"/>
      <c r="AX53" s="357"/>
      <c r="AY53" s="356"/>
      <c r="AZ53" s="356"/>
      <c r="BA53" s="356"/>
      <c r="BB53" s="50"/>
      <c r="BC53" s="356"/>
    </row>
    <row r="54" spans="1:55" ht="17.100000000000001" customHeight="1" x14ac:dyDescent="0.7">
      <c r="B54" s="98"/>
      <c r="C54" s="98"/>
      <c r="D54" s="98"/>
      <c r="E54" s="98"/>
      <c r="F54" s="98"/>
      <c r="G54" s="98"/>
      <c r="H54" s="98"/>
      <c r="I54" s="98"/>
      <c r="J54" s="98"/>
      <c r="K54" s="98">
        <f>SUM(K50:K53)</f>
        <v>37</v>
      </c>
      <c r="L54" s="98"/>
      <c r="M54" s="98"/>
      <c r="N54" s="98"/>
      <c r="O54" s="98"/>
      <c r="P54" s="98"/>
      <c r="Q54" s="98"/>
      <c r="R54" s="98">
        <f>SUM(R50:R53)</f>
        <v>37</v>
      </c>
      <c r="S54" s="98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356"/>
      <c r="AK54" s="356"/>
      <c r="AL54" s="356"/>
      <c r="AM54" s="351"/>
      <c r="AN54" s="351"/>
      <c r="AO54" s="355"/>
      <c r="AP54" s="351"/>
      <c r="AQ54" s="351"/>
      <c r="AR54" s="50"/>
      <c r="AS54" s="50"/>
      <c r="AT54" s="356"/>
      <c r="AU54" s="356"/>
      <c r="AV54" s="356"/>
      <c r="AW54" s="356"/>
      <c r="AX54" s="357"/>
      <c r="AY54" s="356"/>
      <c r="AZ54" s="356"/>
      <c r="BA54" s="356"/>
      <c r="BB54" s="50"/>
      <c r="BC54" s="356"/>
    </row>
    <row r="55" spans="1:55" ht="17.100000000000001" customHeight="1" x14ac:dyDescent="0.7">
      <c r="B55" s="98"/>
      <c r="C55" s="98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356"/>
      <c r="AK55" s="356"/>
      <c r="AL55" s="356"/>
      <c r="AM55" s="351"/>
      <c r="AN55" s="351"/>
      <c r="AO55" s="351"/>
      <c r="AP55" s="351"/>
      <c r="AQ55" s="351"/>
      <c r="AR55" s="50"/>
      <c r="AS55" s="50"/>
      <c r="AT55" s="356"/>
      <c r="AU55" s="356"/>
      <c r="AV55" s="356"/>
      <c r="AW55" s="356"/>
      <c r="AX55" s="357"/>
      <c r="AY55" s="356"/>
      <c r="AZ55" s="356"/>
      <c r="BA55" s="356"/>
      <c r="BB55" s="50"/>
      <c r="BC55" s="356"/>
    </row>
    <row r="56" spans="1:55" ht="17.100000000000001" customHeight="1" x14ac:dyDescent="0.7">
      <c r="B56" s="98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356"/>
      <c r="AK56" s="356"/>
      <c r="AL56" s="351"/>
      <c r="AM56" s="351"/>
      <c r="AN56" s="351"/>
      <c r="AO56" s="351"/>
      <c r="AP56" s="351"/>
      <c r="AQ56" s="351"/>
      <c r="AR56" s="50"/>
      <c r="AS56" s="50"/>
      <c r="AT56" s="356"/>
      <c r="AU56" s="356"/>
      <c r="AV56" s="356"/>
      <c r="AW56" s="356"/>
      <c r="AX56" s="357"/>
      <c r="AY56" s="356"/>
      <c r="AZ56" s="356"/>
      <c r="BA56" s="356"/>
      <c r="BB56" s="50"/>
      <c r="BC56" s="356"/>
    </row>
    <row r="57" spans="1:55" ht="17.100000000000001" customHeight="1" x14ac:dyDescent="0.7"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</row>
    <row r="58" spans="1:55" ht="17.100000000000001" customHeight="1" x14ac:dyDescent="0.7"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</row>
    <row r="59" spans="1:55" ht="17.100000000000001" customHeight="1" x14ac:dyDescent="0.7"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</row>
    <row r="60" spans="1:55" ht="17.100000000000001" customHeight="1" x14ac:dyDescent="0.7"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</row>
    <row r="61" spans="1:55" ht="24.6" x14ac:dyDescent="0.7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</row>
    <row r="62" spans="1:55" ht="24.6" x14ac:dyDescent="0.7"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</row>
    <row r="63" spans="1:55" ht="24.6" x14ac:dyDescent="0.7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</row>
    <row r="64" spans="1:55" ht="24.6" x14ac:dyDescent="0.7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</row>
    <row r="65" spans="2:35" ht="24.6" x14ac:dyDescent="0.7">
      <c r="B65" s="98"/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</row>
    <row r="66" spans="2:35" ht="24.6" x14ac:dyDescent="0.7"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</row>
    <row r="67" spans="2:35" ht="24.6" x14ac:dyDescent="0.7"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</row>
    <row r="68" spans="2:35" ht="24.6" x14ac:dyDescent="0.7">
      <c r="B68" s="98"/>
      <c r="C68" s="98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</row>
    <row r="69" spans="2:35" ht="24.6" x14ac:dyDescent="0.7">
      <c r="B69" s="98"/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</row>
    <row r="70" spans="2:35" ht="24.6" x14ac:dyDescent="0.7"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</row>
    <row r="71" spans="2:35" ht="24.6" x14ac:dyDescent="0.7"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</row>
    <row r="72" spans="2:35" ht="24.6" x14ac:dyDescent="0.7"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</row>
    <row r="73" spans="2:35" ht="24.6" x14ac:dyDescent="0.7"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</row>
    <row r="74" spans="2:35" ht="24.6" x14ac:dyDescent="0.7"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</row>
    <row r="75" spans="2:35" ht="24.6" x14ac:dyDescent="0.7"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</row>
    <row r="76" spans="2:35" ht="24.6" x14ac:dyDescent="0.7"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</row>
    <row r="77" spans="2:35" ht="24.6" x14ac:dyDescent="0.7"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</row>
    <row r="78" spans="2:35" ht="24.6" x14ac:dyDescent="0.7"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</row>
    <row r="79" spans="2:35" ht="24.6" x14ac:dyDescent="0.7"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</row>
    <row r="80" spans="2:35" ht="24.6" x14ac:dyDescent="0.7"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</row>
    <row r="81" spans="2:19" ht="24.6" x14ac:dyDescent="0.7"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</row>
    <row r="82" spans="2:19" ht="24.6" x14ac:dyDescent="0.7"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</row>
    <row r="83" spans="2:19" ht="24.6" x14ac:dyDescent="0.7"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</row>
    <row r="84" spans="2:19" ht="24.6" x14ac:dyDescent="0.7"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</row>
    <row r="85" spans="2:19" ht="24.6" x14ac:dyDescent="0.7"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</row>
    <row r="86" spans="2:19" ht="24.6" x14ac:dyDescent="0.7"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</row>
    <row r="87" spans="2:19" ht="24.6" x14ac:dyDescent="0.7"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</row>
    <row r="88" spans="2:19" ht="24.6" x14ac:dyDescent="0.7">
      <c r="B88" s="98"/>
      <c r="C88" s="98"/>
      <c r="D88" s="98"/>
      <c r="E88" s="98"/>
      <c r="F88" s="98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</row>
    <row r="89" spans="2:19" ht="24.6" x14ac:dyDescent="0.7"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</row>
    <row r="90" spans="2:19" ht="24.6" x14ac:dyDescent="0.7"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</row>
    <row r="91" spans="2:19" ht="24.6" x14ac:dyDescent="0.7"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</row>
    <row r="92" spans="2:19" ht="24.6" x14ac:dyDescent="0.7"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</row>
    <row r="93" spans="2:19" ht="24.6" x14ac:dyDescent="0.7"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</row>
    <row r="94" spans="2:19" ht="24.6" x14ac:dyDescent="0.7">
      <c r="B94" s="98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</row>
    <row r="95" spans="2:19" ht="24.6" x14ac:dyDescent="0.7">
      <c r="B95" s="98"/>
      <c r="C95" s="98"/>
      <c r="D95" s="98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</row>
    <row r="96" spans="2:19" ht="24.6" x14ac:dyDescent="0.7">
      <c r="B96" s="98"/>
      <c r="C96" s="98"/>
      <c r="D96" s="98"/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</row>
    <row r="97" spans="2:19" ht="24.6" x14ac:dyDescent="0.7"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</row>
    <row r="98" spans="2:19" ht="24.6" x14ac:dyDescent="0.7"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</row>
    <row r="99" spans="2:19" ht="24.6" x14ac:dyDescent="0.7"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</row>
    <row r="100" spans="2:19" ht="24.6" x14ac:dyDescent="0.7">
      <c r="B100" s="98"/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</row>
    <row r="101" spans="2:19" ht="24.6" x14ac:dyDescent="0.7">
      <c r="B101" s="98"/>
      <c r="C101" s="98"/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91"/>
  <sheetViews>
    <sheetView showGridLines="0" view="pageLayout" zoomScaleNormal="93" zoomScaleSheetLayoutView="100" workbookViewId="0">
      <selection activeCell="N22" sqref="N22"/>
    </sheetView>
  </sheetViews>
  <sheetFormatPr defaultColWidth="9.125" defaultRowHeight="21" x14ac:dyDescent="0.6"/>
  <cols>
    <col min="1" max="1" width="5.75" style="45" customWidth="1"/>
    <col min="2" max="3" width="10.25" style="45" customWidth="1"/>
    <col min="4" max="8" width="5.75" style="45" customWidth="1"/>
    <col min="9" max="9" width="5.75" style="46" customWidth="1"/>
    <col min="10" max="15" width="5.75" style="45" customWidth="1"/>
    <col min="16" max="19" width="5.25" style="45" customWidth="1"/>
    <col min="20" max="16384" width="9.125" style="45"/>
  </cols>
  <sheetData>
    <row r="1" spans="2:18" ht="24.9" customHeight="1" x14ac:dyDescent="0.7">
      <c r="C1" s="45" t="s">
        <v>15</v>
      </c>
      <c r="I1" s="45"/>
      <c r="J1" s="46"/>
      <c r="Q1" s="47" t="s">
        <v>59</v>
      </c>
    </row>
    <row r="2" spans="2:18" ht="24.9" customHeight="1" x14ac:dyDescent="0.6"/>
    <row r="3" spans="2:18" ht="24.9" customHeight="1" x14ac:dyDescent="0.6"/>
    <row r="4" spans="2:18" ht="24.9" customHeight="1" x14ac:dyDescent="0.65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</row>
    <row r="5" spans="2:18" ht="26.4" customHeight="1" x14ac:dyDescent="0.75">
      <c r="B5" s="431" t="s">
        <v>191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</row>
    <row r="6" spans="2:18" ht="26.4" customHeight="1" x14ac:dyDescent="0.75">
      <c r="B6" s="49" t="s">
        <v>192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50"/>
    </row>
    <row r="7" spans="2:18" ht="26.4" customHeight="1" x14ac:dyDescent="0.75">
      <c r="B7" s="432" t="s">
        <v>172</v>
      </c>
      <c r="C7" s="432"/>
      <c r="D7" s="432"/>
      <c r="E7" s="432"/>
      <c r="F7" s="432"/>
      <c r="G7" s="50"/>
      <c r="H7" s="50"/>
      <c r="I7" s="51"/>
      <c r="J7" s="433" t="s">
        <v>38</v>
      </c>
      <c r="K7" s="433"/>
      <c r="L7" s="386" t="s">
        <v>37</v>
      </c>
      <c r="M7" s="386"/>
      <c r="N7" s="386"/>
      <c r="O7" s="386"/>
      <c r="P7" s="52"/>
      <c r="Q7" s="52"/>
      <c r="R7" s="50"/>
    </row>
    <row r="8" spans="2:18" ht="26.4" customHeight="1" x14ac:dyDescent="0.75">
      <c r="B8" s="52" t="s">
        <v>193</v>
      </c>
      <c r="C8" s="52"/>
      <c r="D8" s="52"/>
      <c r="E8" s="52"/>
      <c r="F8" s="52"/>
      <c r="G8" s="52"/>
      <c r="H8" s="52"/>
      <c r="I8" s="53"/>
      <c r="J8" s="52"/>
      <c r="K8" s="52"/>
      <c r="L8" s="52"/>
      <c r="M8" s="52"/>
      <c r="N8" s="52"/>
      <c r="O8" s="52"/>
      <c r="P8" s="50"/>
      <c r="Q8" s="50"/>
      <c r="R8" s="50"/>
    </row>
    <row r="9" spans="2:18" ht="26.4" customHeight="1" x14ac:dyDescent="0.75">
      <c r="B9" s="52" t="s">
        <v>48</v>
      </c>
      <c r="C9" s="52"/>
      <c r="D9" s="52"/>
      <c r="E9" s="52"/>
      <c r="F9" s="52"/>
      <c r="G9" s="52"/>
      <c r="H9" s="52"/>
      <c r="I9" s="53"/>
      <c r="J9" s="52"/>
      <c r="K9" s="52"/>
      <c r="L9" s="52"/>
      <c r="M9" s="52"/>
      <c r="N9" s="52"/>
      <c r="O9" s="52"/>
      <c r="P9" s="50"/>
      <c r="Q9" s="50"/>
      <c r="R9" s="50"/>
    </row>
    <row r="10" spans="2:18" ht="26.4" customHeight="1" x14ac:dyDescent="0.75">
      <c r="B10" s="386" t="s">
        <v>52</v>
      </c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</row>
    <row r="11" spans="2:18" ht="26.4" customHeight="1" x14ac:dyDescent="0.75">
      <c r="B11" s="52" t="s">
        <v>50</v>
      </c>
      <c r="C11" s="52"/>
      <c r="D11" s="52"/>
      <c r="E11" s="52"/>
      <c r="F11" s="52"/>
      <c r="G11" s="52"/>
      <c r="H11" s="52"/>
      <c r="I11" s="53"/>
      <c r="J11" s="52"/>
      <c r="K11" s="52"/>
      <c r="L11" s="52"/>
      <c r="M11" s="52"/>
      <c r="N11" s="52"/>
      <c r="O11" s="50"/>
      <c r="P11" s="50"/>
      <c r="Q11" s="50"/>
      <c r="R11" s="50"/>
    </row>
    <row r="12" spans="2:18" ht="26.4" customHeight="1" x14ac:dyDescent="0.75">
      <c r="B12" s="386" t="s">
        <v>49</v>
      </c>
      <c r="C12" s="386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</row>
    <row r="13" spans="2:18" ht="26.4" customHeight="1" x14ac:dyDescent="0.75">
      <c r="B13" s="386" t="s">
        <v>64</v>
      </c>
      <c r="C13" s="386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</row>
    <row r="14" spans="2:18" ht="26.4" customHeight="1" thickBot="1" x14ac:dyDescent="0.8">
      <c r="B14" s="54" t="s">
        <v>16</v>
      </c>
      <c r="C14" s="55"/>
      <c r="D14" s="55"/>
      <c r="E14" s="55"/>
      <c r="F14" s="55"/>
      <c r="G14" s="55"/>
      <c r="H14" s="55"/>
      <c r="I14" s="56"/>
      <c r="J14" s="55"/>
      <c r="K14" s="55"/>
      <c r="L14" s="55"/>
      <c r="M14" s="55"/>
      <c r="N14" s="55"/>
      <c r="O14" s="55"/>
      <c r="P14" s="55"/>
      <c r="Q14" s="55"/>
      <c r="R14" s="57"/>
    </row>
    <row r="15" spans="2:18" ht="26.4" customHeight="1" thickBot="1" x14ac:dyDescent="0.8">
      <c r="B15" s="418" t="s">
        <v>17</v>
      </c>
      <c r="C15" s="419"/>
      <c r="D15" s="422" t="s">
        <v>43</v>
      </c>
      <c r="E15" s="423"/>
      <c r="F15" s="423"/>
      <c r="G15" s="423"/>
      <c r="H15" s="423"/>
      <c r="I15" s="423"/>
      <c r="J15" s="423"/>
      <c r="K15" s="424"/>
      <c r="L15" s="58" t="s">
        <v>44</v>
      </c>
      <c r="M15" s="58"/>
      <c r="N15" s="58"/>
      <c r="O15" s="59"/>
      <c r="P15" s="407" t="s">
        <v>45</v>
      </c>
      <c r="Q15" s="408"/>
      <c r="R15" s="409"/>
    </row>
    <row r="16" spans="2:18" ht="26.4" customHeight="1" thickBot="1" x14ac:dyDescent="0.8">
      <c r="B16" s="420"/>
      <c r="C16" s="421"/>
      <c r="D16" s="60">
        <v>4</v>
      </c>
      <c r="E16" s="61">
        <v>3.5</v>
      </c>
      <c r="F16" s="61">
        <v>3</v>
      </c>
      <c r="G16" s="61">
        <v>2.5</v>
      </c>
      <c r="H16" s="61">
        <v>2</v>
      </c>
      <c r="I16" s="61">
        <v>1.5</v>
      </c>
      <c r="J16" s="62">
        <v>1</v>
      </c>
      <c r="K16" s="63">
        <v>0</v>
      </c>
      <c r="L16" s="64" t="s">
        <v>18</v>
      </c>
      <c r="M16" s="61" t="s">
        <v>19</v>
      </c>
      <c r="N16" s="61" t="s">
        <v>20</v>
      </c>
      <c r="O16" s="63" t="s">
        <v>21</v>
      </c>
      <c r="P16" s="425"/>
      <c r="Q16" s="425"/>
      <c r="R16" s="426"/>
    </row>
    <row r="17" spans="2:18" ht="26.4" customHeight="1" x14ac:dyDescent="0.75">
      <c r="B17" s="427">
        <f>SUM(D17:O17)</f>
        <v>41</v>
      </c>
      <c r="C17" s="428"/>
      <c r="D17" s="65">
        <f>'รวมคะแนน1-1'!W55</f>
        <v>4</v>
      </c>
      <c r="E17" s="66">
        <f>'รวมคะแนน1-2'!W55</f>
        <v>3</v>
      </c>
      <c r="F17" s="66">
        <f>'รวมคะแนน1-2'!W54</f>
        <v>7</v>
      </c>
      <c r="G17" s="66">
        <f>'รวมคะแนน1-2'!W53</f>
        <v>1</v>
      </c>
      <c r="H17" s="66">
        <f>'รวมคะแนน1-2'!W52</f>
        <v>1</v>
      </c>
      <c r="I17" s="66">
        <f>'รวมคะแนน1-2'!W51</f>
        <v>2</v>
      </c>
      <c r="J17" s="67">
        <f>'รวมคะแนน1-2'!W50</f>
        <v>2</v>
      </c>
      <c r="K17" s="68">
        <f>'รวมคะแนน1-2'!W49</f>
        <v>21</v>
      </c>
      <c r="L17" s="69">
        <f>'รวมคะแนน1-2'!W57</f>
        <v>0</v>
      </c>
      <c r="M17" s="66">
        <f>'รวมคะแนน1-2'!W58</f>
        <v>0</v>
      </c>
      <c r="N17" s="66">
        <f>'รวมคะแนน1-2'!W59</f>
        <v>0</v>
      </c>
      <c r="O17" s="68">
        <f>'รวมคะแนน1-2'!W60</f>
        <v>0</v>
      </c>
      <c r="P17" s="425"/>
      <c r="Q17" s="425"/>
      <c r="R17" s="426"/>
    </row>
    <row r="18" spans="2:18" ht="26.4" customHeight="1" thickBot="1" x14ac:dyDescent="0.8">
      <c r="B18" s="429" t="s">
        <v>60</v>
      </c>
      <c r="C18" s="430"/>
      <c r="D18" s="70">
        <f>'รวมคะแนน1-2'!W56</f>
        <v>4</v>
      </c>
      <c r="E18" s="71">
        <f t="shared" ref="E18:O18" si="0">(100/$B17)*E17</f>
        <v>7.3170731707317067</v>
      </c>
      <c r="F18" s="71">
        <f t="shared" si="0"/>
        <v>17.073170731707318</v>
      </c>
      <c r="G18" s="71">
        <f t="shared" si="0"/>
        <v>2.4390243902439024</v>
      </c>
      <c r="H18" s="71">
        <f t="shared" si="0"/>
        <v>2.4390243902439024</v>
      </c>
      <c r="I18" s="71">
        <f t="shared" si="0"/>
        <v>4.8780487804878048</v>
      </c>
      <c r="J18" s="71">
        <f t="shared" si="0"/>
        <v>4.8780487804878048</v>
      </c>
      <c r="K18" s="72">
        <f t="shared" si="0"/>
        <v>51.219512195121951</v>
      </c>
      <c r="L18" s="73">
        <f t="shared" si="0"/>
        <v>0</v>
      </c>
      <c r="M18" s="71">
        <f t="shared" si="0"/>
        <v>0</v>
      </c>
      <c r="N18" s="71">
        <f t="shared" si="0"/>
        <v>0</v>
      </c>
      <c r="O18" s="72">
        <f t="shared" si="0"/>
        <v>0</v>
      </c>
      <c r="P18" s="425"/>
      <c r="Q18" s="425"/>
      <c r="R18" s="426"/>
    </row>
    <row r="19" spans="2:18" ht="26.4" customHeight="1" thickBot="1" x14ac:dyDescent="0.8">
      <c r="B19" s="404" t="s">
        <v>22</v>
      </c>
      <c r="C19" s="405"/>
      <c r="D19" s="405"/>
      <c r="E19" s="405"/>
      <c r="F19" s="405"/>
      <c r="G19" s="406"/>
      <c r="H19" s="404" t="s">
        <v>26</v>
      </c>
      <c r="I19" s="405"/>
      <c r="J19" s="405"/>
      <c r="K19" s="405"/>
      <c r="L19" s="405"/>
      <c r="M19" s="405"/>
      <c r="N19" s="405"/>
      <c r="O19" s="406"/>
      <c r="P19" s="407" t="s">
        <v>45</v>
      </c>
      <c r="Q19" s="408"/>
      <c r="R19" s="409"/>
    </row>
    <row r="20" spans="2:18" ht="26.4" customHeight="1" x14ac:dyDescent="0.6">
      <c r="B20" s="74" t="s">
        <v>63</v>
      </c>
      <c r="C20" s="75" t="s">
        <v>23</v>
      </c>
      <c r="D20" s="410" t="s">
        <v>24</v>
      </c>
      <c r="E20" s="411"/>
      <c r="F20" s="410" t="s">
        <v>25</v>
      </c>
      <c r="G20" s="412"/>
      <c r="H20" s="413" t="s">
        <v>63</v>
      </c>
      <c r="I20" s="411"/>
      <c r="J20" s="410" t="s">
        <v>23</v>
      </c>
      <c r="K20" s="411"/>
      <c r="L20" s="410" t="s">
        <v>24</v>
      </c>
      <c r="M20" s="411"/>
      <c r="N20" s="410" t="s">
        <v>25</v>
      </c>
      <c r="O20" s="412"/>
      <c r="P20" s="414"/>
      <c r="Q20" s="414"/>
      <c r="R20" s="415"/>
    </row>
    <row r="21" spans="2:18" ht="26.4" customHeight="1" thickBot="1" x14ac:dyDescent="0.8">
      <c r="B21" s="76">
        <f>'คุณลักษณะ1-2'!K54</f>
        <v>10</v>
      </c>
      <c r="C21" s="77">
        <f>'คุณลักษณะ1-2'!K53</f>
        <v>14</v>
      </c>
      <c r="D21" s="396">
        <f>'คุณลักษณะ1-2'!K52</f>
        <v>10</v>
      </c>
      <c r="E21" s="397"/>
      <c r="F21" s="396">
        <f>'คุณลักษณะ1-2'!K51</f>
        <v>7</v>
      </c>
      <c r="G21" s="398"/>
      <c r="H21" s="399">
        <f>'คุณลักษณะ1-2'!R54</f>
        <v>6</v>
      </c>
      <c r="I21" s="400"/>
      <c r="J21" s="401">
        <f>'คุณลักษณะ1-2'!R53</f>
        <v>6</v>
      </c>
      <c r="K21" s="400"/>
      <c r="L21" s="401">
        <f>'คุณลักษณะ1-2'!R52</f>
        <v>2</v>
      </c>
      <c r="M21" s="400"/>
      <c r="N21" s="401">
        <f>'คุณลักษณะ1-2'!R51</f>
        <v>27</v>
      </c>
      <c r="O21" s="402"/>
      <c r="P21" s="416"/>
      <c r="Q21" s="416"/>
      <c r="R21" s="417"/>
    </row>
    <row r="22" spans="2:18" ht="27.9" customHeight="1" x14ac:dyDescent="0.75">
      <c r="B22" s="78" t="s">
        <v>46</v>
      </c>
      <c r="C22" s="79"/>
      <c r="D22" s="79"/>
      <c r="E22" s="79"/>
      <c r="F22" s="79"/>
      <c r="G22" s="79"/>
      <c r="H22" s="79"/>
      <c r="I22" s="80"/>
      <c r="J22" s="79"/>
      <c r="K22" s="79"/>
      <c r="L22" s="79"/>
      <c r="M22" s="79"/>
      <c r="N22" s="79"/>
      <c r="O22" s="79"/>
      <c r="P22" s="79"/>
      <c r="Q22" s="79"/>
      <c r="R22" s="81"/>
    </row>
    <row r="23" spans="2:18" ht="26.4" customHeight="1" x14ac:dyDescent="0.75">
      <c r="B23" s="82"/>
      <c r="C23" s="50"/>
      <c r="D23" s="386" t="s">
        <v>194</v>
      </c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52"/>
      <c r="R23" s="83"/>
    </row>
    <row r="24" spans="2:18" ht="26.4" customHeight="1" x14ac:dyDescent="0.75">
      <c r="B24" s="82"/>
      <c r="C24" s="50"/>
      <c r="D24" s="386" t="s">
        <v>195</v>
      </c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83"/>
    </row>
    <row r="25" spans="2:18" ht="26.4" customHeight="1" x14ac:dyDescent="0.75">
      <c r="B25" s="82"/>
      <c r="C25" s="50"/>
      <c r="D25" s="386" t="s">
        <v>196</v>
      </c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83"/>
    </row>
    <row r="26" spans="2:18" ht="26.4" customHeight="1" x14ac:dyDescent="0.75">
      <c r="B26" s="82"/>
      <c r="C26" s="50"/>
      <c r="D26" s="386" t="s">
        <v>197</v>
      </c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7"/>
    </row>
    <row r="27" spans="2:18" ht="26.4" customHeight="1" x14ac:dyDescent="0.75">
      <c r="B27" s="84" t="s">
        <v>47</v>
      </c>
      <c r="C27" s="85"/>
      <c r="D27" s="85"/>
      <c r="E27" s="52"/>
      <c r="F27" s="52"/>
      <c r="G27" s="52"/>
      <c r="H27" s="52"/>
      <c r="I27" s="53"/>
      <c r="J27" s="52"/>
      <c r="K27" s="52"/>
      <c r="L27" s="52"/>
      <c r="M27" s="52"/>
      <c r="N27" s="52"/>
      <c r="O27" s="52"/>
      <c r="P27" s="52"/>
      <c r="Q27" s="52"/>
      <c r="R27" s="83"/>
    </row>
    <row r="28" spans="2:18" ht="30" customHeight="1" thickBot="1" x14ac:dyDescent="0.8">
      <c r="B28" s="86"/>
      <c r="C28" s="57"/>
      <c r="D28" s="388" t="s">
        <v>198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403"/>
    </row>
    <row r="29" spans="2:18" ht="30" customHeight="1" x14ac:dyDescent="0.75">
      <c r="B29" s="393" t="s">
        <v>199</v>
      </c>
      <c r="C29" s="394"/>
      <c r="D29" s="394"/>
      <c r="E29" s="394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5"/>
    </row>
    <row r="30" spans="2:18" ht="9.9" customHeight="1" x14ac:dyDescent="0.75">
      <c r="B30" s="82"/>
      <c r="C30" s="50"/>
      <c r="D30" s="50"/>
      <c r="E30" s="50"/>
      <c r="F30" s="50"/>
      <c r="G30" s="50"/>
      <c r="H30" s="50"/>
      <c r="I30" s="51"/>
      <c r="J30" s="50"/>
      <c r="K30" s="50"/>
      <c r="L30" s="50"/>
      <c r="M30" s="52"/>
      <c r="N30" s="52"/>
      <c r="O30" s="52"/>
      <c r="P30" s="52"/>
      <c r="Q30" s="52"/>
      <c r="R30" s="83"/>
    </row>
    <row r="31" spans="2:18" ht="30" customHeight="1" x14ac:dyDescent="0.75">
      <c r="B31" s="82"/>
      <c r="C31" s="50"/>
      <c r="D31" s="386" t="s">
        <v>200</v>
      </c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7"/>
    </row>
    <row r="32" spans="2:18" ht="30" customHeight="1" x14ac:dyDescent="0.75">
      <c r="B32" s="87"/>
      <c r="C32" s="50"/>
      <c r="D32" s="50"/>
      <c r="E32" s="88" t="s">
        <v>51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52"/>
      <c r="R32" s="83"/>
    </row>
    <row r="33" spans="1:19" ht="30" customHeight="1" thickBot="1" x14ac:dyDescent="0.65">
      <c r="B33" s="89"/>
      <c r="C33" s="57"/>
      <c r="D33" s="388" t="s">
        <v>201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8"/>
      <c r="R33" s="90"/>
    </row>
    <row r="34" spans="1:19" ht="24.9" customHeight="1" x14ac:dyDescent="0.6">
      <c r="B34" s="389"/>
      <c r="C34" s="389"/>
      <c r="D34" s="389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89"/>
    </row>
    <row r="35" spans="1:19" ht="24.9" customHeight="1" x14ac:dyDescent="0.85"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91"/>
    </row>
    <row r="36" spans="1:19" ht="24.9" customHeight="1" x14ac:dyDescent="0.85"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92"/>
    </row>
    <row r="37" spans="1:19" ht="17.100000000000001" customHeight="1" x14ac:dyDescent="0.85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spans="1:19" ht="17.100000000000001" customHeight="1" x14ac:dyDescent="0.85">
      <c r="A38" s="93"/>
      <c r="B38" s="94"/>
      <c r="C38" s="94"/>
      <c r="D38" s="94"/>
      <c r="E38" s="94"/>
      <c r="F38" s="94"/>
      <c r="G38" s="94"/>
      <c r="H38" s="94"/>
      <c r="I38" s="95"/>
      <c r="J38" s="94"/>
      <c r="K38" s="94"/>
      <c r="L38" s="94"/>
      <c r="M38" s="94"/>
      <c r="N38" s="94"/>
      <c r="O38" s="94"/>
      <c r="P38" s="94"/>
      <c r="Q38" s="94"/>
      <c r="R38" s="94"/>
      <c r="S38" s="93"/>
    </row>
    <row r="39" spans="1:19" ht="17.100000000000001" customHeight="1" x14ac:dyDescent="0.85">
      <c r="A39" s="93"/>
      <c r="B39" s="94"/>
      <c r="C39" s="94"/>
      <c r="D39" s="94"/>
      <c r="E39" s="94"/>
      <c r="F39" s="94"/>
      <c r="G39" s="94"/>
      <c r="H39" s="94"/>
      <c r="I39" s="95"/>
      <c r="J39" s="94"/>
      <c r="K39" s="94"/>
      <c r="L39" s="94"/>
      <c r="M39" s="94"/>
      <c r="N39" s="94"/>
      <c r="O39" s="94"/>
      <c r="P39" s="94"/>
      <c r="Q39" s="94"/>
      <c r="R39" s="94"/>
      <c r="S39" s="93"/>
    </row>
    <row r="40" spans="1:19" ht="17.100000000000001" customHeight="1" x14ac:dyDescent="0.85">
      <c r="A40" s="93"/>
      <c r="B40" s="94"/>
      <c r="C40" s="94"/>
      <c r="D40" s="94"/>
      <c r="E40" s="94"/>
      <c r="F40" s="94"/>
      <c r="G40" s="94"/>
      <c r="H40" s="94"/>
      <c r="I40" s="95"/>
      <c r="J40" s="94"/>
      <c r="K40" s="94"/>
      <c r="L40" s="94"/>
      <c r="M40" s="94"/>
      <c r="N40" s="94"/>
      <c r="O40" s="94"/>
      <c r="P40" s="94"/>
      <c r="Q40" s="94"/>
      <c r="R40" s="94"/>
      <c r="S40" s="93"/>
    </row>
    <row r="41" spans="1:19" ht="17.100000000000001" customHeight="1" x14ac:dyDescent="0.85">
      <c r="A41" s="93"/>
      <c r="B41" s="94"/>
      <c r="C41" s="94"/>
      <c r="D41" s="94"/>
      <c r="E41" s="94"/>
      <c r="F41" s="94"/>
      <c r="G41" s="94"/>
      <c r="H41" s="94"/>
      <c r="I41" s="95"/>
      <c r="J41" s="94"/>
      <c r="K41" s="94"/>
      <c r="L41" s="94"/>
      <c r="M41" s="94"/>
      <c r="N41" s="94"/>
      <c r="O41" s="94"/>
      <c r="P41" s="94"/>
      <c r="Q41" s="94"/>
      <c r="R41" s="94"/>
      <c r="S41" s="93"/>
    </row>
    <row r="42" spans="1:19" ht="17.100000000000001" customHeight="1" x14ac:dyDescent="0.85">
      <c r="A42" s="93"/>
      <c r="B42" s="94"/>
      <c r="C42" s="94"/>
      <c r="D42" s="94"/>
      <c r="E42" s="94"/>
      <c r="F42" s="94"/>
      <c r="G42" s="94"/>
      <c r="H42" s="94"/>
      <c r="I42" s="95"/>
      <c r="J42" s="94"/>
      <c r="K42" s="94"/>
      <c r="L42" s="94"/>
      <c r="M42" s="94"/>
      <c r="N42" s="94"/>
      <c r="O42" s="94"/>
      <c r="P42" s="94"/>
      <c r="Q42" s="94"/>
      <c r="R42" s="94"/>
      <c r="S42" s="93"/>
    </row>
    <row r="43" spans="1:19" ht="17.100000000000001" customHeight="1" x14ac:dyDescent="0.85">
      <c r="A43" s="93"/>
      <c r="B43" s="94"/>
      <c r="C43" s="94"/>
      <c r="D43" s="94"/>
      <c r="E43" s="94"/>
      <c r="F43" s="94"/>
      <c r="G43" s="94"/>
      <c r="H43" s="94"/>
      <c r="I43" s="95"/>
      <c r="J43" s="94"/>
      <c r="K43" s="94"/>
      <c r="L43" s="94"/>
      <c r="M43" s="94"/>
      <c r="N43" s="94"/>
      <c r="O43" s="94"/>
      <c r="P43" s="94"/>
      <c r="Q43" s="94"/>
      <c r="R43" s="94"/>
      <c r="S43" s="93"/>
    </row>
    <row r="44" spans="1:19" s="93" customFormat="1" ht="17.100000000000001" customHeight="1" x14ac:dyDescent="0.85">
      <c r="B44" s="94"/>
      <c r="C44" s="94"/>
      <c r="D44" s="94"/>
      <c r="E44" s="94"/>
      <c r="F44" s="94"/>
      <c r="G44" s="94"/>
      <c r="H44" s="94"/>
      <c r="I44" s="95"/>
      <c r="J44" s="94"/>
      <c r="K44" s="94"/>
      <c r="L44" s="94"/>
      <c r="M44" s="94"/>
      <c r="N44" s="94"/>
      <c r="O44" s="94"/>
      <c r="P44" s="94"/>
      <c r="Q44" s="94"/>
      <c r="R44" s="94"/>
    </row>
    <row r="45" spans="1:19" s="93" customFormat="1" ht="17.100000000000001" customHeight="1" x14ac:dyDescent="0.85">
      <c r="B45" s="94"/>
      <c r="C45" s="94"/>
      <c r="D45" s="94"/>
      <c r="E45" s="94"/>
      <c r="F45" s="94"/>
      <c r="G45" s="94"/>
      <c r="H45" s="94"/>
      <c r="I45" s="95"/>
      <c r="J45" s="94"/>
      <c r="K45" s="94"/>
      <c r="L45" s="94"/>
      <c r="M45" s="94"/>
      <c r="N45" s="94"/>
      <c r="O45" s="94"/>
      <c r="P45" s="94"/>
      <c r="Q45" s="94"/>
      <c r="R45" s="94"/>
    </row>
    <row r="46" spans="1:19" s="93" customFormat="1" ht="17.100000000000001" customHeight="1" x14ac:dyDescent="0.85">
      <c r="B46" s="94"/>
      <c r="C46" s="94"/>
      <c r="D46" s="94"/>
      <c r="E46" s="94"/>
      <c r="F46" s="94"/>
      <c r="G46" s="94"/>
      <c r="H46" s="94"/>
      <c r="I46" s="95"/>
      <c r="J46" s="94"/>
      <c r="K46" s="94"/>
      <c r="L46" s="94"/>
      <c r="M46" s="94"/>
      <c r="N46" s="94"/>
      <c r="O46" s="94"/>
      <c r="P46" s="94"/>
      <c r="Q46" s="94"/>
      <c r="R46" s="94"/>
      <c r="S46" s="45"/>
    </row>
    <row r="47" spans="1:19" s="93" customFormat="1" ht="17.100000000000001" customHeight="1" x14ac:dyDescent="0.85">
      <c r="A47" s="45"/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  <c r="N47" s="50"/>
      <c r="O47" s="50"/>
      <c r="P47" s="50"/>
      <c r="Q47" s="50"/>
      <c r="R47" s="50"/>
      <c r="S47" s="45"/>
    </row>
    <row r="48" spans="1:19" s="93" customFormat="1" ht="17.100000000000001" customHeight="1" x14ac:dyDescent="0.85">
      <c r="A48" s="45"/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  <c r="N48" s="50"/>
      <c r="O48" s="50"/>
      <c r="P48" s="50"/>
      <c r="Q48" s="50"/>
      <c r="R48" s="50"/>
      <c r="S48" s="45"/>
    </row>
    <row r="49" spans="1:19" s="93" customFormat="1" ht="17.100000000000001" customHeight="1" x14ac:dyDescent="0.85">
      <c r="A49" s="45"/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  <c r="N49" s="50"/>
      <c r="O49" s="50"/>
      <c r="P49" s="50"/>
      <c r="Q49" s="50"/>
      <c r="R49" s="50"/>
      <c r="S49" s="45"/>
    </row>
    <row r="50" spans="1:19" s="93" customFormat="1" ht="17.100000000000001" customHeight="1" x14ac:dyDescent="0.85">
      <c r="A50" s="45"/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  <c r="N50" s="50"/>
      <c r="O50" s="50"/>
      <c r="P50" s="50"/>
      <c r="Q50" s="50"/>
      <c r="R50" s="50"/>
      <c r="S50" s="45"/>
    </row>
    <row r="51" spans="1:19" s="93" customFormat="1" ht="17.100000000000001" customHeight="1" x14ac:dyDescent="0.85">
      <c r="A51" s="45"/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  <c r="N51" s="50"/>
      <c r="O51" s="50"/>
      <c r="P51" s="50"/>
      <c r="Q51" s="50"/>
      <c r="R51" s="50"/>
      <c r="S51" s="45"/>
    </row>
    <row r="52" spans="1:19" s="93" customFormat="1" ht="17.100000000000001" customHeight="1" x14ac:dyDescent="0.85">
      <c r="A52" s="45"/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  <c r="N52" s="50"/>
      <c r="O52" s="50"/>
      <c r="P52" s="50"/>
      <c r="Q52" s="50"/>
      <c r="R52" s="50"/>
      <c r="S52" s="45"/>
    </row>
    <row r="53" spans="1:19" s="93" customFormat="1" ht="17.100000000000001" customHeight="1" x14ac:dyDescent="0.85">
      <c r="A53" s="45"/>
      <c r="B53" s="50"/>
      <c r="C53" s="50"/>
      <c r="D53" s="50"/>
      <c r="E53" s="50"/>
      <c r="F53" s="50"/>
      <c r="G53" s="50"/>
      <c r="H53" s="50"/>
      <c r="I53" s="51"/>
      <c r="J53" s="50"/>
      <c r="K53" s="50"/>
      <c r="L53" s="50"/>
      <c r="M53" s="50"/>
      <c r="N53" s="50"/>
      <c r="O53" s="50"/>
      <c r="P53" s="50"/>
      <c r="Q53" s="50"/>
      <c r="R53" s="50"/>
      <c r="S53" s="45"/>
    </row>
    <row r="54" spans="1:19" s="93" customFormat="1" ht="17.100000000000001" customHeight="1" x14ac:dyDescent="0.85">
      <c r="A54" s="45"/>
      <c r="B54" s="50"/>
      <c r="C54" s="50"/>
      <c r="D54" s="50"/>
      <c r="E54" s="50"/>
      <c r="F54" s="50"/>
      <c r="G54" s="50"/>
      <c r="H54" s="50"/>
      <c r="I54" s="51"/>
      <c r="J54" s="50"/>
      <c r="K54" s="50"/>
      <c r="L54" s="50"/>
      <c r="M54" s="50"/>
      <c r="N54" s="50"/>
      <c r="O54" s="50"/>
      <c r="P54" s="50"/>
      <c r="Q54" s="50"/>
      <c r="R54" s="50"/>
      <c r="S54" s="45"/>
    </row>
    <row r="55" spans="1:19" ht="17.100000000000001" customHeight="1" x14ac:dyDescent="0.6">
      <c r="B55" s="50"/>
      <c r="C55" s="50"/>
      <c r="D55" s="50"/>
      <c r="E55" s="50"/>
      <c r="F55" s="50"/>
      <c r="G55" s="50"/>
      <c r="H55" s="50"/>
      <c r="I55" s="51"/>
      <c r="J55" s="50"/>
      <c r="K55" s="50"/>
      <c r="L55" s="50"/>
      <c r="M55" s="50"/>
      <c r="N55" s="50"/>
      <c r="O55" s="50"/>
      <c r="P55" s="50"/>
      <c r="Q55" s="50"/>
      <c r="R55" s="50"/>
    </row>
    <row r="56" spans="1:19" ht="17.100000000000001" customHeight="1" x14ac:dyDescent="0.6">
      <c r="B56" s="50"/>
      <c r="C56" s="50"/>
      <c r="D56" s="50"/>
      <c r="E56" s="50"/>
      <c r="F56" s="50"/>
      <c r="G56" s="50"/>
      <c r="H56" s="50"/>
      <c r="I56" s="51"/>
      <c r="J56" s="50"/>
      <c r="K56" s="50"/>
      <c r="L56" s="50"/>
      <c r="M56" s="50"/>
      <c r="N56" s="50"/>
      <c r="O56" s="50"/>
      <c r="P56" s="50"/>
      <c r="Q56" s="50"/>
      <c r="R56" s="50"/>
    </row>
    <row r="57" spans="1:19" ht="17.100000000000001" customHeight="1" x14ac:dyDescent="0.6">
      <c r="B57" s="50"/>
      <c r="C57" s="50"/>
      <c r="D57" s="50"/>
      <c r="E57" s="50"/>
      <c r="F57" s="50"/>
      <c r="G57" s="50"/>
      <c r="H57" s="50"/>
      <c r="I57" s="51"/>
      <c r="J57" s="50"/>
      <c r="K57" s="50"/>
      <c r="L57" s="50"/>
      <c r="M57" s="50"/>
      <c r="N57" s="50"/>
      <c r="O57" s="50"/>
      <c r="P57" s="50"/>
      <c r="Q57" s="50"/>
      <c r="R57" s="50"/>
    </row>
    <row r="58" spans="1:19" ht="17.100000000000001" customHeight="1" x14ac:dyDescent="0.6">
      <c r="B58" s="50"/>
      <c r="C58" s="50"/>
      <c r="D58" s="50"/>
      <c r="E58" s="50"/>
      <c r="F58" s="50"/>
      <c r="G58" s="50"/>
      <c r="H58" s="50"/>
      <c r="I58" s="51"/>
      <c r="J58" s="50"/>
      <c r="K58" s="50"/>
      <c r="L58" s="50"/>
      <c r="M58" s="50"/>
      <c r="N58" s="50"/>
      <c r="O58" s="50"/>
      <c r="P58" s="50"/>
      <c r="Q58" s="50"/>
      <c r="R58" s="50"/>
    </row>
    <row r="59" spans="1:19" ht="17.100000000000001" customHeight="1" x14ac:dyDescent="0.6">
      <c r="B59" s="50"/>
      <c r="C59" s="50"/>
      <c r="D59" s="50"/>
      <c r="E59" s="50"/>
      <c r="F59" s="50"/>
      <c r="G59" s="50"/>
      <c r="H59" s="50"/>
      <c r="I59" s="51"/>
      <c r="J59" s="50"/>
      <c r="K59" s="50"/>
      <c r="L59" s="50"/>
      <c r="M59" s="50"/>
      <c r="N59" s="50"/>
      <c r="O59" s="50"/>
      <c r="P59" s="50"/>
      <c r="Q59" s="50"/>
      <c r="R59" s="50"/>
    </row>
    <row r="60" spans="1:19" ht="17.100000000000001" customHeight="1" x14ac:dyDescent="0.6">
      <c r="B60" s="50"/>
      <c r="C60" s="50"/>
      <c r="D60" s="50"/>
      <c r="E60" s="50"/>
      <c r="F60" s="50"/>
      <c r="G60" s="50"/>
      <c r="H60" s="50"/>
      <c r="I60" s="51"/>
      <c r="J60" s="50"/>
      <c r="K60" s="50"/>
      <c r="L60" s="50"/>
      <c r="M60" s="50"/>
      <c r="N60" s="50"/>
      <c r="O60" s="50"/>
      <c r="P60" s="50"/>
      <c r="Q60" s="50"/>
      <c r="R60" s="50"/>
    </row>
    <row r="61" spans="1:19" ht="17.100000000000001" customHeight="1" x14ac:dyDescent="0.6">
      <c r="B61" s="50"/>
      <c r="C61" s="50"/>
      <c r="D61" s="50"/>
      <c r="E61" s="50"/>
      <c r="F61" s="50"/>
      <c r="G61" s="50"/>
      <c r="H61" s="50"/>
      <c r="I61" s="51"/>
      <c r="J61" s="50"/>
      <c r="K61" s="50"/>
      <c r="L61" s="50"/>
      <c r="M61" s="50"/>
      <c r="N61" s="50"/>
      <c r="O61" s="50"/>
      <c r="P61" s="50"/>
      <c r="Q61" s="50"/>
      <c r="R61" s="50"/>
    </row>
    <row r="62" spans="1:19" ht="17.100000000000001" customHeight="1" x14ac:dyDescent="0.6">
      <c r="B62" s="50"/>
      <c r="C62" s="50"/>
      <c r="D62" s="50"/>
      <c r="E62" s="50"/>
      <c r="F62" s="50"/>
      <c r="G62" s="50"/>
      <c r="H62" s="50"/>
      <c r="I62" s="51"/>
      <c r="J62" s="50"/>
      <c r="K62" s="50"/>
      <c r="L62" s="50"/>
      <c r="M62" s="50"/>
      <c r="N62" s="50"/>
      <c r="O62" s="50"/>
      <c r="P62" s="50"/>
      <c r="Q62" s="50"/>
      <c r="R62" s="50"/>
    </row>
    <row r="63" spans="1:19" ht="17.100000000000001" customHeight="1" x14ac:dyDescent="0.6">
      <c r="B63" s="50"/>
      <c r="C63" s="50"/>
      <c r="D63" s="50"/>
      <c r="E63" s="50"/>
      <c r="F63" s="50"/>
      <c r="G63" s="50"/>
      <c r="H63" s="50"/>
      <c r="I63" s="51"/>
      <c r="J63" s="50"/>
      <c r="K63" s="50"/>
      <c r="L63" s="50"/>
      <c r="M63" s="50"/>
      <c r="N63" s="50"/>
      <c r="O63" s="50"/>
      <c r="P63" s="50"/>
      <c r="Q63" s="50"/>
      <c r="R63" s="50"/>
    </row>
    <row r="64" spans="1:19" ht="17.100000000000001" customHeight="1" x14ac:dyDescent="0.6">
      <c r="B64" s="50"/>
      <c r="C64" s="50"/>
      <c r="D64" s="50"/>
      <c r="E64" s="50"/>
      <c r="F64" s="50"/>
      <c r="G64" s="50"/>
      <c r="H64" s="50"/>
      <c r="I64" s="51"/>
      <c r="J64" s="50"/>
      <c r="K64" s="50"/>
      <c r="L64" s="50"/>
      <c r="M64" s="50"/>
      <c r="N64" s="50"/>
      <c r="O64" s="50"/>
      <c r="P64" s="50"/>
      <c r="Q64" s="50"/>
      <c r="R64" s="50"/>
    </row>
    <row r="65" spans="1:18" ht="17.100000000000001" customHeight="1" x14ac:dyDescent="0.6">
      <c r="B65" s="50"/>
      <c r="C65" s="50"/>
      <c r="D65" s="50"/>
      <c r="E65" s="50"/>
      <c r="F65" s="50"/>
      <c r="G65" s="50"/>
      <c r="H65" s="50"/>
      <c r="I65" s="51"/>
      <c r="J65" s="50"/>
      <c r="K65" s="50"/>
      <c r="L65" s="50"/>
      <c r="M65" s="50"/>
      <c r="N65" s="50"/>
      <c r="O65" s="50"/>
      <c r="P65" s="50"/>
      <c r="Q65" s="50"/>
      <c r="R65" s="50"/>
    </row>
    <row r="66" spans="1:18" ht="17.100000000000001" customHeight="1" x14ac:dyDescent="0.6">
      <c r="B66" s="50"/>
      <c r="C66" s="50"/>
      <c r="D66" s="50"/>
      <c r="E66" s="50"/>
      <c r="F66" s="50"/>
      <c r="G66" s="50"/>
      <c r="H66" s="50"/>
      <c r="I66" s="51"/>
      <c r="J66" s="50"/>
      <c r="K66" s="50"/>
      <c r="L66" s="50"/>
      <c r="M66" s="50"/>
      <c r="N66" s="50"/>
      <c r="O66" s="50"/>
      <c r="P66" s="50"/>
      <c r="Q66" s="50"/>
      <c r="R66" s="50"/>
    </row>
    <row r="67" spans="1:18" ht="17.100000000000001" customHeight="1" x14ac:dyDescent="0.6">
      <c r="B67" s="50"/>
      <c r="C67" s="50"/>
      <c r="D67" s="50"/>
      <c r="E67" s="50"/>
      <c r="F67" s="50"/>
      <c r="G67" s="50"/>
      <c r="H67" s="50"/>
      <c r="I67" s="51"/>
      <c r="J67" s="50"/>
      <c r="K67" s="50"/>
      <c r="L67" s="50"/>
      <c r="M67" s="50"/>
      <c r="N67" s="50"/>
      <c r="O67" s="50"/>
      <c r="P67" s="50"/>
      <c r="Q67" s="50"/>
      <c r="R67" s="50"/>
    </row>
    <row r="68" spans="1:18" ht="17.100000000000001" customHeight="1" x14ac:dyDescent="0.6"/>
    <row r="69" spans="1:18" ht="17.100000000000001" customHeight="1" x14ac:dyDescent="0.6"/>
    <row r="70" spans="1:18" ht="17.100000000000001" customHeight="1" x14ac:dyDescent="0.6"/>
    <row r="71" spans="1:18" ht="17.100000000000001" customHeight="1" x14ac:dyDescent="0.6"/>
    <row r="72" spans="1:18" ht="17.100000000000001" customHeight="1" x14ac:dyDescent="0.6"/>
    <row r="73" spans="1:18" ht="17.100000000000001" customHeight="1" x14ac:dyDescent="0.6"/>
    <row r="74" spans="1:18" ht="17.100000000000001" customHeight="1" x14ac:dyDescent="0.6"/>
    <row r="75" spans="1:18" ht="17.100000000000001" customHeight="1" x14ac:dyDescent="0.6"/>
    <row r="76" spans="1:18" ht="17.100000000000001" customHeight="1" x14ac:dyDescent="0.6"/>
    <row r="77" spans="1:18" ht="17.100000000000001" customHeight="1" x14ac:dyDescent="0.6"/>
    <row r="78" spans="1:18" ht="18.899999999999999" customHeight="1" x14ac:dyDescent="0.6"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</row>
    <row r="79" spans="1:18" ht="18.899999999999999" customHeight="1" x14ac:dyDescent="0.6"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</row>
    <row r="80" spans="1:18" ht="18.899999999999999" customHeight="1" x14ac:dyDescent="0.6">
      <c r="A80" s="97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</row>
    <row r="81" spans="1:18" ht="18.899999999999999" customHeight="1" x14ac:dyDescent="0.6">
      <c r="A81" s="97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</row>
    <row r="82" spans="1:18" ht="18.899999999999999" customHeight="1" x14ac:dyDescent="0.6">
      <c r="A82" s="97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</row>
    <row r="83" spans="1:18" ht="18.899999999999999" customHeight="1" x14ac:dyDescent="0.6">
      <c r="A83" s="97"/>
      <c r="B83" s="96"/>
      <c r="C83" s="96"/>
      <c r="D83" s="96"/>
      <c r="E83" s="96"/>
      <c r="F83" s="96"/>
      <c r="G83" s="96"/>
      <c r="H83" s="96"/>
      <c r="I83" s="392"/>
      <c r="J83" s="392"/>
      <c r="K83" s="392"/>
      <c r="L83" s="392"/>
      <c r="M83" s="392"/>
      <c r="N83" s="392"/>
      <c r="O83" s="392"/>
      <c r="P83" s="392"/>
      <c r="Q83" s="392"/>
      <c r="R83" s="392"/>
    </row>
    <row r="84" spans="1:18" ht="17.100000000000001" customHeight="1" x14ac:dyDescent="0.6"/>
    <row r="88" spans="1:18" ht="24.6" x14ac:dyDescent="0.7">
      <c r="B88" s="98"/>
      <c r="C88" s="98"/>
      <c r="D88" s="98"/>
      <c r="E88" s="98"/>
      <c r="F88" s="98"/>
      <c r="G88" s="98"/>
      <c r="H88" s="98"/>
      <c r="I88" s="99"/>
      <c r="J88" s="98"/>
      <c r="K88" s="98"/>
      <c r="L88" s="98"/>
      <c r="M88" s="98"/>
      <c r="N88" s="98"/>
      <c r="O88" s="98"/>
      <c r="P88" s="98"/>
      <c r="Q88" s="98"/>
    </row>
    <row r="89" spans="1:18" ht="24.6" x14ac:dyDescent="0.7">
      <c r="B89" s="98"/>
      <c r="C89" s="98"/>
      <c r="D89" s="98"/>
      <c r="E89" s="98"/>
      <c r="F89" s="98"/>
      <c r="G89" s="98"/>
      <c r="H89" s="98"/>
      <c r="I89" s="99"/>
      <c r="J89" s="98"/>
      <c r="K89" s="98"/>
      <c r="L89" s="98"/>
      <c r="M89" s="98"/>
      <c r="N89" s="98"/>
      <c r="O89" s="98"/>
      <c r="P89" s="98"/>
      <c r="Q89" s="98"/>
    </row>
    <row r="90" spans="1:18" ht="24.6" x14ac:dyDescent="0.7">
      <c r="B90" s="98"/>
      <c r="C90" s="98"/>
      <c r="D90" s="98"/>
      <c r="E90" s="98"/>
      <c r="F90" s="98"/>
      <c r="G90" s="98"/>
      <c r="H90" s="98"/>
      <c r="I90" s="99"/>
      <c r="J90" s="98"/>
      <c r="K90" s="98"/>
      <c r="L90" s="98"/>
      <c r="M90" s="98"/>
      <c r="N90" s="98"/>
      <c r="O90" s="98"/>
      <c r="P90" s="98"/>
      <c r="Q90" s="98"/>
    </row>
    <row r="91" spans="1:18" ht="24.6" x14ac:dyDescent="0.7">
      <c r="B91" s="98"/>
      <c r="C91" s="98"/>
      <c r="D91" s="98"/>
      <c r="E91" s="98"/>
      <c r="F91" s="98"/>
      <c r="G91" s="98"/>
      <c r="H91" s="98"/>
      <c r="I91" s="99"/>
      <c r="J91" s="98"/>
      <c r="K91" s="98"/>
      <c r="L91" s="98"/>
      <c r="M91" s="98"/>
      <c r="N91" s="98"/>
      <c r="O91" s="98"/>
      <c r="P91" s="98"/>
      <c r="Q91" s="98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W46"/>
  <sheetViews>
    <sheetView showGridLines="0" view="pageBreakPreview" zoomScaleNormal="100" zoomScaleSheetLayoutView="100" workbookViewId="0">
      <pane xSplit="5" ySplit="5" topLeftCell="X30" activePane="bottomRight" state="frozen"/>
      <selection pane="topRight" activeCell="F1" sqref="F1"/>
      <selection pane="bottomLeft" activeCell="A5" sqref="A5"/>
      <selection pane="bottomRight" activeCell="BC39" sqref="BC39"/>
    </sheetView>
  </sheetViews>
  <sheetFormatPr defaultColWidth="9.125" defaultRowHeight="21" x14ac:dyDescent="0.6"/>
  <cols>
    <col min="1" max="1" width="2.125" style="102" customWidth="1"/>
    <col min="2" max="2" width="3.75" style="102" customWidth="1"/>
    <col min="3" max="3" width="8" style="102" customWidth="1"/>
    <col min="4" max="4" width="23.75" style="102" customWidth="1"/>
    <col min="5" max="5" width="3.75" style="102" customWidth="1"/>
    <col min="6" max="39" width="2.25" style="102" customWidth="1"/>
    <col min="40" max="40" width="4" style="102" customWidth="1"/>
    <col min="41" max="86" width="2.25" style="102" customWidth="1"/>
    <col min="87" max="88" width="4.75" style="102" customWidth="1"/>
    <col min="89" max="89" width="5.875" style="102" customWidth="1"/>
    <col min="90" max="90" width="8.75" style="102" customWidth="1"/>
    <col min="91" max="91" width="4.875" style="102" customWidth="1"/>
    <col min="92" max="16384" width="9.125" style="102"/>
  </cols>
  <sheetData>
    <row r="1" spans="2:101" ht="35.1" customHeight="1" thickBot="1" x14ac:dyDescent="0.75">
      <c r="B1" s="444" t="s">
        <v>202</v>
      </c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100"/>
      <c r="AO1" s="444" t="s">
        <v>203</v>
      </c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101"/>
    </row>
    <row r="2" spans="2:101" ht="19.95" customHeight="1" x14ac:dyDescent="0.7">
      <c r="B2" s="445" t="s">
        <v>35</v>
      </c>
      <c r="C2" s="448" t="s">
        <v>36</v>
      </c>
      <c r="D2" s="451" t="s">
        <v>3</v>
      </c>
      <c r="E2" s="103" t="s">
        <v>204</v>
      </c>
      <c r="F2" s="104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6"/>
      <c r="AN2" s="100"/>
      <c r="AO2" s="104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L2" s="105"/>
      <c r="BM2" s="105"/>
      <c r="BN2" s="105"/>
      <c r="BO2" s="105"/>
      <c r="BP2" s="105"/>
      <c r="BQ2" s="105"/>
      <c r="BR2" s="105"/>
      <c r="BS2" s="105"/>
      <c r="BT2" s="105"/>
      <c r="BU2" s="105"/>
      <c r="BV2" s="105"/>
      <c r="BW2" s="105"/>
      <c r="BX2" s="105"/>
      <c r="BY2" s="105"/>
      <c r="BZ2" s="105"/>
      <c r="CA2" s="105"/>
      <c r="CB2" s="105"/>
      <c r="CC2" s="105"/>
      <c r="CD2" s="105"/>
      <c r="CE2" s="105"/>
      <c r="CF2" s="105"/>
      <c r="CG2" s="105"/>
      <c r="CH2" s="106"/>
      <c r="CI2" s="454" t="s">
        <v>1</v>
      </c>
      <c r="CJ2" s="445" t="s">
        <v>35</v>
      </c>
      <c r="CK2" s="101"/>
    </row>
    <row r="3" spans="2:101" ht="20.100000000000001" customHeight="1" thickBot="1" x14ac:dyDescent="0.8">
      <c r="B3" s="446"/>
      <c r="C3" s="449"/>
      <c r="D3" s="452"/>
      <c r="E3" s="107" t="s">
        <v>33</v>
      </c>
      <c r="F3" s="108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10"/>
      <c r="AN3" s="111"/>
      <c r="AO3" s="112"/>
      <c r="AP3" s="113"/>
      <c r="AQ3" s="113"/>
      <c r="AR3" s="113"/>
      <c r="AS3" s="113"/>
      <c r="AT3" s="113"/>
      <c r="AU3" s="113"/>
      <c r="AV3" s="113"/>
      <c r="AW3" s="113"/>
      <c r="AX3" s="113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5"/>
      <c r="CI3" s="455"/>
      <c r="CJ3" s="446"/>
      <c r="CK3" s="116"/>
      <c r="CL3" s="117"/>
      <c r="CM3" s="117"/>
      <c r="CN3" s="118" t="s">
        <v>205</v>
      </c>
      <c r="CO3" s="119"/>
      <c r="CP3" s="119"/>
      <c r="CQ3" s="119"/>
      <c r="CR3" s="119"/>
      <c r="CS3" s="119"/>
      <c r="CT3" s="120"/>
      <c r="CU3" s="120"/>
      <c r="CV3" s="121"/>
      <c r="CW3" s="116"/>
    </row>
    <row r="4" spans="2:101" s="134" customFormat="1" ht="20.100000000000001" customHeight="1" x14ac:dyDescent="0.75">
      <c r="B4" s="446"/>
      <c r="C4" s="449"/>
      <c r="D4" s="452"/>
      <c r="E4" s="122" t="s">
        <v>34</v>
      </c>
      <c r="F4" s="123">
        <v>17</v>
      </c>
      <c r="G4" s="124">
        <v>21</v>
      </c>
      <c r="H4" s="124">
        <v>24</v>
      </c>
      <c r="I4" s="124">
        <v>27</v>
      </c>
      <c r="J4" s="124">
        <v>28</v>
      </c>
      <c r="K4" s="124">
        <v>31</v>
      </c>
      <c r="L4" s="124">
        <v>4</v>
      </c>
      <c r="M4" s="125">
        <v>5</v>
      </c>
      <c r="N4" s="124">
        <v>7</v>
      </c>
      <c r="O4" s="124">
        <v>10</v>
      </c>
      <c r="P4" s="124">
        <v>11</v>
      </c>
      <c r="Q4" s="124">
        <v>14</v>
      </c>
      <c r="R4" s="124">
        <v>17</v>
      </c>
      <c r="S4" s="124">
        <v>18</v>
      </c>
      <c r="T4" s="124">
        <v>21</v>
      </c>
      <c r="U4" s="124">
        <v>24</v>
      </c>
      <c r="V4" s="124">
        <v>25</v>
      </c>
      <c r="W4" s="124">
        <v>28</v>
      </c>
      <c r="X4" s="124">
        <v>1</v>
      </c>
      <c r="Y4" s="124">
        <v>2</v>
      </c>
      <c r="Z4" s="124">
        <v>5</v>
      </c>
      <c r="AA4" s="124">
        <v>8</v>
      </c>
      <c r="AB4" s="124">
        <v>9</v>
      </c>
      <c r="AC4" s="124">
        <v>12</v>
      </c>
      <c r="AD4" s="124">
        <v>15</v>
      </c>
      <c r="AE4" s="124">
        <v>19</v>
      </c>
      <c r="AF4" s="124">
        <v>22</v>
      </c>
      <c r="AG4" s="124">
        <v>23</v>
      </c>
      <c r="AH4" s="124">
        <v>26</v>
      </c>
      <c r="AI4" s="124">
        <v>30</v>
      </c>
      <c r="AJ4" s="125">
        <v>31</v>
      </c>
      <c r="AK4" s="124">
        <v>2</v>
      </c>
      <c r="AL4" s="124">
        <v>5</v>
      </c>
      <c r="AM4" s="126">
        <v>6</v>
      </c>
      <c r="AN4" s="127"/>
      <c r="AO4" s="124">
        <v>9</v>
      </c>
      <c r="AP4" s="124">
        <v>13</v>
      </c>
      <c r="AQ4" s="128">
        <v>14</v>
      </c>
      <c r="AR4" s="123">
        <v>16</v>
      </c>
      <c r="AS4" s="124">
        <v>19</v>
      </c>
      <c r="AT4" s="124">
        <v>20</v>
      </c>
      <c r="AU4" s="124">
        <v>23</v>
      </c>
      <c r="AV4" s="124">
        <v>26</v>
      </c>
      <c r="AW4" s="124">
        <v>27</v>
      </c>
      <c r="AX4" s="124">
        <v>30</v>
      </c>
      <c r="AY4" s="124">
        <v>2</v>
      </c>
      <c r="AZ4" s="124">
        <v>3</v>
      </c>
      <c r="BA4" s="124">
        <v>6</v>
      </c>
      <c r="BB4" s="124">
        <v>9</v>
      </c>
      <c r="BC4" s="124">
        <v>10</v>
      </c>
      <c r="BD4" s="124">
        <v>13</v>
      </c>
      <c r="BE4" s="124">
        <v>16</v>
      </c>
      <c r="BF4" s="124">
        <v>17</v>
      </c>
      <c r="BG4" s="124">
        <v>20</v>
      </c>
      <c r="BH4" s="124">
        <v>23</v>
      </c>
      <c r="BI4" s="124">
        <v>24</v>
      </c>
      <c r="BJ4" s="124">
        <v>27</v>
      </c>
      <c r="BK4" s="124">
        <v>30</v>
      </c>
      <c r="BL4" s="124">
        <v>1</v>
      </c>
      <c r="BM4" s="124">
        <v>3</v>
      </c>
      <c r="BN4" s="124">
        <v>4</v>
      </c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9"/>
      <c r="CI4" s="130">
        <v>80</v>
      </c>
      <c r="CJ4" s="446"/>
      <c r="CK4" s="116"/>
      <c r="CL4" s="116"/>
      <c r="CM4" s="102"/>
      <c r="CN4" s="131" t="s">
        <v>66</v>
      </c>
      <c r="CO4" s="132"/>
      <c r="CP4" s="132"/>
      <c r="CQ4" s="132"/>
      <c r="CR4" s="132"/>
      <c r="CS4" s="132"/>
      <c r="CT4" s="132"/>
      <c r="CU4" s="132"/>
      <c r="CV4" s="133"/>
      <c r="CW4" s="116"/>
    </row>
    <row r="5" spans="2:101" ht="20.100000000000001" customHeight="1" thickBot="1" x14ac:dyDescent="0.75">
      <c r="B5" s="447"/>
      <c r="C5" s="450"/>
      <c r="D5" s="453"/>
      <c r="E5" s="135" t="s">
        <v>39</v>
      </c>
      <c r="F5" s="136">
        <v>1</v>
      </c>
      <c r="G5" s="137">
        <v>2</v>
      </c>
      <c r="H5" s="137">
        <v>3</v>
      </c>
      <c r="I5" s="137">
        <v>4</v>
      </c>
      <c r="J5" s="137">
        <v>5</v>
      </c>
      <c r="K5" s="137">
        <v>6</v>
      </c>
      <c r="L5" s="137">
        <v>7</v>
      </c>
      <c r="M5" s="137">
        <v>8</v>
      </c>
      <c r="N5" s="137">
        <v>9</v>
      </c>
      <c r="O5" s="137">
        <v>10</v>
      </c>
      <c r="P5" s="137">
        <v>11</v>
      </c>
      <c r="Q5" s="137">
        <v>12</v>
      </c>
      <c r="R5" s="137">
        <v>13</v>
      </c>
      <c r="S5" s="137">
        <v>14</v>
      </c>
      <c r="T5" s="137">
        <v>15</v>
      </c>
      <c r="U5" s="137">
        <v>16</v>
      </c>
      <c r="V5" s="137">
        <v>17</v>
      </c>
      <c r="W5" s="137">
        <v>18</v>
      </c>
      <c r="X5" s="137">
        <v>19</v>
      </c>
      <c r="Y5" s="137">
        <v>20</v>
      </c>
      <c r="Z5" s="137">
        <v>21</v>
      </c>
      <c r="AA5" s="137">
        <v>22</v>
      </c>
      <c r="AB5" s="137">
        <v>23</v>
      </c>
      <c r="AC5" s="137">
        <v>24</v>
      </c>
      <c r="AD5" s="137">
        <v>25</v>
      </c>
      <c r="AE5" s="137">
        <v>26</v>
      </c>
      <c r="AF5" s="137">
        <v>27</v>
      </c>
      <c r="AG5" s="137">
        <v>28</v>
      </c>
      <c r="AH5" s="137">
        <v>29</v>
      </c>
      <c r="AI5" s="137">
        <v>30</v>
      </c>
      <c r="AJ5" s="137">
        <v>31</v>
      </c>
      <c r="AK5" s="137">
        <v>32</v>
      </c>
      <c r="AL5" s="137">
        <v>33</v>
      </c>
      <c r="AM5" s="138">
        <v>34</v>
      </c>
      <c r="AN5" s="127"/>
      <c r="AO5" s="136">
        <v>35</v>
      </c>
      <c r="AP5" s="137">
        <v>36</v>
      </c>
      <c r="AQ5" s="137">
        <v>37</v>
      </c>
      <c r="AR5" s="137">
        <v>38</v>
      </c>
      <c r="AS5" s="137">
        <v>39</v>
      </c>
      <c r="AT5" s="137">
        <v>40</v>
      </c>
      <c r="AU5" s="137">
        <v>41</v>
      </c>
      <c r="AV5" s="137">
        <v>42</v>
      </c>
      <c r="AW5" s="137">
        <v>43</v>
      </c>
      <c r="AX5" s="137">
        <v>44</v>
      </c>
      <c r="AY5" s="137">
        <v>45</v>
      </c>
      <c r="AZ5" s="137">
        <v>46</v>
      </c>
      <c r="BA5" s="137">
        <v>47</v>
      </c>
      <c r="BB5" s="137">
        <v>48</v>
      </c>
      <c r="BC5" s="137">
        <v>49</v>
      </c>
      <c r="BD5" s="137">
        <v>50</v>
      </c>
      <c r="BE5" s="137">
        <v>51</v>
      </c>
      <c r="BF5" s="137">
        <v>52</v>
      </c>
      <c r="BG5" s="137">
        <v>53</v>
      </c>
      <c r="BH5" s="137">
        <v>54</v>
      </c>
      <c r="BI5" s="137">
        <v>55</v>
      </c>
      <c r="BJ5" s="137">
        <v>56</v>
      </c>
      <c r="BK5" s="137">
        <v>57</v>
      </c>
      <c r="BL5" s="137">
        <v>58</v>
      </c>
      <c r="BM5" s="137">
        <v>59</v>
      </c>
      <c r="BN5" s="137">
        <v>60</v>
      </c>
      <c r="BO5" s="137">
        <v>61</v>
      </c>
      <c r="BP5" s="137">
        <v>62</v>
      </c>
      <c r="BQ5" s="137">
        <v>63</v>
      </c>
      <c r="BR5" s="137">
        <v>64</v>
      </c>
      <c r="BS5" s="137">
        <v>65</v>
      </c>
      <c r="BT5" s="137">
        <v>66</v>
      </c>
      <c r="BU5" s="137">
        <v>67</v>
      </c>
      <c r="BV5" s="137">
        <v>68</v>
      </c>
      <c r="BW5" s="137">
        <v>69</v>
      </c>
      <c r="BX5" s="137">
        <v>70</v>
      </c>
      <c r="BY5" s="137">
        <v>71</v>
      </c>
      <c r="BZ5" s="137">
        <v>72</v>
      </c>
      <c r="CA5" s="137">
        <v>73</v>
      </c>
      <c r="CB5" s="137">
        <v>74</v>
      </c>
      <c r="CC5" s="137">
        <v>75</v>
      </c>
      <c r="CD5" s="137">
        <v>76</v>
      </c>
      <c r="CE5" s="137">
        <v>77</v>
      </c>
      <c r="CF5" s="137">
        <v>78</v>
      </c>
      <c r="CG5" s="137">
        <v>79</v>
      </c>
      <c r="CH5" s="139">
        <v>80</v>
      </c>
      <c r="CI5" s="140">
        <f>(CI4*80)/100</f>
        <v>64</v>
      </c>
      <c r="CJ5" s="447"/>
      <c r="CK5" s="116"/>
      <c r="CL5" s="116"/>
      <c r="CM5" s="141"/>
      <c r="CN5" s="142" t="s">
        <v>206</v>
      </c>
      <c r="CO5" s="143"/>
      <c r="CP5" s="143"/>
      <c r="CQ5" s="143"/>
      <c r="CR5" s="143"/>
      <c r="CS5" s="143"/>
      <c r="CT5" s="143"/>
      <c r="CU5" s="143"/>
      <c r="CV5" s="144"/>
      <c r="CW5" s="145"/>
    </row>
    <row r="6" spans="2:101" s="158" customFormat="1" ht="18" customHeight="1" x14ac:dyDescent="0.75">
      <c r="B6" s="146">
        <v>1</v>
      </c>
      <c r="C6" s="384">
        <v>12052</v>
      </c>
      <c r="D6" s="147" t="s">
        <v>219</v>
      </c>
      <c r="E6" s="148"/>
      <c r="F6" s="149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1"/>
      <c r="V6" s="151"/>
      <c r="W6" s="151"/>
      <c r="X6" s="151"/>
      <c r="Y6" s="152"/>
      <c r="Z6" s="151"/>
      <c r="AA6" s="151"/>
      <c r="AB6" s="151"/>
      <c r="AC6" s="151"/>
      <c r="AD6" s="151"/>
      <c r="AE6" s="150"/>
      <c r="AF6" s="150"/>
      <c r="AG6" s="150"/>
      <c r="AH6" s="150"/>
      <c r="AI6" s="150"/>
      <c r="AJ6" s="150"/>
      <c r="AK6" s="150"/>
      <c r="AL6" s="150"/>
      <c r="AM6" s="153"/>
      <c r="AN6" s="154"/>
      <c r="AO6" s="149"/>
      <c r="AP6" s="150"/>
      <c r="AQ6" s="150"/>
      <c r="AR6" s="150"/>
      <c r="AS6" s="150"/>
      <c r="AT6" s="151"/>
      <c r="AU6" s="151"/>
      <c r="AV6" s="151"/>
      <c r="AW6" s="151"/>
      <c r="AX6" s="152"/>
      <c r="AY6" s="151"/>
      <c r="AZ6" s="151"/>
      <c r="BA6" s="151"/>
      <c r="BB6" s="151"/>
      <c r="BC6" s="151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1"/>
      <c r="BU6" s="151"/>
      <c r="BV6" s="151"/>
      <c r="BW6" s="151"/>
      <c r="BX6" s="151"/>
      <c r="BY6" s="151"/>
      <c r="BZ6" s="151"/>
      <c r="CA6" s="151"/>
      <c r="CB6" s="151"/>
      <c r="CC6" s="152"/>
      <c r="CD6" s="151"/>
      <c r="CE6" s="151"/>
      <c r="CF6" s="151"/>
      <c r="CG6" s="151"/>
      <c r="CH6" s="155"/>
      <c r="CI6" s="156">
        <f>($CI$4-CL6)</f>
        <v>80</v>
      </c>
      <c r="CJ6" s="146">
        <v>1</v>
      </c>
      <c r="CK6" s="157"/>
      <c r="CL6" s="157">
        <f>SUM(F6:CH6)</f>
        <v>0</v>
      </c>
      <c r="CN6" s="159"/>
      <c r="CO6" s="159"/>
      <c r="CP6" s="159"/>
      <c r="CQ6" s="159"/>
      <c r="CR6" s="159"/>
      <c r="CS6" s="159"/>
      <c r="CT6" s="159"/>
      <c r="CU6" s="159"/>
      <c r="CV6" s="159"/>
      <c r="CW6" s="116"/>
    </row>
    <row r="7" spans="2:101" s="158" customFormat="1" ht="18" customHeight="1" x14ac:dyDescent="0.75">
      <c r="B7" s="160">
        <v>2</v>
      </c>
      <c r="C7" s="384">
        <v>12462</v>
      </c>
      <c r="D7" s="161" t="s">
        <v>220</v>
      </c>
      <c r="E7" s="162"/>
      <c r="F7" s="163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  <c r="V7" s="165"/>
      <c r="W7" s="165"/>
      <c r="X7" s="165"/>
      <c r="Y7" s="166"/>
      <c r="Z7" s="165"/>
      <c r="AA7" s="165"/>
      <c r="AB7" s="165"/>
      <c r="AC7" s="165"/>
      <c r="AD7" s="165"/>
      <c r="AE7" s="164"/>
      <c r="AF7" s="164"/>
      <c r="AG7" s="164"/>
      <c r="AH7" s="164"/>
      <c r="AI7" s="164"/>
      <c r="AJ7" s="164"/>
      <c r="AK7" s="164"/>
      <c r="AL7" s="164"/>
      <c r="AM7" s="167"/>
      <c r="AN7" s="154"/>
      <c r="AO7" s="163"/>
      <c r="AP7" s="164"/>
      <c r="AQ7" s="164"/>
      <c r="AR7" s="164"/>
      <c r="AS7" s="164"/>
      <c r="AT7" s="165"/>
      <c r="AU7" s="165"/>
      <c r="AV7" s="165"/>
      <c r="AW7" s="165"/>
      <c r="AX7" s="166"/>
      <c r="AY7" s="165"/>
      <c r="AZ7" s="165"/>
      <c r="BA7" s="165"/>
      <c r="BB7" s="165"/>
      <c r="BC7" s="165"/>
      <c r="BD7" s="164"/>
      <c r="BE7" s="164"/>
      <c r="BF7" s="164"/>
      <c r="BG7" s="164"/>
      <c r="BH7" s="164"/>
      <c r="BI7" s="164"/>
      <c r="BJ7" s="164"/>
      <c r="BK7" s="164"/>
      <c r="BL7" s="164"/>
      <c r="BM7" s="164"/>
      <c r="BN7" s="164"/>
      <c r="BO7" s="164"/>
      <c r="BP7" s="164"/>
      <c r="BQ7" s="164"/>
      <c r="BR7" s="164"/>
      <c r="BS7" s="164"/>
      <c r="BT7" s="165"/>
      <c r="BU7" s="165"/>
      <c r="BV7" s="165"/>
      <c r="BW7" s="165"/>
      <c r="BX7" s="165"/>
      <c r="BY7" s="165"/>
      <c r="BZ7" s="165"/>
      <c r="CA7" s="165"/>
      <c r="CB7" s="165"/>
      <c r="CC7" s="166"/>
      <c r="CD7" s="165"/>
      <c r="CE7" s="165"/>
      <c r="CF7" s="165"/>
      <c r="CG7" s="165"/>
      <c r="CH7" s="168"/>
      <c r="CI7" s="169">
        <f t="shared" ref="CI7:CI46" si="0">($CI$4-CL7)</f>
        <v>80</v>
      </c>
      <c r="CJ7" s="160">
        <v>2</v>
      </c>
      <c r="CK7" s="157"/>
      <c r="CL7" s="157">
        <f t="shared" ref="CL7:CL35" si="1">SUM(F7:CH7)</f>
        <v>0</v>
      </c>
      <c r="CN7" s="159"/>
      <c r="CO7" s="159"/>
      <c r="CP7" s="159"/>
      <c r="CQ7" s="159"/>
      <c r="CR7" s="159"/>
      <c r="CS7" s="159"/>
      <c r="CT7" s="159"/>
      <c r="CU7" s="159"/>
      <c r="CV7" s="116"/>
      <c r="CW7" s="116"/>
    </row>
    <row r="8" spans="2:101" s="158" customFormat="1" ht="18" customHeight="1" x14ac:dyDescent="0.6">
      <c r="B8" s="160">
        <v>3</v>
      </c>
      <c r="C8" s="384">
        <v>12477</v>
      </c>
      <c r="D8" s="161" t="s">
        <v>102</v>
      </c>
      <c r="E8" s="170"/>
      <c r="F8" s="163"/>
      <c r="G8" s="164"/>
      <c r="H8" s="164"/>
      <c r="I8" s="164"/>
      <c r="J8" s="164"/>
      <c r="K8" s="164"/>
      <c r="L8" s="164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2"/>
      <c r="AN8" s="173"/>
      <c r="AO8" s="174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64"/>
      <c r="BJ8" s="164"/>
      <c r="BK8" s="164"/>
      <c r="BL8" s="175"/>
      <c r="BM8" s="175"/>
      <c r="BN8" s="175"/>
      <c r="BO8" s="164"/>
      <c r="BP8" s="164"/>
      <c r="BQ8" s="164"/>
      <c r="BR8" s="164"/>
      <c r="BS8" s="164"/>
      <c r="BT8" s="165"/>
      <c r="BU8" s="165"/>
      <c r="BV8" s="165"/>
      <c r="BW8" s="165"/>
      <c r="BX8" s="165"/>
      <c r="BY8" s="165"/>
      <c r="BZ8" s="165"/>
      <c r="CA8" s="165"/>
      <c r="CB8" s="165"/>
      <c r="CC8" s="166"/>
      <c r="CD8" s="165"/>
      <c r="CE8" s="165"/>
      <c r="CF8" s="165"/>
      <c r="CG8" s="165"/>
      <c r="CH8" s="168"/>
      <c r="CI8" s="169">
        <f t="shared" si="0"/>
        <v>80</v>
      </c>
      <c r="CJ8" s="160">
        <v>3</v>
      </c>
      <c r="CK8" s="157"/>
      <c r="CL8" s="157">
        <f t="shared" si="1"/>
        <v>0</v>
      </c>
      <c r="CN8" s="116"/>
      <c r="CO8" s="116"/>
      <c r="CP8" s="116"/>
      <c r="CQ8" s="116"/>
      <c r="CR8" s="116"/>
      <c r="CS8" s="116"/>
      <c r="CT8" s="116"/>
      <c r="CU8" s="116"/>
      <c r="CV8" s="116"/>
      <c r="CW8" s="116"/>
    </row>
    <row r="9" spans="2:101" s="158" customFormat="1" ht="18" customHeight="1" x14ac:dyDescent="0.6">
      <c r="B9" s="160">
        <v>4</v>
      </c>
      <c r="C9" s="384">
        <v>12481</v>
      </c>
      <c r="D9" s="161" t="s">
        <v>103</v>
      </c>
      <c r="E9" s="162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165"/>
      <c r="W9" s="165"/>
      <c r="X9" s="165"/>
      <c r="Y9" s="166"/>
      <c r="Z9" s="165"/>
      <c r="AA9" s="165"/>
      <c r="AB9" s="165"/>
      <c r="AC9" s="165"/>
      <c r="AD9" s="165"/>
      <c r="AE9" s="164"/>
      <c r="AF9" s="164"/>
      <c r="AG9" s="164"/>
      <c r="AH9" s="164"/>
      <c r="AI9" s="164"/>
      <c r="AJ9" s="164"/>
      <c r="AK9" s="176"/>
      <c r="AL9" s="176"/>
      <c r="AM9" s="177"/>
      <c r="AN9" s="173"/>
      <c r="AO9" s="163"/>
      <c r="AP9" s="164"/>
      <c r="AQ9" s="164"/>
      <c r="AR9" s="164"/>
      <c r="AS9" s="164"/>
      <c r="AT9" s="165"/>
      <c r="AU9" s="165"/>
      <c r="AV9" s="165"/>
      <c r="AW9" s="165"/>
      <c r="AX9" s="166"/>
      <c r="AY9" s="165"/>
      <c r="AZ9" s="165"/>
      <c r="BA9" s="165"/>
      <c r="BB9" s="165"/>
      <c r="BC9" s="165"/>
      <c r="BD9" s="164"/>
      <c r="BE9" s="164"/>
      <c r="BF9" s="164"/>
      <c r="BG9" s="164"/>
      <c r="BH9" s="164"/>
      <c r="BI9" s="164"/>
      <c r="BJ9" s="164"/>
      <c r="BK9" s="164"/>
      <c r="BL9" s="175"/>
      <c r="BM9" s="175"/>
      <c r="BN9" s="175"/>
      <c r="BO9" s="164"/>
      <c r="BP9" s="164"/>
      <c r="BQ9" s="164"/>
      <c r="BR9" s="164"/>
      <c r="BS9" s="164"/>
      <c r="BT9" s="165"/>
      <c r="BU9" s="165"/>
      <c r="BV9" s="165"/>
      <c r="BW9" s="165"/>
      <c r="BX9" s="165"/>
      <c r="BY9" s="165"/>
      <c r="BZ9" s="165"/>
      <c r="CA9" s="165"/>
      <c r="CB9" s="165"/>
      <c r="CC9" s="166"/>
      <c r="CD9" s="165"/>
      <c r="CE9" s="165"/>
      <c r="CF9" s="165"/>
      <c r="CG9" s="165"/>
      <c r="CH9" s="168"/>
      <c r="CI9" s="178">
        <f t="shared" si="0"/>
        <v>80</v>
      </c>
      <c r="CJ9" s="160">
        <v>4</v>
      </c>
      <c r="CK9" s="157"/>
      <c r="CL9" s="157">
        <f t="shared" si="1"/>
        <v>0</v>
      </c>
      <c r="CN9" s="116"/>
      <c r="CO9" s="116"/>
      <c r="CP9" s="116"/>
      <c r="CQ9" s="116"/>
      <c r="CR9" s="116"/>
      <c r="CS9" s="116"/>
      <c r="CT9" s="116"/>
      <c r="CU9" s="116"/>
      <c r="CV9" s="116"/>
      <c r="CW9" s="116"/>
    </row>
    <row r="10" spans="2:101" s="158" customFormat="1" ht="18" customHeight="1" x14ac:dyDescent="0.6">
      <c r="B10" s="160">
        <v>5</v>
      </c>
      <c r="C10" s="384">
        <v>12484</v>
      </c>
      <c r="D10" s="161" t="s">
        <v>104</v>
      </c>
      <c r="E10" s="162"/>
      <c r="F10" s="163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5"/>
      <c r="V10" s="165"/>
      <c r="W10" s="165"/>
      <c r="X10" s="165"/>
      <c r="Y10" s="166"/>
      <c r="Z10" s="165"/>
      <c r="AA10" s="165"/>
      <c r="AB10" s="165"/>
      <c r="AC10" s="165"/>
      <c r="AD10" s="165"/>
      <c r="AE10" s="164"/>
      <c r="AF10" s="164"/>
      <c r="AG10" s="164"/>
      <c r="AH10" s="164"/>
      <c r="AI10" s="164"/>
      <c r="AJ10" s="164"/>
      <c r="AK10" s="179"/>
      <c r="AL10" s="179"/>
      <c r="AM10" s="180"/>
      <c r="AN10" s="181"/>
      <c r="AO10" s="163"/>
      <c r="AP10" s="164"/>
      <c r="AQ10" s="164"/>
      <c r="AR10" s="164"/>
      <c r="AS10" s="164"/>
      <c r="AT10" s="165"/>
      <c r="AU10" s="165"/>
      <c r="AV10" s="165"/>
      <c r="AW10" s="165"/>
      <c r="AX10" s="166"/>
      <c r="AY10" s="165"/>
      <c r="AZ10" s="165"/>
      <c r="BA10" s="165"/>
      <c r="BB10" s="165"/>
      <c r="BC10" s="165"/>
      <c r="BD10" s="164"/>
      <c r="BE10" s="164"/>
      <c r="BF10" s="164"/>
      <c r="BG10" s="164"/>
      <c r="BH10" s="164"/>
      <c r="BI10" s="164"/>
      <c r="BJ10" s="164"/>
      <c r="BK10" s="164"/>
      <c r="BL10" s="182"/>
      <c r="BM10" s="183"/>
      <c r="BN10" s="183"/>
      <c r="BO10" s="164"/>
      <c r="BP10" s="164"/>
      <c r="BQ10" s="164"/>
      <c r="BR10" s="164"/>
      <c r="BS10" s="164"/>
      <c r="BT10" s="165"/>
      <c r="BU10" s="165"/>
      <c r="BV10" s="165"/>
      <c r="BW10" s="165"/>
      <c r="BX10" s="165"/>
      <c r="BY10" s="165"/>
      <c r="BZ10" s="165"/>
      <c r="CA10" s="165"/>
      <c r="CB10" s="165"/>
      <c r="CC10" s="166"/>
      <c r="CD10" s="165"/>
      <c r="CE10" s="165"/>
      <c r="CF10" s="165"/>
      <c r="CG10" s="165"/>
      <c r="CH10" s="168"/>
      <c r="CI10" s="169">
        <f t="shared" si="0"/>
        <v>80</v>
      </c>
      <c r="CJ10" s="160">
        <v>5</v>
      </c>
      <c r="CK10" s="157"/>
      <c r="CL10" s="157">
        <f t="shared" si="1"/>
        <v>0</v>
      </c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</row>
    <row r="11" spans="2:101" s="158" customFormat="1" ht="18" customHeight="1" x14ac:dyDescent="0.6">
      <c r="B11" s="160">
        <v>6</v>
      </c>
      <c r="C11" s="384">
        <v>12487</v>
      </c>
      <c r="D11" s="161" t="s">
        <v>105</v>
      </c>
      <c r="E11" s="382"/>
      <c r="F11" s="163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5"/>
      <c r="V11" s="165"/>
      <c r="W11" s="165"/>
      <c r="X11" s="165"/>
      <c r="Y11" s="166"/>
      <c r="Z11" s="165"/>
      <c r="AA11" s="165"/>
      <c r="AB11" s="165"/>
      <c r="AC11" s="165"/>
      <c r="AD11" s="165"/>
      <c r="AE11" s="164"/>
      <c r="AF11" s="164"/>
      <c r="AG11" s="164"/>
      <c r="AH11" s="164"/>
      <c r="AI11" s="164"/>
      <c r="AJ11" s="164"/>
      <c r="AK11" s="176"/>
      <c r="AL11" s="176"/>
      <c r="AM11" s="177"/>
      <c r="AN11" s="173"/>
      <c r="AO11" s="163"/>
      <c r="AP11" s="164"/>
      <c r="AQ11" s="164"/>
      <c r="AR11" s="164"/>
      <c r="AS11" s="164"/>
      <c r="AT11" s="165"/>
      <c r="AU11" s="165"/>
      <c r="AV11" s="165"/>
      <c r="AW11" s="165"/>
      <c r="AX11" s="166"/>
      <c r="AY11" s="165"/>
      <c r="AZ11" s="165"/>
      <c r="BA11" s="165"/>
      <c r="BB11" s="165"/>
      <c r="BC11" s="165"/>
      <c r="BD11" s="164"/>
      <c r="BE11" s="164"/>
      <c r="BF11" s="164"/>
      <c r="BG11" s="164"/>
      <c r="BH11" s="164"/>
      <c r="BI11" s="164"/>
      <c r="BJ11" s="164"/>
      <c r="BK11" s="164"/>
      <c r="BL11" s="171"/>
      <c r="BM11" s="175"/>
      <c r="BN11" s="175"/>
      <c r="BO11" s="164"/>
      <c r="BP11" s="164"/>
      <c r="BQ11" s="164"/>
      <c r="BR11" s="164"/>
      <c r="BS11" s="164"/>
      <c r="BT11" s="165"/>
      <c r="BU11" s="165"/>
      <c r="BV11" s="165"/>
      <c r="BW11" s="165"/>
      <c r="BX11" s="165"/>
      <c r="BY11" s="165"/>
      <c r="BZ11" s="165"/>
      <c r="CA11" s="165"/>
      <c r="CB11" s="165"/>
      <c r="CC11" s="166"/>
      <c r="CD11" s="165"/>
      <c r="CE11" s="165"/>
      <c r="CF11" s="165"/>
      <c r="CG11" s="165"/>
      <c r="CH11" s="168"/>
      <c r="CI11" s="169">
        <f t="shared" si="0"/>
        <v>80</v>
      </c>
      <c r="CJ11" s="160">
        <v>6</v>
      </c>
      <c r="CK11" s="157"/>
      <c r="CL11" s="157">
        <f t="shared" si="1"/>
        <v>0</v>
      </c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</row>
    <row r="12" spans="2:101" s="158" customFormat="1" ht="18" customHeight="1" x14ac:dyDescent="0.6">
      <c r="B12" s="160">
        <v>7</v>
      </c>
      <c r="C12" s="384">
        <v>12488</v>
      </c>
      <c r="D12" s="161" t="s">
        <v>106</v>
      </c>
      <c r="E12" s="382"/>
      <c r="F12" s="163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5"/>
      <c r="V12" s="165"/>
      <c r="W12" s="165"/>
      <c r="X12" s="165"/>
      <c r="Y12" s="166"/>
      <c r="Z12" s="165"/>
      <c r="AA12" s="165"/>
      <c r="AB12" s="165"/>
      <c r="AC12" s="165"/>
      <c r="AD12" s="165"/>
      <c r="AE12" s="164"/>
      <c r="AF12" s="164"/>
      <c r="AG12" s="164"/>
      <c r="AH12" s="164"/>
      <c r="AI12" s="164"/>
      <c r="AJ12" s="164"/>
      <c r="AK12" s="164"/>
      <c r="AL12" s="164"/>
      <c r="AM12" s="167"/>
      <c r="AN12" s="154"/>
      <c r="AO12" s="163"/>
      <c r="AP12" s="164"/>
      <c r="AQ12" s="164"/>
      <c r="AR12" s="164"/>
      <c r="AS12" s="164"/>
      <c r="AT12" s="165"/>
      <c r="AU12" s="165"/>
      <c r="AV12" s="165"/>
      <c r="AW12" s="165"/>
      <c r="AX12" s="166"/>
      <c r="AY12" s="165"/>
      <c r="AZ12" s="165"/>
      <c r="BA12" s="165"/>
      <c r="BB12" s="165"/>
      <c r="BC12" s="165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5"/>
      <c r="BU12" s="165"/>
      <c r="BV12" s="165"/>
      <c r="BW12" s="165"/>
      <c r="BX12" s="165"/>
      <c r="BY12" s="165"/>
      <c r="BZ12" s="165"/>
      <c r="CA12" s="165"/>
      <c r="CB12" s="165"/>
      <c r="CC12" s="166"/>
      <c r="CD12" s="165"/>
      <c r="CE12" s="165"/>
      <c r="CF12" s="165"/>
      <c r="CG12" s="165"/>
      <c r="CH12" s="168"/>
      <c r="CI12" s="169">
        <f t="shared" si="0"/>
        <v>80</v>
      </c>
      <c r="CJ12" s="160">
        <v>7</v>
      </c>
      <c r="CK12" s="157"/>
      <c r="CL12" s="157">
        <f t="shared" si="1"/>
        <v>0</v>
      </c>
      <c r="CN12" s="442"/>
      <c r="CO12" s="442"/>
      <c r="CP12" s="442"/>
      <c r="CQ12" s="442"/>
      <c r="CR12" s="442"/>
      <c r="CS12" s="442"/>
      <c r="CT12" s="442"/>
      <c r="CU12" s="442"/>
      <c r="CV12" s="442"/>
      <c r="CW12" s="442"/>
    </row>
    <row r="13" spans="2:101" s="158" customFormat="1" ht="18" customHeight="1" x14ac:dyDescent="0.6">
      <c r="B13" s="160">
        <v>8</v>
      </c>
      <c r="C13" s="384">
        <v>12497</v>
      </c>
      <c r="D13" s="161" t="s">
        <v>107</v>
      </c>
      <c r="E13" s="162"/>
      <c r="F13" s="163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5"/>
      <c r="W13" s="165"/>
      <c r="X13" s="165"/>
      <c r="Y13" s="166"/>
      <c r="Z13" s="165"/>
      <c r="AA13" s="165"/>
      <c r="AB13" s="165"/>
      <c r="AC13" s="165"/>
      <c r="AD13" s="165"/>
      <c r="AE13" s="164"/>
      <c r="AF13" s="164"/>
      <c r="AG13" s="164"/>
      <c r="AH13" s="164"/>
      <c r="AI13" s="164"/>
      <c r="AJ13" s="164"/>
      <c r="AK13" s="164"/>
      <c r="AL13" s="164"/>
      <c r="AM13" s="167"/>
      <c r="AN13" s="154"/>
      <c r="AO13" s="163"/>
      <c r="AP13" s="164"/>
      <c r="AQ13" s="164"/>
      <c r="AR13" s="164"/>
      <c r="AS13" s="164"/>
      <c r="AT13" s="165"/>
      <c r="AU13" s="165"/>
      <c r="AV13" s="165"/>
      <c r="AW13" s="165"/>
      <c r="AX13" s="166"/>
      <c r="AY13" s="165"/>
      <c r="AZ13" s="165"/>
      <c r="BA13" s="165"/>
      <c r="BB13" s="165"/>
      <c r="BC13" s="165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5"/>
      <c r="BU13" s="165"/>
      <c r="BV13" s="165"/>
      <c r="BW13" s="165"/>
      <c r="BX13" s="165"/>
      <c r="BY13" s="165"/>
      <c r="BZ13" s="165"/>
      <c r="CA13" s="165"/>
      <c r="CB13" s="165"/>
      <c r="CC13" s="166"/>
      <c r="CD13" s="165"/>
      <c r="CE13" s="165"/>
      <c r="CF13" s="165"/>
      <c r="CG13" s="165"/>
      <c r="CH13" s="168"/>
      <c r="CI13" s="169">
        <f t="shared" si="0"/>
        <v>80</v>
      </c>
      <c r="CJ13" s="160">
        <v>8</v>
      </c>
      <c r="CK13" s="157"/>
      <c r="CL13" s="157">
        <f t="shared" si="1"/>
        <v>0</v>
      </c>
      <c r="CN13" s="442"/>
      <c r="CO13" s="442"/>
      <c r="CP13" s="442"/>
      <c r="CQ13" s="442"/>
      <c r="CR13" s="442"/>
      <c r="CS13" s="442"/>
      <c r="CT13" s="442"/>
      <c r="CU13" s="442"/>
      <c r="CV13" s="442"/>
      <c r="CW13" s="442"/>
    </row>
    <row r="14" spans="2:101" s="158" customFormat="1" ht="18" customHeight="1" x14ac:dyDescent="0.6">
      <c r="B14" s="160">
        <v>9</v>
      </c>
      <c r="C14" s="384">
        <v>12503</v>
      </c>
      <c r="D14" s="161" t="s">
        <v>108</v>
      </c>
      <c r="E14" s="162"/>
      <c r="F14" s="163"/>
      <c r="G14" s="164"/>
      <c r="H14" s="164"/>
      <c r="I14" s="164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5"/>
      <c r="V14" s="165"/>
      <c r="W14" s="165"/>
      <c r="X14" s="165"/>
      <c r="Y14" s="166"/>
      <c r="Z14" s="165"/>
      <c r="AA14" s="165"/>
      <c r="AB14" s="165"/>
      <c r="AC14" s="165"/>
      <c r="AD14" s="165"/>
      <c r="AE14" s="164"/>
      <c r="AF14" s="164"/>
      <c r="AG14" s="164"/>
      <c r="AH14" s="164"/>
      <c r="AI14" s="164"/>
      <c r="AJ14" s="164"/>
      <c r="AK14" s="164"/>
      <c r="AL14" s="164"/>
      <c r="AM14" s="172"/>
      <c r="AN14" s="184"/>
      <c r="AO14" s="185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/>
      <c r="BZ14" s="171"/>
      <c r="CA14" s="171"/>
      <c r="CB14" s="171"/>
      <c r="CC14" s="171"/>
      <c r="CD14" s="171"/>
      <c r="CE14" s="171"/>
      <c r="CF14" s="171"/>
      <c r="CG14" s="171"/>
      <c r="CH14" s="186"/>
      <c r="CI14" s="169">
        <f t="shared" si="0"/>
        <v>80</v>
      </c>
      <c r="CJ14" s="160">
        <v>9</v>
      </c>
      <c r="CK14" s="157"/>
      <c r="CL14" s="157">
        <f t="shared" si="1"/>
        <v>0</v>
      </c>
      <c r="CN14" s="442"/>
      <c r="CO14" s="442"/>
      <c r="CP14" s="442"/>
      <c r="CQ14" s="442"/>
      <c r="CR14" s="442"/>
      <c r="CS14" s="442"/>
      <c r="CT14" s="442"/>
      <c r="CU14" s="442"/>
      <c r="CV14" s="442"/>
      <c r="CW14" s="442"/>
    </row>
    <row r="15" spans="2:101" s="158" customFormat="1" ht="18" customHeight="1" x14ac:dyDescent="0.6">
      <c r="B15" s="160">
        <v>10</v>
      </c>
      <c r="C15" s="384">
        <v>12513</v>
      </c>
      <c r="D15" s="161" t="s">
        <v>109</v>
      </c>
      <c r="E15" s="162"/>
      <c r="F15" s="163"/>
      <c r="G15" s="164"/>
      <c r="H15" s="164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5"/>
      <c r="V15" s="165"/>
      <c r="W15" s="165"/>
      <c r="X15" s="165"/>
      <c r="Y15" s="166"/>
      <c r="Z15" s="165"/>
      <c r="AA15" s="165"/>
      <c r="AB15" s="165"/>
      <c r="AC15" s="165"/>
      <c r="AD15" s="165"/>
      <c r="AE15" s="164"/>
      <c r="AF15" s="164"/>
      <c r="AG15" s="164"/>
      <c r="AH15" s="164"/>
      <c r="AI15" s="164"/>
      <c r="AJ15" s="164"/>
      <c r="AK15" s="164"/>
      <c r="AL15" s="164"/>
      <c r="AM15" s="172"/>
      <c r="AN15" s="184"/>
      <c r="AO15" s="185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/>
      <c r="BZ15" s="171"/>
      <c r="CA15" s="171"/>
      <c r="CB15" s="171"/>
      <c r="CC15" s="171"/>
      <c r="CD15" s="171"/>
      <c r="CE15" s="171"/>
      <c r="CF15" s="171"/>
      <c r="CG15" s="171"/>
      <c r="CH15" s="186"/>
      <c r="CI15" s="169">
        <f t="shared" si="0"/>
        <v>80</v>
      </c>
      <c r="CJ15" s="160">
        <v>10</v>
      </c>
      <c r="CK15" s="157"/>
      <c r="CL15" s="157">
        <f t="shared" si="1"/>
        <v>0</v>
      </c>
      <c r="CN15" s="442"/>
      <c r="CO15" s="442"/>
      <c r="CP15" s="442"/>
      <c r="CQ15" s="442"/>
      <c r="CR15" s="442"/>
      <c r="CS15" s="442"/>
      <c r="CT15" s="442"/>
      <c r="CU15" s="442"/>
      <c r="CV15" s="442"/>
      <c r="CW15" s="442"/>
    </row>
    <row r="16" spans="2:101" s="158" customFormat="1" ht="18" customHeight="1" x14ac:dyDescent="0.75">
      <c r="B16" s="160">
        <v>11</v>
      </c>
      <c r="C16" s="384">
        <v>12515</v>
      </c>
      <c r="D16" s="161" t="s">
        <v>110</v>
      </c>
      <c r="E16" s="187"/>
      <c r="F16" s="163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V16" s="165"/>
      <c r="W16" s="165"/>
      <c r="X16" s="165"/>
      <c r="Y16" s="166"/>
      <c r="Z16" s="165"/>
      <c r="AA16" s="165"/>
      <c r="AB16" s="165"/>
      <c r="AC16" s="165"/>
      <c r="AD16" s="165"/>
      <c r="AE16" s="164"/>
      <c r="AF16" s="164"/>
      <c r="AG16" s="164"/>
      <c r="AH16" s="164"/>
      <c r="AI16" s="164"/>
      <c r="AJ16" s="164"/>
      <c r="AK16" s="164"/>
      <c r="AL16" s="164"/>
      <c r="AM16" s="172"/>
      <c r="AN16" s="184"/>
      <c r="AO16" s="185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86"/>
      <c r="CI16" s="169">
        <f t="shared" si="0"/>
        <v>80</v>
      </c>
      <c r="CJ16" s="160">
        <v>11</v>
      </c>
      <c r="CK16" s="157"/>
      <c r="CL16" s="157">
        <f t="shared" si="1"/>
        <v>0</v>
      </c>
      <c r="CN16" s="443"/>
      <c r="CO16" s="443"/>
      <c r="CP16" s="443"/>
      <c r="CQ16" s="443"/>
      <c r="CR16" s="443"/>
      <c r="CS16" s="188"/>
      <c r="CT16" s="188"/>
      <c r="CU16" s="188"/>
      <c r="CV16" s="188"/>
      <c r="CW16" s="188"/>
    </row>
    <row r="17" spans="2:101" s="158" customFormat="1" ht="18" customHeight="1" x14ac:dyDescent="0.75">
      <c r="B17" s="160">
        <v>12</v>
      </c>
      <c r="C17" s="384">
        <v>12520</v>
      </c>
      <c r="D17" s="161" t="s">
        <v>111</v>
      </c>
      <c r="E17" s="189"/>
      <c r="F17" s="190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65"/>
      <c r="V17" s="165"/>
      <c r="W17" s="165"/>
      <c r="X17" s="165"/>
      <c r="Y17" s="166"/>
      <c r="Z17" s="165"/>
      <c r="AA17" s="165"/>
      <c r="AB17" s="165"/>
      <c r="AC17" s="165"/>
      <c r="AD17" s="165"/>
      <c r="AE17" s="191"/>
      <c r="AF17" s="191"/>
      <c r="AG17" s="191"/>
      <c r="AH17" s="191"/>
      <c r="AI17" s="191"/>
      <c r="AJ17" s="191"/>
      <c r="AK17" s="191"/>
      <c r="AL17" s="191"/>
      <c r="AM17" s="172"/>
      <c r="AN17" s="184"/>
      <c r="AO17" s="185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71"/>
      <c r="CA17" s="171"/>
      <c r="CB17" s="171"/>
      <c r="CC17" s="171"/>
      <c r="CD17" s="171"/>
      <c r="CE17" s="171"/>
      <c r="CF17" s="171"/>
      <c r="CG17" s="171"/>
      <c r="CH17" s="186"/>
      <c r="CI17" s="169">
        <f t="shared" si="0"/>
        <v>80</v>
      </c>
      <c r="CJ17" s="160">
        <v>12</v>
      </c>
      <c r="CK17" s="157"/>
      <c r="CL17" s="157">
        <f t="shared" si="1"/>
        <v>0</v>
      </c>
      <c r="CN17" s="443"/>
      <c r="CO17" s="443"/>
      <c r="CP17" s="443"/>
      <c r="CQ17" s="443"/>
      <c r="CR17" s="443"/>
      <c r="CS17" s="188"/>
      <c r="CT17" s="188"/>
      <c r="CU17" s="188"/>
      <c r="CV17" s="188"/>
      <c r="CW17" s="188"/>
    </row>
    <row r="18" spans="2:101" s="158" customFormat="1" ht="18" customHeight="1" x14ac:dyDescent="0.6">
      <c r="B18" s="160">
        <v>13</v>
      </c>
      <c r="C18" s="384">
        <v>12521</v>
      </c>
      <c r="D18" s="161" t="s">
        <v>112</v>
      </c>
      <c r="E18" s="192"/>
      <c r="F18" s="193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65"/>
      <c r="V18" s="165"/>
      <c r="W18" s="165"/>
      <c r="X18" s="165"/>
      <c r="Y18" s="166"/>
      <c r="Z18" s="165"/>
      <c r="AA18" s="165"/>
      <c r="AB18" s="165"/>
      <c r="AC18" s="165"/>
      <c r="AD18" s="165"/>
      <c r="AE18" s="194"/>
      <c r="AF18" s="194"/>
      <c r="AG18" s="194"/>
      <c r="AH18" s="194"/>
      <c r="AI18" s="194"/>
      <c r="AJ18" s="194"/>
      <c r="AK18" s="194"/>
      <c r="AL18" s="194"/>
      <c r="AM18" s="172"/>
      <c r="AN18" s="184"/>
      <c r="AO18" s="185"/>
      <c r="AP18" s="171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86"/>
      <c r="CI18" s="169">
        <f t="shared" si="0"/>
        <v>80</v>
      </c>
      <c r="CJ18" s="160">
        <v>13</v>
      </c>
      <c r="CK18" s="157"/>
      <c r="CL18" s="157">
        <f t="shared" si="1"/>
        <v>0</v>
      </c>
    </row>
    <row r="19" spans="2:101" s="158" customFormat="1" ht="18" customHeight="1" x14ac:dyDescent="0.6">
      <c r="B19" s="160">
        <v>14</v>
      </c>
      <c r="C19" s="384">
        <v>12522</v>
      </c>
      <c r="D19" s="161" t="s">
        <v>113</v>
      </c>
      <c r="E19" s="187"/>
      <c r="F19" s="163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5"/>
      <c r="V19" s="165"/>
      <c r="W19" s="165"/>
      <c r="X19" s="165"/>
      <c r="Y19" s="166"/>
      <c r="Z19" s="165"/>
      <c r="AA19" s="165"/>
      <c r="AB19" s="165"/>
      <c r="AC19" s="165"/>
      <c r="AD19" s="165"/>
      <c r="AE19" s="164"/>
      <c r="AF19" s="164"/>
      <c r="AG19" s="164"/>
      <c r="AH19" s="164"/>
      <c r="AI19" s="164"/>
      <c r="AJ19" s="164"/>
      <c r="AK19" s="164"/>
      <c r="AL19" s="164"/>
      <c r="AM19" s="172"/>
      <c r="AN19" s="184"/>
      <c r="AO19" s="185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/>
      <c r="BM19" s="171"/>
      <c r="BN19" s="171"/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/>
      <c r="BZ19" s="171"/>
      <c r="CA19" s="171"/>
      <c r="CB19" s="171"/>
      <c r="CC19" s="171"/>
      <c r="CD19" s="171"/>
      <c r="CE19" s="171"/>
      <c r="CF19" s="171"/>
      <c r="CG19" s="171"/>
      <c r="CH19" s="186"/>
      <c r="CI19" s="169">
        <f t="shared" si="0"/>
        <v>80</v>
      </c>
      <c r="CJ19" s="160">
        <v>14</v>
      </c>
      <c r="CK19" s="157"/>
      <c r="CL19" s="157">
        <f t="shared" si="1"/>
        <v>0</v>
      </c>
    </row>
    <row r="20" spans="2:101" s="158" customFormat="1" ht="18" customHeight="1" x14ac:dyDescent="0.6">
      <c r="B20" s="160">
        <v>15</v>
      </c>
      <c r="C20" s="384">
        <v>12529</v>
      </c>
      <c r="D20" s="161" t="s">
        <v>114</v>
      </c>
      <c r="E20" s="382"/>
      <c r="F20" s="190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65"/>
      <c r="V20" s="165"/>
      <c r="W20" s="165"/>
      <c r="X20" s="165"/>
      <c r="Y20" s="166"/>
      <c r="Z20" s="165"/>
      <c r="AA20" s="165"/>
      <c r="AB20" s="165"/>
      <c r="AC20" s="165"/>
      <c r="AD20" s="165"/>
      <c r="AE20" s="191"/>
      <c r="AF20" s="191"/>
      <c r="AG20" s="191"/>
      <c r="AH20" s="191"/>
      <c r="AI20" s="191"/>
      <c r="AJ20" s="191"/>
      <c r="AK20" s="191"/>
      <c r="AL20" s="191"/>
      <c r="AM20" s="172"/>
      <c r="AN20" s="184"/>
      <c r="AO20" s="185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86"/>
      <c r="CI20" s="169">
        <f t="shared" si="0"/>
        <v>80</v>
      </c>
      <c r="CJ20" s="160">
        <v>15</v>
      </c>
      <c r="CK20" s="157"/>
      <c r="CL20" s="157">
        <f t="shared" si="1"/>
        <v>0</v>
      </c>
    </row>
    <row r="21" spans="2:101" s="158" customFormat="1" ht="18" customHeight="1" x14ac:dyDescent="0.6">
      <c r="B21" s="160">
        <v>16</v>
      </c>
      <c r="C21" s="384">
        <v>12532</v>
      </c>
      <c r="D21" s="161" t="s">
        <v>115</v>
      </c>
      <c r="E21" s="187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5"/>
      <c r="V21" s="165"/>
      <c r="W21" s="165"/>
      <c r="X21" s="165"/>
      <c r="Y21" s="166"/>
      <c r="Z21" s="165"/>
      <c r="AA21" s="165"/>
      <c r="AB21" s="165"/>
      <c r="AC21" s="165"/>
      <c r="AD21" s="165"/>
      <c r="AE21" s="164"/>
      <c r="AF21" s="164"/>
      <c r="AG21" s="164"/>
      <c r="AH21" s="164"/>
      <c r="AI21" s="164"/>
      <c r="AJ21" s="164"/>
      <c r="AK21" s="164"/>
      <c r="AL21" s="164"/>
      <c r="AM21" s="172"/>
      <c r="AN21" s="184"/>
      <c r="AO21" s="185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/>
      <c r="BZ21" s="171"/>
      <c r="CA21" s="171"/>
      <c r="CB21" s="171"/>
      <c r="CC21" s="171"/>
      <c r="CD21" s="171"/>
      <c r="CE21" s="171"/>
      <c r="CF21" s="171"/>
      <c r="CG21" s="171"/>
      <c r="CH21" s="186"/>
      <c r="CI21" s="169">
        <f t="shared" si="0"/>
        <v>80</v>
      </c>
      <c r="CJ21" s="160">
        <v>16</v>
      </c>
      <c r="CK21" s="157"/>
      <c r="CL21" s="157">
        <f t="shared" si="1"/>
        <v>0</v>
      </c>
    </row>
    <row r="22" spans="2:101" s="158" customFormat="1" ht="18" customHeight="1" x14ac:dyDescent="0.6">
      <c r="B22" s="160">
        <v>17</v>
      </c>
      <c r="C22" s="384">
        <v>12534</v>
      </c>
      <c r="D22" s="161" t="s">
        <v>116</v>
      </c>
      <c r="E22" s="162"/>
      <c r="F22" s="190">
        <v>1</v>
      </c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65"/>
      <c r="V22" s="165"/>
      <c r="W22" s="165"/>
      <c r="X22" s="165"/>
      <c r="Y22" s="166"/>
      <c r="Z22" s="165"/>
      <c r="AA22" s="165"/>
      <c r="AB22" s="165"/>
      <c r="AC22" s="165"/>
      <c r="AD22" s="165"/>
      <c r="AE22" s="191"/>
      <c r="AF22" s="191"/>
      <c r="AG22" s="191"/>
      <c r="AH22" s="191"/>
      <c r="AI22" s="191"/>
      <c r="AJ22" s="191"/>
      <c r="AK22" s="191"/>
      <c r="AL22" s="191"/>
      <c r="AM22" s="172"/>
      <c r="AN22" s="184"/>
      <c r="AO22" s="185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1"/>
      <c r="BM22" s="171"/>
      <c r="BN22" s="171"/>
      <c r="BO22" s="171"/>
      <c r="BP22" s="171"/>
      <c r="BQ22" s="171"/>
      <c r="BR22" s="171"/>
      <c r="BS22" s="171"/>
      <c r="BT22" s="171"/>
      <c r="BU22" s="171"/>
      <c r="BV22" s="171"/>
      <c r="BW22" s="171"/>
      <c r="BX22" s="171"/>
      <c r="BY22" s="171"/>
      <c r="BZ22" s="171"/>
      <c r="CA22" s="171"/>
      <c r="CB22" s="171"/>
      <c r="CC22" s="171"/>
      <c r="CD22" s="171"/>
      <c r="CE22" s="171"/>
      <c r="CF22" s="171"/>
      <c r="CG22" s="171"/>
      <c r="CH22" s="186"/>
      <c r="CI22" s="169">
        <f t="shared" si="0"/>
        <v>79</v>
      </c>
      <c r="CJ22" s="160">
        <v>17</v>
      </c>
      <c r="CK22" s="157"/>
      <c r="CL22" s="157">
        <f t="shared" si="1"/>
        <v>1</v>
      </c>
    </row>
    <row r="23" spans="2:101" s="158" customFormat="1" ht="18" customHeight="1" x14ac:dyDescent="0.6">
      <c r="B23" s="160">
        <v>18</v>
      </c>
      <c r="C23" s="384">
        <v>12538</v>
      </c>
      <c r="D23" s="161" t="s">
        <v>117</v>
      </c>
      <c r="E23" s="195"/>
      <c r="F23" s="190"/>
      <c r="G23" s="191"/>
      <c r="H23" s="191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65"/>
      <c r="V23" s="165"/>
      <c r="W23" s="165"/>
      <c r="X23" s="165"/>
      <c r="Y23" s="166"/>
      <c r="Z23" s="165"/>
      <c r="AA23" s="165"/>
      <c r="AB23" s="165"/>
      <c r="AC23" s="165"/>
      <c r="AD23" s="165"/>
      <c r="AE23" s="191"/>
      <c r="AF23" s="191"/>
      <c r="AG23" s="191"/>
      <c r="AH23" s="191"/>
      <c r="AI23" s="191"/>
      <c r="AJ23" s="191"/>
      <c r="AK23" s="191"/>
      <c r="AL23" s="191"/>
      <c r="AM23" s="172"/>
      <c r="AN23" s="184"/>
      <c r="AO23" s="185"/>
      <c r="AP23" s="171"/>
      <c r="AQ23" s="171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86"/>
      <c r="CI23" s="169">
        <f t="shared" si="0"/>
        <v>80</v>
      </c>
      <c r="CJ23" s="160">
        <v>18</v>
      </c>
      <c r="CK23" s="157"/>
      <c r="CL23" s="157">
        <f t="shared" si="1"/>
        <v>0</v>
      </c>
    </row>
    <row r="24" spans="2:101" s="158" customFormat="1" ht="18" customHeight="1" x14ac:dyDescent="0.6">
      <c r="B24" s="160">
        <v>19</v>
      </c>
      <c r="C24" s="384">
        <v>12539</v>
      </c>
      <c r="D24" s="161" t="s">
        <v>118</v>
      </c>
      <c r="E24" s="162"/>
      <c r="F24" s="163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5"/>
      <c r="V24" s="165"/>
      <c r="W24" s="165"/>
      <c r="X24" s="165"/>
      <c r="Y24" s="166"/>
      <c r="Z24" s="165"/>
      <c r="AA24" s="165"/>
      <c r="AB24" s="165"/>
      <c r="AC24" s="165"/>
      <c r="AD24" s="165"/>
      <c r="AE24" s="164"/>
      <c r="AF24" s="164"/>
      <c r="AG24" s="164"/>
      <c r="AH24" s="164"/>
      <c r="AI24" s="164"/>
      <c r="AJ24" s="164"/>
      <c r="AK24" s="164"/>
      <c r="AL24" s="164"/>
      <c r="AM24" s="172"/>
      <c r="AN24" s="184"/>
      <c r="AO24" s="185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86"/>
      <c r="CI24" s="169">
        <f t="shared" si="0"/>
        <v>80</v>
      </c>
      <c r="CJ24" s="160">
        <v>19</v>
      </c>
      <c r="CK24" s="157"/>
      <c r="CL24" s="157">
        <f t="shared" si="1"/>
        <v>0</v>
      </c>
    </row>
    <row r="25" spans="2:101" s="158" customFormat="1" ht="18" customHeight="1" x14ac:dyDescent="0.6">
      <c r="B25" s="160">
        <v>20</v>
      </c>
      <c r="C25" s="384">
        <v>12542</v>
      </c>
      <c r="D25" s="161" t="s">
        <v>119</v>
      </c>
      <c r="E25" s="162"/>
      <c r="F25" s="193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65"/>
      <c r="V25" s="165"/>
      <c r="W25" s="165"/>
      <c r="X25" s="165"/>
      <c r="Y25" s="166"/>
      <c r="Z25" s="165"/>
      <c r="AA25" s="165"/>
      <c r="AB25" s="165"/>
      <c r="AC25" s="165"/>
      <c r="AD25" s="165"/>
      <c r="AE25" s="194"/>
      <c r="AF25" s="194"/>
      <c r="AG25" s="194"/>
      <c r="AH25" s="194"/>
      <c r="AI25" s="194"/>
      <c r="AJ25" s="194"/>
      <c r="AK25" s="194"/>
      <c r="AL25" s="194"/>
      <c r="AM25" s="172"/>
      <c r="AN25" s="184"/>
      <c r="AO25" s="185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71"/>
      <c r="BY25" s="171"/>
      <c r="BZ25" s="171"/>
      <c r="CA25" s="171"/>
      <c r="CB25" s="171"/>
      <c r="CC25" s="171"/>
      <c r="CD25" s="171"/>
      <c r="CE25" s="171"/>
      <c r="CF25" s="171"/>
      <c r="CG25" s="171"/>
      <c r="CH25" s="186"/>
      <c r="CI25" s="178">
        <f t="shared" si="0"/>
        <v>80</v>
      </c>
      <c r="CJ25" s="160">
        <v>20</v>
      </c>
      <c r="CK25" s="157"/>
      <c r="CL25" s="157">
        <f t="shared" si="1"/>
        <v>0</v>
      </c>
    </row>
    <row r="26" spans="2:101" s="158" customFormat="1" ht="18" customHeight="1" x14ac:dyDescent="0.6">
      <c r="B26" s="160">
        <v>21</v>
      </c>
      <c r="C26" s="384">
        <v>12546</v>
      </c>
      <c r="D26" s="161" t="s">
        <v>120</v>
      </c>
      <c r="E26" s="192"/>
      <c r="F26" s="16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4"/>
      <c r="AF26" s="164"/>
      <c r="AG26" s="164"/>
      <c r="AH26" s="164"/>
      <c r="AI26" s="164"/>
      <c r="AJ26" s="164"/>
      <c r="AK26" s="164"/>
      <c r="AL26" s="164"/>
      <c r="AM26" s="172"/>
      <c r="AN26" s="184"/>
      <c r="AO26" s="185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/>
      <c r="BZ26" s="171"/>
      <c r="CA26" s="171"/>
      <c r="CB26" s="171"/>
      <c r="CC26" s="171"/>
      <c r="CD26" s="171"/>
      <c r="CE26" s="171"/>
      <c r="CF26" s="171"/>
      <c r="CG26" s="171"/>
      <c r="CH26" s="186"/>
      <c r="CI26" s="169">
        <f t="shared" si="0"/>
        <v>80</v>
      </c>
      <c r="CJ26" s="160">
        <v>21</v>
      </c>
      <c r="CK26" s="157"/>
      <c r="CL26" s="157">
        <f t="shared" si="1"/>
        <v>0</v>
      </c>
    </row>
    <row r="27" spans="2:101" s="158" customFormat="1" ht="18" customHeight="1" x14ac:dyDescent="0.6">
      <c r="B27" s="160">
        <v>22</v>
      </c>
      <c r="C27" s="384">
        <v>12549</v>
      </c>
      <c r="D27" s="161" t="s">
        <v>121</v>
      </c>
      <c r="E27" s="162"/>
      <c r="F27" s="163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4"/>
      <c r="AF27" s="164"/>
      <c r="AG27" s="164"/>
      <c r="AH27" s="164"/>
      <c r="AI27" s="164"/>
      <c r="AJ27" s="164"/>
      <c r="AK27" s="164"/>
      <c r="AL27" s="164"/>
      <c r="AM27" s="172"/>
      <c r="AN27" s="184"/>
      <c r="AO27" s="185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/>
      <c r="BP27" s="171"/>
      <c r="BQ27" s="171"/>
      <c r="BR27" s="171"/>
      <c r="BS27" s="171"/>
      <c r="BT27" s="171"/>
      <c r="BU27" s="171"/>
      <c r="BV27" s="171"/>
      <c r="BW27" s="171"/>
      <c r="BX27" s="171"/>
      <c r="BY27" s="171"/>
      <c r="BZ27" s="171"/>
      <c r="CA27" s="171"/>
      <c r="CB27" s="171"/>
      <c r="CC27" s="171"/>
      <c r="CD27" s="171"/>
      <c r="CE27" s="171"/>
      <c r="CF27" s="171"/>
      <c r="CG27" s="171"/>
      <c r="CH27" s="186"/>
      <c r="CI27" s="169">
        <f t="shared" si="0"/>
        <v>80</v>
      </c>
      <c r="CJ27" s="160">
        <v>22</v>
      </c>
      <c r="CK27" s="157"/>
      <c r="CL27" s="157">
        <f t="shared" si="1"/>
        <v>0</v>
      </c>
    </row>
    <row r="28" spans="2:101" s="158" customFormat="1" ht="18" customHeight="1" x14ac:dyDescent="0.6">
      <c r="B28" s="160">
        <v>23</v>
      </c>
      <c r="C28" s="384">
        <v>12551</v>
      </c>
      <c r="D28" s="161" t="s">
        <v>122</v>
      </c>
      <c r="E28" s="162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91"/>
      <c r="AF28" s="191"/>
      <c r="AG28" s="191"/>
      <c r="AH28" s="191"/>
      <c r="AI28" s="191"/>
      <c r="AJ28" s="191"/>
      <c r="AK28" s="191"/>
      <c r="AL28" s="191"/>
      <c r="AM28" s="172"/>
      <c r="AN28" s="184"/>
      <c r="AO28" s="185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/>
      <c r="BZ28" s="171"/>
      <c r="CA28" s="171"/>
      <c r="CB28" s="171"/>
      <c r="CC28" s="171"/>
      <c r="CD28" s="171"/>
      <c r="CE28" s="171"/>
      <c r="CF28" s="171"/>
      <c r="CG28" s="171"/>
      <c r="CH28" s="186"/>
      <c r="CI28" s="169">
        <f t="shared" si="0"/>
        <v>80</v>
      </c>
      <c r="CJ28" s="160">
        <v>23</v>
      </c>
      <c r="CK28" s="157"/>
      <c r="CL28" s="157">
        <f t="shared" si="1"/>
        <v>0</v>
      </c>
    </row>
    <row r="29" spans="2:101" s="158" customFormat="1" ht="18" customHeight="1" x14ac:dyDescent="0.6">
      <c r="B29" s="160">
        <v>24</v>
      </c>
      <c r="C29" s="384">
        <v>12563</v>
      </c>
      <c r="D29" s="161" t="s">
        <v>123</v>
      </c>
      <c r="E29" s="162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4"/>
      <c r="AF29" s="164"/>
      <c r="AG29" s="164"/>
      <c r="AH29" s="164"/>
      <c r="AI29" s="164"/>
      <c r="AJ29" s="164"/>
      <c r="AK29" s="164"/>
      <c r="AL29" s="164"/>
      <c r="AM29" s="172"/>
      <c r="AN29" s="184"/>
      <c r="AO29" s="185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/>
      <c r="BG29" s="171"/>
      <c r="BH29" s="171"/>
      <c r="BI29" s="171"/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/>
      <c r="BZ29" s="171"/>
      <c r="CA29" s="171"/>
      <c r="CB29" s="171"/>
      <c r="CC29" s="171"/>
      <c r="CD29" s="171"/>
      <c r="CE29" s="171"/>
      <c r="CF29" s="171"/>
      <c r="CG29" s="171"/>
      <c r="CH29" s="186"/>
      <c r="CI29" s="169">
        <f t="shared" si="0"/>
        <v>80</v>
      </c>
      <c r="CJ29" s="160">
        <v>24</v>
      </c>
      <c r="CK29" s="157"/>
      <c r="CL29" s="157">
        <f t="shared" si="1"/>
        <v>0</v>
      </c>
    </row>
    <row r="30" spans="2:101" s="158" customFormat="1" ht="18" customHeight="1" x14ac:dyDescent="0.6">
      <c r="B30" s="160">
        <v>25</v>
      </c>
      <c r="C30" s="384">
        <v>12565</v>
      </c>
      <c r="D30" s="161" t="s">
        <v>124</v>
      </c>
      <c r="E30" s="162"/>
      <c r="F30" s="163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4"/>
      <c r="AF30" s="164"/>
      <c r="AG30" s="164"/>
      <c r="AH30" s="164"/>
      <c r="AI30" s="164"/>
      <c r="AJ30" s="164"/>
      <c r="AK30" s="164"/>
      <c r="AL30" s="164"/>
      <c r="AM30" s="172"/>
      <c r="AN30" s="184"/>
      <c r="AO30" s="185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/>
      <c r="BZ30" s="171"/>
      <c r="CA30" s="171"/>
      <c r="CB30" s="171"/>
      <c r="CC30" s="171"/>
      <c r="CD30" s="171"/>
      <c r="CE30" s="171"/>
      <c r="CF30" s="171"/>
      <c r="CG30" s="171"/>
      <c r="CH30" s="186"/>
      <c r="CI30" s="169">
        <f t="shared" si="0"/>
        <v>80</v>
      </c>
      <c r="CJ30" s="160">
        <v>25</v>
      </c>
      <c r="CK30" s="157"/>
      <c r="CL30" s="157">
        <f t="shared" si="1"/>
        <v>0</v>
      </c>
    </row>
    <row r="31" spans="2:101" s="158" customFormat="1" ht="18" customHeight="1" x14ac:dyDescent="0.6">
      <c r="B31" s="160">
        <v>26</v>
      </c>
      <c r="C31" s="384">
        <v>12597</v>
      </c>
      <c r="D31" s="161" t="s">
        <v>125</v>
      </c>
      <c r="E31" s="162"/>
      <c r="F31" s="163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4"/>
      <c r="AF31" s="164"/>
      <c r="AG31" s="164"/>
      <c r="AH31" s="164"/>
      <c r="AI31" s="164"/>
      <c r="AJ31" s="164"/>
      <c r="AK31" s="164"/>
      <c r="AL31" s="164"/>
      <c r="AM31" s="172"/>
      <c r="AN31" s="184"/>
      <c r="AO31" s="185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86"/>
      <c r="CI31" s="169">
        <f t="shared" si="0"/>
        <v>80</v>
      </c>
      <c r="CJ31" s="160">
        <v>26</v>
      </c>
      <c r="CK31" s="157"/>
      <c r="CL31" s="157">
        <f t="shared" si="1"/>
        <v>0</v>
      </c>
    </row>
    <row r="32" spans="2:101" s="158" customFormat="1" ht="18" customHeight="1" x14ac:dyDescent="0.6">
      <c r="B32" s="160">
        <v>27</v>
      </c>
      <c r="C32" s="384">
        <v>12640</v>
      </c>
      <c r="D32" s="161" t="s">
        <v>126</v>
      </c>
      <c r="E32" s="162"/>
      <c r="F32" s="163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4"/>
      <c r="AF32" s="164"/>
      <c r="AG32" s="164"/>
      <c r="AH32" s="164"/>
      <c r="AI32" s="164"/>
      <c r="AJ32" s="164"/>
      <c r="AK32" s="164"/>
      <c r="AL32" s="164"/>
      <c r="AM32" s="172"/>
      <c r="AN32" s="184"/>
      <c r="AO32" s="185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86"/>
      <c r="CI32" s="169">
        <f t="shared" si="0"/>
        <v>80</v>
      </c>
      <c r="CJ32" s="160">
        <v>27</v>
      </c>
      <c r="CK32" s="157"/>
      <c r="CL32" s="157">
        <f t="shared" si="1"/>
        <v>0</v>
      </c>
    </row>
    <row r="33" spans="2:90" s="158" customFormat="1" ht="18" customHeight="1" x14ac:dyDescent="0.6">
      <c r="B33" s="196">
        <v>28</v>
      </c>
      <c r="C33" s="384">
        <v>12654</v>
      </c>
      <c r="D33" s="161" t="s">
        <v>127</v>
      </c>
      <c r="E33" s="162"/>
      <c r="F33" s="163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5"/>
      <c r="V33" s="165"/>
      <c r="W33" s="165"/>
      <c r="X33" s="165"/>
      <c r="Y33" s="166"/>
      <c r="Z33" s="165"/>
      <c r="AA33" s="165"/>
      <c r="AB33" s="165"/>
      <c r="AC33" s="165"/>
      <c r="AD33" s="165"/>
      <c r="AE33" s="164"/>
      <c r="AF33" s="164"/>
      <c r="AG33" s="164"/>
      <c r="AH33" s="164"/>
      <c r="AI33" s="164"/>
      <c r="AJ33" s="164"/>
      <c r="AK33" s="164"/>
      <c r="AL33" s="164"/>
      <c r="AM33" s="172"/>
      <c r="AN33" s="184"/>
      <c r="AO33" s="185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86"/>
      <c r="CI33" s="169">
        <f t="shared" si="0"/>
        <v>80</v>
      </c>
      <c r="CJ33" s="160">
        <v>28</v>
      </c>
      <c r="CK33" s="157"/>
      <c r="CL33" s="157">
        <f t="shared" si="1"/>
        <v>0</v>
      </c>
    </row>
    <row r="34" spans="2:90" s="158" customFormat="1" ht="18" customHeight="1" x14ac:dyDescent="0.6">
      <c r="B34" s="160">
        <v>29</v>
      </c>
      <c r="C34" s="384">
        <v>12926</v>
      </c>
      <c r="D34" s="161" t="s">
        <v>128</v>
      </c>
      <c r="E34" s="162"/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5"/>
      <c r="V34" s="165"/>
      <c r="W34" s="165"/>
      <c r="X34" s="165"/>
      <c r="Y34" s="166"/>
      <c r="Z34" s="165"/>
      <c r="AA34" s="165"/>
      <c r="AB34" s="165"/>
      <c r="AC34" s="165"/>
      <c r="AD34" s="165"/>
      <c r="AE34" s="164"/>
      <c r="AF34" s="164"/>
      <c r="AG34" s="164"/>
      <c r="AH34" s="164"/>
      <c r="AI34" s="164"/>
      <c r="AJ34" s="164"/>
      <c r="AK34" s="164"/>
      <c r="AL34" s="164"/>
      <c r="AM34" s="172"/>
      <c r="AN34" s="184"/>
      <c r="AO34" s="185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86"/>
      <c r="CI34" s="169">
        <f t="shared" si="0"/>
        <v>80</v>
      </c>
      <c r="CJ34" s="160">
        <v>29</v>
      </c>
      <c r="CK34" s="157"/>
      <c r="CL34" s="157">
        <f t="shared" si="1"/>
        <v>0</v>
      </c>
    </row>
    <row r="35" spans="2:90" s="158" customFormat="1" ht="18" customHeight="1" x14ac:dyDescent="0.6">
      <c r="B35" s="160">
        <v>30</v>
      </c>
      <c r="C35" s="384">
        <v>13092</v>
      </c>
      <c r="D35" s="161" t="s">
        <v>129</v>
      </c>
      <c r="E35" s="197"/>
      <c r="F35" s="163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5"/>
      <c r="V35" s="165"/>
      <c r="W35" s="165"/>
      <c r="X35" s="165"/>
      <c r="Y35" s="166"/>
      <c r="Z35" s="165"/>
      <c r="AA35" s="165"/>
      <c r="AB35" s="165"/>
      <c r="AC35" s="165"/>
      <c r="AD35" s="165"/>
      <c r="AE35" s="164"/>
      <c r="AF35" s="164"/>
      <c r="AG35" s="164"/>
      <c r="AH35" s="164"/>
      <c r="AI35" s="164"/>
      <c r="AJ35" s="164"/>
      <c r="AK35" s="164"/>
      <c r="AL35" s="164"/>
      <c r="AM35" s="172"/>
      <c r="AN35" s="184"/>
      <c r="AO35" s="185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86"/>
      <c r="CI35" s="169">
        <f t="shared" si="0"/>
        <v>80</v>
      </c>
      <c r="CJ35" s="160">
        <v>30</v>
      </c>
      <c r="CK35" s="157"/>
      <c r="CL35" s="157">
        <f t="shared" si="1"/>
        <v>0</v>
      </c>
    </row>
    <row r="36" spans="2:90" s="158" customFormat="1" ht="18" customHeight="1" x14ac:dyDescent="0.6">
      <c r="B36" s="160">
        <v>31</v>
      </c>
      <c r="C36" s="384">
        <v>13229</v>
      </c>
      <c r="D36" s="161" t="s">
        <v>130</v>
      </c>
      <c r="E36" s="198"/>
      <c r="F36" s="163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5"/>
      <c r="V36" s="165"/>
      <c r="W36" s="165"/>
      <c r="X36" s="165"/>
      <c r="Y36" s="166"/>
      <c r="Z36" s="165"/>
      <c r="AA36" s="165"/>
      <c r="AB36" s="165"/>
      <c r="AC36" s="165"/>
      <c r="AD36" s="165"/>
      <c r="AE36" s="164"/>
      <c r="AF36" s="164"/>
      <c r="AG36" s="164"/>
      <c r="AH36" s="164"/>
      <c r="AI36" s="164"/>
      <c r="AJ36" s="164"/>
      <c r="AK36" s="164"/>
      <c r="AL36" s="164"/>
      <c r="AM36" s="172"/>
      <c r="AN36" s="184"/>
      <c r="AO36" s="185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86"/>
      <c r="CI36" s="169">
        <f t="shared" si="0"/>
        <v>80</v>
      </c>
      <c r="CJ36" s="160">
        <v>31</v>
      </c>
      <c r="CK36" s="157"/>
      <c r="CL36" s="157"/>
    </row>
    <row r="37" spans="2:90" s="158" customFormat="1" ht="18" customHeight="1" x14ac:dyDescent="0.6">
      <c r="B37" s="160">
        <v>32</v>
      </c>
      <c r="C37" s="384">
        <v>13247</v>
      </c>
      <c r="D37" s="161" t="s">
        <v>131</v>
      </c>
      <c r="E37" s="162"/>
      <c r="F37" s="163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5"/>
      <c r="V37" s="165"/>
      <c r="W37" s="165"/>
      <c r="X37" s="165"/>
      <c r="Y37" s="166"/>
      <c r="Z37" s="165"/>
      <c r="AA37" s="165"/>
      <c r="AB37" s="165"/>
      <c r="AC37" s="165"/>
      <c r="AD37" s="165"/>
      <c r="AE37" s="164"/>
      <c r="AF37" s="164"/>
      <c r="AG37" s="164"/>
      <c r="AH37" s="164"/>
      <c r="AI37" s="164"/>
      <c r="AJ37" s="164"/>
      <c r="AK37" s="164"/>
      <c r="AL37" s="164"/>
      <c r="AM37" s="172"/>
      <c r="AN37" s="184"/>
      <c r="AO37" s="185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86"/>
      <c r="CI37" s="169">
        <f t="shared" si="0"/>
        <v>80</v>
      </c>
      <c r="CJ37" s="160">
        <v>32</v>
      </c>
      <c r="CK37" s="157"/>
      <c r="CL37" s="157"/>
    </row>
    <row r="38" spans="2:90" s="158" customFormat="1" ht="18" customHeight="1" x14ac:dyDescent="0.6">
      <c r="B38" s="160">
        <v>33</v>
      </c>
      <c r="C38" s="384">
        <v>13361</v>
      </c>
      <c r="D38" s="161" t="s">
        <v>132</v>
      </c>
      <c r="E38" s="162"/>
      <c r="F38" s="163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5"/>
      <c r="V38" s="165"/>
      <c r="W38" s="165"/>
      <c r="X38" s="165"/>
      <c r="Y38" s="166"/>
      <c r="Z38" s="165"/>
      <c r="AA38" s="165"/>
      <c r="AB38" s="165"/>
      <c r="AC38" s="165"/>
      <c r="AD38" s="165"/>
      <c r="AE38" s="164"/>
      <c r="AF38" s="164"/>
      <c r="AG38" s="164"/>
      <c r="AH38" s="164"/>
      <c r="AI38" s="164"/>
      <c r="AJ38" s="164"/>
      <c r="AK38" s="164"/>
      <c r="AL38" s="164"/>
      <c r="AM38" s="172"/>
      <c r="AN38" s="184"/>
      <c r="AO38" s="185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86"/>
      <c r="CI38" s="169">
        <f t="shared" si="0"/>
        <v>80</v>
      </c>
      <c r="CJ38" s="160">
        <v>33</v>
      </c>
      <c r="CK38" s="157"/>
      <c r="CL38" s="157"/>
    </row>
    <row r="39" spans="2:90" s="158" customFormat="1" ht="18" customHeight="1" x14ac:dyDescent="0.6">
      <c r="B39" s="160">
        <v>34</v>
      </c>
      <c r="C39" s="384">
        <v>13421</v>
      </c>
      <c r="D39" s="161" t="s">
        <v>133</v>
      </c>
      <c r="E39" s="162"/>
      <c r="F39" s="163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4"/>
      <c r="AF39" s="164"/>
      <c r="AG39" s="164"/>
      <c r="AH39" s="164"/>
      <c r="AI39" s="164"/>
      <c r="AJ39" s="164"/>
      <c r="AK39" s="164"/>
      <c r="AL39" s="164"/>
      <c r="AM39" s="172"/>
      <c r="AN39" s="184"/>
      <c r="AO39" s="185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86"/>
      <c r="CI39" s="169">
        <f t="shared" si="0"/>
        <v>80</v>
      </c>
      <c r="CJ39" s="160">
        <v>34</v>
      </c>
      <c r="CK39" s="157"/>
      <c r="CL39" s="157"/>
    </row>
    <row r="40" spans="2:90" s="158" customFormat="1" ht="18" customHeight="1" x14ac:dyDescent="0.6">
      <c r="B40" s="160">
        <v>35</v>
      </c>
      <c r="C40" s="384">
        <v>13422</v>
      </c>
      <c r="D40" s="161" t="s">
        <v>134</v>
      </c>
      <c r="E40" s="382"/>
      <c r="F40" s="190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91"/>
      <c r="AF40" s="191"/>
      <c r="AG40" s="191"/>
      <c r="AH40" s="191"/>
      <c r="AI40" s="191"/>
      <c r="AJ40" s="191"/>
      <c r="AK40" s="191"/>
      <c r="AL40" s="191"/>
      <c r="AM40" s="172"/>
      <c r="AN40" s="184"/>
      <c r="AO40" s="185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86"/>
      <c r="CI40" s="169">
        <f t="shared" si="0"/>
        <v>80</v>
      </c>
      <c r="CJ40" s="160">
        <v>35</v>
      </c>
      <c r="CK40" s="157"/>
      <c r="CL40" s="157"/>
    </row>
    <row r="41" spans="2:90" s="158" customFormat="1" ht="18" customHeight="1" x14ac:dyDescent="0.6">
      <c r="B41" s="160">
        <v>36</v>
      </c>
      <c r="C41" s="384">
        <v>13423</v>
      </c>
      <c r="D41" s="161" t="s">
        <v>135</v>
      </c>
      <c r="E41" s="170"/>
      <c r="F41" s="163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4"/>
      <c r="AF41" s="164"/>
      <c r="AG41" s="164"/>
      <c r="AH41" s="164"/>
      <c r="AI41" s="164"/>
      <c r="AJ41" s="164"/>
      <c r="AK41" s="164"/>
      <c r="AL41" s="164"/>
      <c r="AM41" s="172"/>
      <c r="AN41" s="184"/>
      <c r="AO41" s="185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86"/>
      <c r="CI41" s="169">
        <f t="shared" si="0"/>
        <v>80</v>
      </c>
      <c r="CJ41" s="160">
        <v>36</v>
      </c>
      <c r="CK41" s="157"/>
      <c r="CL41" s="157"/>
    </row>
    <row r="42" spans="2:90" s="158" customFormat="1" ht="18" customHeight="1" x14ac:dyDescent="0.6">
      <c r="B42" s="160">
        <v>37</v>
      </c>
      <c r="C42" s="384">
        <v>13424</v>
      </c>
      <c r="D42" s="161" t="s">
        <v>136</v>
      </c>
      <c r="E42" s="382"/>
      <c r="F42" s="199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200"/>
      <c r="AF42" s="200"/>
      <c r="AG42" s="200"/>
      <c r="AH42" s="200"/>
      <c r="AI42" s="200"/>
      <c r="AJ42" s="200"/>
      <c r="AK42" s="200"/>
      <c r="AL42" s="200"/>
      <c r="AM42" s="172"/>
      <c r="AN42" s="184"/>
      <c r="AO42" s="185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86"/>
      <c r="CI42" s="169">
        <f t="shared" si="0"/>
        <v>80</v>
      </c>
      <c r="CJ42" s="160">
        <v>37</v>
      </c>
      <c r="CK42" s="157"/>
      <c r="CL42" s="157"/>
    </row>
    <row r="43" spans="2:90" s="158" customFormat="1" ht="18" customHeight="1" x14ac:dyDescent="0.6">
      <c r="B43" s="160">
        <v>38</v>
      </c>
      <c r="C43" s="384">
        <v>13426</v>
      </c>
      <c r="D43" s="161" t="s">
        <v>137</v>
      </c>
      <c r="E43" s="162"/>
      <c r="F43" s="199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200"/>
      <c r="AF43" s="200"/>
      <c r="AG43" s="200"/>
      <c r="AH43" s="200"/>
      <c r="AI43" s="200"/>
      <c r="AJ43" s="200"/>
      <c r="AK43" s="200"/>
      <c r="AL43" s="200"/>
      <c r="AM43" s="172"/>
      <c r="AN43" s="184"/>
      <c r="AO43" s="185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171"/>
      <c r="BD43" s="171"/>
      <c r="BE43" s="171"/>
      <c r="BF43" s="171"/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/>
      <c r="BZ43" s="171"/>
      <c r="CA43" s="171"/>
      <c r="CB43" s="171"/>
      <c r="CC43" s="171"/>
      <c r="CD43" s="171"/>
      <c r="CE43" s="171"/>
      <c r="CF43" s="171"/>
      <c r="CG43" s="171"/>
      <c r="CH43" s="186"/>
      <c r="CI43" s="169">
        <f t="shared" si="0"/>
        <v>80</v>
      </c>
      <c r="CJ43" s="160">
        <v>38</v>
      </c>
      <c r="CK43" s="157"/>
      <c r="CL43" s="157"/>
    </row>
    <row r="44" spans="2:90" s="158" customFormat="1" ht="18" customHeight="1" x14ac:dyDescent="0.6">
      <c r="B44" s="160">
        <v>39</v>
      </c>
      <c r="C44" s="384">
        <v>13428</v>
      </c>
      <c r="D44" s="161" t="s">
        <v>138</v>
      </c>
      <c r="E44" s="162"/>
      <c r="F44" s="199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00"/>
      <c r="S44" s="200"/>
      <c r="T44" s="200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200"/>
      <c r="AF44" s="200"/>
      <c r="AG44" s="200"/>
      <c r="AH44" s="200"/>
      <c r="AI44" s="200"/>
      <c r="AJ44" s="200"/>
      <c r="AK44" s="200"/>
      <c r="AL44" s="200"/>
      <c r="AM44" s="172"/>
      <c r="AN44" s="184"/>
      <c r="AO44" s="185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/>
      <c r="BD44" s="171"/>
      <c r="BE44" s="171"/>
      <c r="BF44" s="171"/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/>
      <c r="BZ44" s="171"/>
      <c r="CA44" s="171"/>
      <c r="CB44" s="171"/>
      <c r="CC44" s="171"/>
      <c r="CD44" s="171"/>
      <c r="CE44" s="171"/>
      <c r="CF44" s="171"/>
      <c r="CG44" s="171"/>
      <c r="CH44" s="186"/>
      <c r="CI44" s="169">
        <f t="shared" si="0"/>
        <v>80</v>
      </c>
      <c r="CJ44" s="160">
        <v>39</v>
      </c>
      <c r="CK44" s="157"/>
      <c r="CL44" s="157"/>
    </row>
    <row r="45" spans="2:90" s="158" customFormat="1" ht="18" customHeight="1" x14ac:dyDescent="0.6">
      <c r="B45" s="160">
        <v>40</v>
      </c>
      <c r="C45" s="384">
        <v>13502</v>
      </c>
      <c r="D45" s="161" t="s">
        <v>139</v>
      </c>
      <c r="E45" s="201"/>
      <c r="F45" s="199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200"/>
      <c r="S45" s="200"/>
      <c r="T45" s="200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200"/>
      <c r="AF45" s="200"/>
      <c r="AG45" s="200"/>
      <c r="AH45" s="200"/>
      <c r="AI45" s="200"/>
      <c r="AJ45" s="200"/>
      <c r="AK45" s="200"/>
      <c r="AL45" s="200"/>
      <c r="AM45" s="172"/>
      <c r="AN45" s="184"/>
      <c r="AO45" s="185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/>
      <c r="BZ45" s="171"/>
      <c r="CA45" s="171"/>
      <c r="CB45" s="171"/>
      <c r="CC45" s="171"/>
      <c r="CD45" s="171"/>
      <c r="CE45" s="171"/>
      <c r="CF45" s="171"/>
      <c r="CG45" s="171"/>
      <c r="CH45" s="186"/>
      <c r="CI45" s="169">
        <f t="shared" si="0"/>
        <v>80</v>
      </c>
      <c r="CJ45" s="160">
        <v>40</v>
      </c>
      <c r="CK45" s="157"/>
      <c r="CL45" s="157"/>
    </row>
    <row r="46" spans="2:90" s="158" customFormat="1" ht="18" customHeight="1" thickBot="1" x14ac:dyDescent="0.65">
      <c r="B46" s="383">
        <v>41</v>
      </c>
      <c r="C46" s="384">
        <v>13562</v>
      </c>
      <c r="D46" s="161" t="s">
        <v>221</v>
      </c>
      <c r="E46" s="203"/>
      <c r="F46" s="204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5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5"/>
      <c r="AF46" s="205"/>
      <c r="AG46" s="205"/>
      <c r="AH46" s="205"/>
      <c r="AI46" s="205"/>
      <c r="AJ46" s="205"/>
      <c r="AK46" s="205"/>
      <c r="AL46" s="205"/>
      <c r="AM46" s="207"/>
      <c r="AN46" s="184"/>
      <c r="AO46" s="185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/>
      <c r="BZ46" s="171"/>
      <c r="CA46" s="171"/>
      <c r="CB46" s="171"/>
      <c r="CC46" s="171"/>
      <c r="CD46" s="171"/>
      <c r="CE46" s="171"/>
      <c r="CF46" s="171"/>
      <c r="CG46" s="171"/>
      <c r="CH46" s="186"/>
      <c r="CI46" s="169">
        <f t="shared" si="0"/>
        <v>80</v>
      </c>
      <c r="CJ46" s="160">
        <v>41</v>
      </c>
      <c r="CK46" s="157"/>
      <c r="CL46" s="157"/>
    </row>
  </sheetData>
  <mergeCells count="10">
    <mergeCell ref="CN12:CW13"/>
    <mergeCell ref="CN14:CW15"/>
    <mergeCell ref="CN16:CR17"/>
    <mergeCell ref="B1:AM1"/>
    <mergeCell ref="AO1:CJ1"/>
    <mergeCell ref="B2:B5"/>
    <mergeCell ref="C2:C5"/>
    <mergeCell ref="D2:D5"/>
    <mergeCell ref="CI2:CI3"/>
    <mergeCell ref="CJ2:CJ5"/>
  </mergeCells>
  <printOptions horizontalCentered="1"/>
  <pageMargins left="0.15" right="0.15" top="0.25" bottom="0.25" header="0.511811023622047" footer="0.511811023622047"/>
  <pageSetup paperSize="9" scale="92" orientation="portrait" r:id="rId1"/>
  <headerFooter alignWithMargins="0"/>
  <colBreaks count="2" manualBreakCount="2">
    <brk id="39" max="43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17</vt:i4>
      </vt:variant>
      <vt:variant>
        <vt:lpstr>ช่วงที่มีชื่อ</vt:lpstr>
      </vt:variant>
      <vt:variant>
        <vt:i4>15</vt:i4>
      </vt:variant>
    </vt:vector>
  </HeadingPairs>
  <TitlesOfParts>
    <vt:vector size="32" baseType="lpstr">
      <vt:lpstr>ปกห้อง1-1</vt:lpstr>
      <vt:lpstr>ผลการเรียนรู้</vt:lpstr>
      <vt:lpstr>เวลาเรียน1-1</vt:lpstr>
      <vt:lpstr>Sheet4</vt:lpstr>
      <vt:lpstr>รวมคะแนน1-1</vt:lpstr>
      <vt:lpstr>ใบประกาศผลการเรียน1-1</vt:lpstr>
      <vt:lpstr>คุณลักษณะ1-1</vt:lpstr>
      <vt:lpstr>ปกห้อง1-2</vt:lpstr>
      <vt:lpstr>เวลาเรียน1-2</vt:lpstr>
      <vt:lpstr>รวมคะแนน1-2</vt:lpstr>
      <vt:lpstr>ใบประกาศผลการเรียน1-2</vt:lpstr>
      <vt:lpstr>คุณลักษณะ1-2</vt:lpstr>
      <vt:lpstr>ปกห้อง1-3</vt:lpstr>
      <vt:lpstr>เวลาเรียน1-3</vt:lpstr>
      <vt:lpstr>รวมคะแนน1-3</vt:lpstr>
      <vt:lpstr>ใบประกาศผลการเรียน1-3</vt:lpstr>
      <vt:lpstr>คุณลักษณะ1-3</vt:lpstr>
      <vt:lpstr>'เวลาเรียน1-1'!Print_Area</vt:lpstr>
      <vt:lpstr>'เวลาเรียน1-2'!Print_Area</vt:lpstr>
      <vt:lpstr>'เวลาเรียน1-3'!Print_Area</vt:lpstr>
      <vt:lpstr>'ใบประกาศผลการเรียน1-1'!Print_Area</vt:lpstr>
      <vt:lpstr>'ใบประกาศผลการเรียน1-2'!Print_Area</vt:lpstr>
      <vt:lpstr>'ใบประกาศผลการเรียน1-3'!Print_Area</vt:lpstr>
      <vt:lpstr>'คุณลักษณะ1-1'!Print_Area</vt:lpstr>
      <vt:lpstr>'คุณลักษณะ1-2'!Print_Area</vt:lpstr>
      <vt:lpstr>'คุณลักษณะ1-3'!Print_Area</vt:lpstr>
      <vt:lpstr>'ปกห้อง1-1'!Print_Area</vt:lpstr>
      <vt:lpstr>'ปกห้อง1-2'!Print_Area</vt:lpstr>
      <vt:lpstr>'ปกห้อง1-3'!Print_Area</vt:lpstr>
      <vt:lpstr>'รวมคะแนน1-1'!Print_Area</vt:lpstr>
      <vt:lpstr>'รวมคะแนน1-2'!Print_Area</vt:lpstr>
      <vt:lpstr>'รวมคะแนน1-3'!Print_Area</vt:lpstr>
    </vt:vector>
  </TitlesOfParts>
  <Company>PPK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Asus</cp:lastModifiedBy>
  <cp:lastPrinted>2020-02-13T08:41:57Z</cp:lastPrinted>
  <dcterms:created xsi:type="dcterms:W3CDTF">2006-03-02T07:28:25Z</dcterms:created>
  <dcterms:modified xsi:type="dcterms:W3CDTF">2020-02-13T08:49:09Z</dcterms:modified>
</cp:coreProperties>
</file>