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9780" tabRatio="887" firstSheet="5" activeTab="16"/>
  </bookViews>
  <sheets>
    <sheet name="Sheet4" sheetId="15" state="hidden" r:id="rId1"/>
    <sheet name="ปกห้อง3-1" sheetId="76" r:id="rId2"/>
    <sheet name="ผลการเรียนรู้" sheetId="92" r:id="rId3"/>
    <sheet name="เวลาเรียน3-1" sheetId="77" r:id="rId4"/>
    <sheet name="รวมคะแนน3-1" sheetId="78" r:id="rId5"/>
    <sheet name="ใบประกาศผลการเรียน3-1" sheetId="79" r:id="rId6"/>
    <sheet name="คุณลักษณะ3-1" sheetId="80" r:id="rId7"/>
    <sheet name="ปกห้อง3-2" sheetId="81" r:id="rId8"/>
    <sheet name="เวลาเรียน3-2" sheetId="82" r:id="rId9"/>
    <sheet name="รวมคะแนน3-2" sheetId="91" r:id="rId10"/>
    <sheet name="ใบประกาศผลการเรียน3-2" sheetId="84" r:id="rId11"/>
    <sheet name="คุณลักษณะ3-2" sheetId="85" r:id="rId12"/>
    <sheet name="ปกห้อง3-3" sheetId="86" r:id="rId13"/>
    <sheet name="เวลาเรียน3-3" sheetId="87" r:id="rId14"/>
    <sheet name="รวมคะแนน3-3" sheetId="88" r:id="rId15"/>
    <sheet name="ใบประกาศผลการเรียน3-3" sheetId="89" r:id="rId16"/>
    <sheet name="คุณลักษณะ3-3" sheetId="90" r:id="rId17"/>
  </sheets>
  <externalReferences>
    <externalReference r:id="rId18"/>
  </externalReferences>
  <definedNames>
    <definedName name="_xlnm.Print_Area" localSheetId="3">'เวลาเรียน3-1'!$A$1:$CW$45</definedName>
    <definedName name="_xlnm.Print_Area" localSheetId="8">'เวลาเรียน3-2'!$A$1:$CW$45</definedName>
    <definedName name="_xlnm.Print_Area" localSheetId="13">'เวลาเรียน3-3'!$A$1:$CW$45</definedName>
    <definedName name="_xlnm.Print_Area" localSheetId="5">'ใบประกาศผลการเรียน3-1'!$A$1:$J$44</definedName>
    <definedName name="_xlnm.Print_Area" localSheetId="10">'ใบประกาศผลการเรียน3-2'!$A$1:$J$44</definedName>
    <definedName name="_xlnm.Print_Area" localSheetId="15">'ใบประกาศผลการเรียน3-3'!$A$1:$J$44</definedName>
    <definedName name="_xlnm.Print_Area" localSheetId="6">'คุณลักษณะ3-1'!$A$1:$AI$63</definedName>
    <definedName name="_xlnm.Print_Area" localSheetId="11">'คุณลักษณะ3-2'!$A$1:$AH$54</definedName>
    <definedName name="_xlnm.Print_Area" localSheetId="16">'คุณลักษณะ3-3'!$A$1:$AH$54</definedName>
    <definedName name="_xlnm.Print_Area" localSheetId="1">'ปกห้อง3-1'!$A$1:$R$84</definedName>
    <definedName name="_xlnm.Print_Area" localSheetId="7">'ปกห้อง3-2'!$A$1:$R$84</definedName>
    <definedName name="_xlnm.Print_Area" localSheetId="12">'ปกห้อง3-3'!$A$1:$R$84</definedName>
    <definedName name="_xlnm.Print_Area" localSheetId="4">'รวมคะแนน3-1'!$A$1:$AA$60</definedName>
    <definedName name="_xlnm.Print_Area" localSheetId="9">'รวมคะแนน3-2'!$A$1:$AA$60</definedName>
    <definedName name="_xlnm.Print_Area" localSheetId="14">'รวมคะแนน3-3'!$A$1:$AA$60</definedName>
  </definedNames>
  <calcPr calcId="144525"/>
</workbook>
</file>

<file path=xl/calcChain.xml><?xml version="1.0" encoding="utf-8"?>
<calcChain xmlns="http://schemas.openxmlformats.org/spreadsheetml/2006/main">
  <c r="CL36" i="87" l="1"/>
  <c r="CL37" i="87"/>
  <c r="CI37" i="87" s="1"/>
  <c r="CL38" i="87"/>
  <c r="CL39" i="87"/>
  <c r="CL40" i="87"/>
  <c r="CI36" i="87"/>
  <c r="CI38" i="87"/>
  <c r="CI39" i="87"/>
  <c r="CI40" i="87"/>
  <c r="CL36" i="82"/>
  <c r="CI36" i="82" s="1"/>
  <c r="CL37" i="82"/>
  <c r="CI37" i="82" s="1"/>
  <c r="CL38" i="82"/>
  <c r="CL39" i="82"/>
  <c r="CL40" i="82"/>
  <c r="CI40" i="82" s="1"/>
  <c r="CL41" i="82"/>
  <c r="CI41" i="82" s="1"/>
  <c r="CL42" i="82"/>
  <c r="CL43" i="82"/>
  <c r="CL44" i="82"/>
  <c r="CI44" i="82" s="1"/>
  <c r="CL45" i="82"/>
  <c r="CI45" i="82" s="1"/>
  <c r="CI38" i="82"/>
  <c r="CI39" i="82"/>
  <c r="CI42" i="82"/>
  <c r="CI43" i="82"/>
  <c r="V6" i="91" l="1"/>
  <c r="Y6" i="91"/>
  <c r="C7" i="91"/>
  <c r="V7" i="91"/>
  <c r="Y7" i="91"/>
  <c r="Z7" i="91"/>
  <c r="C8" i="91"/>
  <c r="V8" i="91"/>
  <c r="Y8" i="91"/>
  <c r="Z8" i="91"/>
  <c r="C9" i="91"/>
  <c r="V9" i="91"/>
  <c r="Y9" i="91"/>
  <c r="Z9" i="91"/>
  <c r="C10" i="91"/>
  <c r="V10" i="91"/>
  <c r="Y10" i="91"/>
  <c r="Z10" i="91"/>
  <c r="C11" i="91"/>
  <c r="V11" i="91"/>
  <c r="Y11" i="91"/>
  <c r="Z11" i="91"/>
  <c r="C12" i="91"/>
  <c r="V12" i="91"/>
  <c r="Y12" i="91"/>
  <c r="Z12" i="91"/>
  <c r="W50" i="91" s="1"/>
  <c r="C13" i="91"/>
  <c r="V13" i="91"/>
  <c r="Y13" i="91"/>
  <c r="Z13" i="91"/>
  <c r="C14" i="91"/>
  <c r="V14" i="91"/>
  <c r="Y14" i="91"/>
  <c r="Z14" i="91"/>
  <c r="C15" i="91"/>
  <c r="V15" i="91"/>
  <c r="Y15" i="91"/>
  <c r="Z15" i="91"/>
  <c r="C16" i="91"/>
  <c r="V16" i="91"/>
  <c r="Y16" i="91"/>
  <c r="Z16" i="91"/>
  <c r="C17" i="91"/>
  <c r="V17" i="91"/>
  <c r="Y17" i="91"/>
  <c r="Z17" i="91"/>
  <c r="C18" i="91"/>
  <c r="V18" i="91"/>
  <c r="Y18" i="91"/>
  <c r="Z18" i="91"/>
  <c r="C19" i="91"/>
  <c r="V19" i="91"/>
  <c r="Y19" i="91"/>
  <c r="Z19" i="91"/>
  <c r="W54" i="91" s="1"/>
  <c r="C20" i="91"/>
  <c r="V20" i="91"/>
  <c r="Y20" i="91"/>
  <c r="Z20" i="91"/>
  <c r="C21" i="91"/>
  <c r="V21" i="91"/>
  <c r="Y21" i="91"/>
  <c r="Z21" i="91"/>
  <c r="C22" i="91"/>
  <c r="V22" i="91"/>
  <c r="Y22" i="91"/>
  <c r="Z22" i="91"/>
  <c r="C23" i="91"/>
  <c r="V23" i="91"/>
  <c r="Y23" i="91"/>
  <c r="Z23" i="91"/>
  <c r="C24" i="91"/>
  <c r="V24" i="91"/>
  <c r="Y24" i="91"/>
  <c r="Z24" i="91"/>
  <c r="C25" i="91"/>
  <c r="V25" i="91"/>
  <c r="Y25" i="91"/>
  <c r="Z25" i="91"/>
  <c r="C26" i="91"/>
  <c r="V26" i="91"/>
  <c r="Y26" i="91"/>
  <c r="Z26" i="91"/>
  <c r="C27" i="91"/>
  <c r="V27" i="91"/>
  <c r="Y27" i="91"/>
  <c r="Z27" i="91"/>
  <c r="C28" i="91"/>
  <c r="V28" i="91"/>
  <c r="Y28" i="91"/>
  <c r="Z28" i="91"/>
  <c r="C29" i="91"/>
  <c r="V29" i="91"/>
  <c r="Y29" i="91"/>
  <c r="Z29" i="91"/>
  <c r="C30" i="91"/>
  <c r="V30" i="91"/>
  <c r="Y30" i="91"/>
  <c r="Z30" i="91"/>
  <c r="C31" i="91"/>
  <c r="V31" i="91"/>
  <c r="Y31" i="91"/>
  <c r="Z31" i="91"/>
  <c r="C32" i="91"/>
  <c r="V32" i="91"/>
  <c r="Y32" i="91"/>
  <c r="Z32" i="91"/>
  <c r="C33" i="91"/>
  <c r="V33" i="91"/>
  <c r="Y33" i="91"/>
  <c r="Z33" i="91"/>
  <c r="C34" i="91"/>
  <c r="V34" i="91"/>
  <c r="Y34" i="91"/>
  <c r="Z34" i="91"/>
  <c r="C35" i="91"/>
  <c r="V35" i="91"/>
  <c r="Y35" i="91"/>
  <c r="Z35" i="91"/>
  <c r="C36" i="91"/>
  <c r="V36" i="91"/>
  <c r="Y36" i="91"/>
  <c r="Z36" i="91"/>
  <c r="C37" i="91"/>
  <c r="V37" i="91"/>
  <c r="Y37" i="91"/>
  <c r="Z37" i="91"/>
  <c r="C38" i="91"/>
  <c r="V38" i="91"/>
  <c r="Y38" i="91"/>
  <c r="Z38" i="91"/>
  <c r="C39" i="91"/>
  <c r="V39" i="91"/>
  <c r="Y39" i="91"/>
  <c r="Z39" i="91"/>
  <c r="C40" i="91"/>
  <c r="V40" i="91"/>
  <c r="Y40" i="91"/>
  <c r="Z40" i="91"/>
  <c r="W58" i="91" s="1"/>
  <c r="C41" i="91"/>
  <c r="V41" i="91"/>
  <c r="Y41" i="91"/>
  <c r="Z41" i="91"/>
  <c r="C42" i="91"/>
  <c r="V42" i="91"/>
  <c r="Y42" i="91"/>
  <c r="Z42" i="91"/>
  <c r="C43" i="91"/>
  <c r="V43" i="91"/>
  <c r="Y43" i="91"/>
  <c r="Z43" i="91"/>
  <c r="C44" i="91"/>
  <c r="V44" i="91"/>
  <c r="Y44" i="91"/>
  <c r="Z44" i="91"/>
  <c r="C45" i="91"/>
  <c r="V45" i="91"/>
  <c r="Y45" i="91"/>
  <c r="Z45" i="91"/>
  <c r="C46" i="91"/>
  <c r="V46" i="91"/>
  <c r="Y46" i="91"/>
  <c r="Z46" i="91"/>
  <c r="W48" i="91"/>
  <c r="W49" i="91"/>
  <c r="W51" i="91"/>
  <c r="W52" i="91"/>
  <c r="W53" i="91"/>
  <c r="W55" i="91"/>
  <c r="W56" i="91"/>
  <c r="W57" i="91"/>
  <c r="W59" i="91"/>
  <c r="W60" i="91" l="1"/>
  <c r="N21" i="86" l="1"/>
  <c r="L21" i="86"/>
  <c r="J21" i="86"/>
  <c r="H21" i="86"/>
  <c r="F21" i="86"/>
  <c r="D21" i="86"/>
  <c r="C21" i="86"/>
  <c r="B21" i="86"/>
  <c r="B6" i="90"/>
  <c r="B7" i="90"/>
  <c r="B8" i="90"/>
  <c r="B9" i="90"/>
  <c r="B10" i="90"/>
  <c r="B11" i="90"/>
  <c r="B12" i="90"/>
  <c r="B13" i="90"/>
  <c r="B14" i="90"/>
  <c r="B15" i="90"/>
  <c r="B16" i="90"/>
  <c r="B17" i="90"/>
  <c r="B18" i="90"/>
  <c r="B19" i="90"/>
  <c r="B20" i="90"/>
  <c r="B21" i="90"/>
  <c r="B22" i="90"/>
  <c r="B23" i="90"/>
  <c r="B24" i="90"/>
  <c r="B25" i="90"/>
  <c r="B26" i="90"/>
  <c r="B27" i="90"/>
  <c r="B28" i="90"/>
  <c r="B29" i="90"/>
  <c r="B30" i="90"/>
  <c r="B31" i="90"/>
  <c r="B32" i="90"/>
  <c r="B33" i="90"/>
  <c r="B34" i="90"/>
  <c r="B35" i="90"/>
  <c r="B36" i="90"/>
  <c r="B37" i="90"/>
  <c r="B38" i="90"/>
  <c r="B39" i="90"/>
  <c r="B5" i="90"/>
  <c r="I21" i="89"/>
  <c r="I20" i="89"/>
  <c r="I19" i="89"/>
  <c r="I18" i="89"/>
  <c r="I17" i="89"/>
  <c r="I16" i="89"/>
  <c r="I15" i="89"/>
  <c r="D17" i="86"/>
  <c r="I23" i="89"/>
  <c r="F6" i="89"/>
  <c r="F7" i="89"/>
  <c r="F8" i="89"/>
  <c r="F9" i="89"/>
  <c r="F10" i="89"/>
  <c r="F11" i="89"/>
  <c r="F12" i="89"/>
  <c r="F13" i="89"/>
  <c r="F14" i="89"/>
  <c r="F15" i="89"/>
  <c r="F16" i="89"/>
  <c r="F17" i="89"/>
  <c r="F18" i="89"/>
  <c r="F19" i="89"/>
  <c r="F20" i="89"/>
  <c r="F21" i="89"/>
  <c r="F22" i="89"/>
  <c r="F23" i="89"/>
  <c r="F24" i="89"/>
  <c r="F25" i="89"/>
  <c r="F26" i="89"/>
  <c r="F27" i="89"/>
  <c r="F28" i="89"/>
  <c r="F29" i="89"/>
  <c r="F30" i="89"/>
  <c r="F31" i="89"/>
  <c r="F32" i="89"/>
  <c r="F33" i="89"/>
  <c r="F34" i="89"/>
  <c r="F35" i="89"/>
  <c r="F36" i="89"/>
  <c r="F37" i="89"/>
  <c r="F38" i="89"/>
  <c r="F39" i="89"/>
  <c r="F5" i="89"/>
  <c r="E6" i="89"/>
  <c r="E7" i="89"/>
  <c r="E8" i="89"/>
  <c r="E9" i="89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5" i="89"/>
  <c r="D6" i="89"/>
  <c r="D7" i="89"/>
  <c r="D8" i="89"/>
  <c r="D9" i="89"/>
  <c r="D10" i="89"/>
  <c r="D11" i="89"/>
  <c r="D12" i="89"/>
  <c r="D13" i="89"/>
  <c r="D14" i="89"/>
  <c r="D15" i="89"/>
  <c r="D16" i="89"/>
  <c r="D17" i="89"/>
  <c r="D18" i="89"/>
  <c r="D19" i="89"/>
  <c r="D20" i="89"/>
  <c r="D21" i="89"/>
  <c r="D22" i="89"/>
  <c r="D23" i="89"/>
  <c r="D24" i="89"/>
  <c r="D25" i="89"/>
  <c r="D26" i="89"/>
  <c r="D27" i="89"/>
  <c r="D28" i="89"/>
  <c r="D29" i="89"/>
  <c r="D30" i="89"/>
  <c r="D31" i="89"/>
  <c r="D32" i="89"/>
  <c r="D33" i="89"/>
  <c r="D34" i="89"/>
  <c r="D35" i="89"/>
  <c r="D36" i="89"/>
  <c r="D37" i="89"/>
  <c r="D38" i="89"/>
  <c r="D39" i="89"/>
  <c r="D5" i="89"/>
  <c r="C6" i="89"/>
  <c r="C7" i="89"/>
  <c r="C8" i="89"/>
  <c r="C9" i="89"/>
  <c r="C10" i="89"/>
  <c r="C11" i="89"/>
  <c r="C12" i="89"/>
  <c r="C13" i="89"/>
  <c r="C14" i="89"/>
  <c r="C15" i="89"/>
  <c r="C16" i="89"/>
  <c r="C17" i="89"/>
  <c r="C18" i="89"/>
  <c r="C19" i="89"/>
  <c r="C20" i="89"/>
  <c r="C21" i="89"/>
  <c r="C22" i="89"/>
  <c r="C23" i="89"/>
  <c r="C24" i="89"/>
  <c r="C25" i="89"/>
  <c r="C26" i="89"/>
  <c r="C27" i="89"/>
  <c r="C28" i="89"/>
  <c r="C29" i="89"/>
  <c r="C30" i="89"/>
  <c r="C31" i="89"/>
  <c r="C32" i="89"/>
  <c r="C33" i="89"/>
  <c r="C34" i="89"/>
  <c r="C35" i="89"/>
  <c r="C36" i="89"/>
  <c r="C37" i="89"/>
  <c r="C38" i="89"/>
  <c r="C39" i="89"/>
  <c r="C5" i="89"/>
  <c r="O17" i="86"/>
  <c r="N17" i="86"/>
  <c r="M17" i="86"/>
  <c r="L17" i="86"/>
  <c r="K17" i="86"/>
  <c r="J17" i="86"/>
  <c r="I17" i="86"/>
  <c r="H17" i="86"/>
  <c r="G17" i="86"/>
  <c r="F17" i="86"/>
  <c r="E17" i="86"/>
  <c r="C8" i="88" l="1"/>
  <c r="C9" i="88"/>
  <c r="C10" i="88"/>
  <c r="C11" i="88"/>
  <c r="C12" i="88"/>
  <c r="C13" i="88"/>
  <c r="C14" i="88"/>
  <c r="C15" i="88"/>
  <c r="C16" i="88"/>
  <c r="C17" i="88"/>
  <c r="C18" i="88"/>
  <c r="C19" i="88"/>
  <c r="C20" i="88"/>
  <c r="C21" i="88"/>
  <c r="C22" i="88"/>
  <c r="C23" i="88"/>
  <c r="C24" i="88"/>
  <c r="C25" i="88"/>
  <c r="C26" i="88"/>
  <c r="C27" i="88"/>
  <c r="C28" i="88"/>
  <c r="C29" i="88"/>
  <c r="C30" i="88"/>
  <c r="C31" i="88"/>
  <c r="C32" i="88"/>
  <c r="C33" i="88"/>
  <c r="C34" i="88"/>
  <c r="C35" i="88"/>
  <c r="C36" i="88"/>
  <c r="C37" i="88"/>
  <c r="C38" i="88"/>
  <c r="C39" i="88"/>
  <c r="C40" i="88"/>
  <c r="C41" i="88"/>
  <c r="C7" i="88"/>
  <c r="AB39" i="90"/>
  <c r="AA39" i="90"/>
  <c r="Z39" i="90"/>
  <c r="Y39" i="90"/>
  <c r="V39" i="90"/>
  <c r="R39" i="90"/>
  <c r="AE38" i="90"/>
  <c r="AB38" i="90"/>
  <c r="AA38" i="90"/>
  <c r="K38" i="90" s="1"/>
  <c r="Z38" i="90"/>
  <c r="Y38" i="90"/>
  <c r="U38" i="90"/>
  <c r="R38" i="90"/>
  <c r="AH38" i="90" s="1"/>
  <c r="N38" i="90"/>
  <c r="AE37" i="90"/>
  <c r="AD37" i="90"/>
  <c r="AB37" i="90"/>
  <c r="AF37" i="90" s="1"/>
  <c r="AA37" i="90"/>
  <c r="Z37" i="90"/>
  <c r="Y37" i="90"/>
  <c r="U37" i="90"/>
  <c r="T37" i="90"/>
  <c r="R37" i="90"/>
  <c r="V37" i="90" s="1"/>
  <c r="N37" i="90"/>
  <c r="M37" i="90"/>
  <c r="K37" i="90"/>
  <c r="AH36" i="90"/>
  <c r="AE36" i="90"/>
  <c r="AD36" i="90"/>
  <c r="AC36" i="90"/>
  <c r="AB36" i="90"/>
  <c r="AF36" i="90" s="1"/>
  <c r="AA36" i="90"/>
  <c r="Z36" i="90"/>
  <c r="Y36" i="90"/>
  <c r="U36" i="90"/>
  <c r="T36" i="90"/>
  <c r="S36" i="90"/>
  <c r="R36" i="90"/>
  <c r="V36" i="90" s="1"/>
  <c r="N36" i="90"/>
  <c r="M36" i="90"/>
  <c r="L36" i="90"/>
  <c r="K36" i="90"/>
  <c r="AB35" i="90"/>
  <c r="AF35" i="90" s="1"/>
  <c r="AA35" i="90"/>
  <c r="Z35" i="90"/>
  <c r="Y35" i="90"/>
  <c r="V35" i="90"/>
  <c r="R35" i="90"/>
  <c r="AE34" i="90"/>
  <c r="AB34" i="90"/>
  <c r="AA34" i="90"/>
  <c r="K34" i="90" s="1"/>
  <c r="Z34" i="90"/>
  <c r="Y34" i="90"/>
  <c r="U34" i="90"/>
  <c r="R34" i="90"/>
  <c r="AH34" i="90" s="1"/>
  <c r="N34" i="90"/>
  <c r="AF33" i="90"/>
  <c r="AB33" i="90"/>
  <c r="AA33" i="90"/>
  <c r="Z33" i="90"/>
  <c r="Y33" i="90"/>
  <c r="U33" i="90"/>
  <c r="T33" i="90"/>
  <c r="S33" i="90"/>
  <c r="R33" i="90"/>
  <c r="AH33" i="90" s="1"/>
  <c r="N33" i="90"/>
  <c r="L33" i="90"/>
  <c r="AF32" i="90"/>
  <c r="AB32" i="90"/>
  <c r="AA32" i="90"/>
  <c r="K32" i="90" s="1"/>
  <c r="Z32" i="90"/>
  <c r="Y32" i="90"/>
  <c r="U32" i="90"/>
  <c r="R32" i="90"/>
  <c r="S32" i="90" s="1"/>
  <c r="N32" i="90"/>
  <c r="AD31" i="90"/>
  <c r="AB31" i="90"/>
  <c r="AF31" i="90" s="1"/>
  <c r="AA31" i="90"/>
  <c r="K31" i="90" s="1"/>
  <c r="Z31" i="90"/>
  <c r="Y31" i="90"/>
  <c r="U31" i="90"/>
  <c r="T31" i="90"/>
  <c r="R31" i="90"/>
  <c r="V31" i="90" s="1"/>
  <c r="N31" i="90"/>
  <c r="M31" i="90"/>
  <c r="AH30" i="90"/>
  <c r="AB30" i="90"/>
  <c r="AF30" i="90" s="1"/>
  <c r="AA30" i="90"/>
  <c r="Z30" i="90"/>
  <c r="M30" i="90" s="1"/>
  <c r="Y30" i="90"/>
  <c r="K30" i="90" s="1"/>
  <c r="U30" i="90"/>
  <c r="T30" i="90"/>
  <c r="S30" i="90"/>
  <c r="R30" i="90"/>
  <c r="V30" i="90" s="1"/>
  <c r="N30" i="90"/>
  <c r="AB29" i="90"/>
  <c r="AC29" i="90" s="1"/>
  <c r="AA29" i="90"/>
  <c r="Z29" i="90"/>
  <c r="Y29" i="90"/>
  <c r="V29" i="90"/>
  <c r="R29" i="90"/>
  <c r="K29" i="90"/>
  <c r="AF28" i="90"/>
  <c r="AE28" i="90"/>
  <c r="AB28" i="90"/>
  <c r="AD28" i="90" s="1"/>
  <c r="AA28" i="90"/>
  <c r="Z28" i="90"/>
  <c r="Y28" i="90"/>
  <c r="U28" i="90"/>
  <c r="T28" i="90"/>
  <c r="R28" i="90"/>
  <c r="AH28" i="90" s="1"/>
  <c r="N28" i="90"/>
  <c r="M28" i="90"/>
  <c r="AH27" i="90"/>
  <c r="AB27" i="90"/>
  <c r="AF27" i="90" s="1"/>
  <c r="AA27" i="90"/>
  <c r="Z27" i="90"/>
  <c r="M27" i="90" s="1"/>
  <c r="Y27" i="90"/>
  <c r="K27" i="90" s="1"/>
  <c r="U27" i="90"/>
  <c r="T27" i="90"/>
  <c r="S27" i="90"/>
  <c r="R27" i="90"/>
  <c r="V27" i="90" s="1"/>
  <c r="N27" i="90"/>
  <c r="AF26" i="90"/>
  <c r="AB26" i="90"/>
  <c r="AA26" i="90"/>
  <c r="Z26" i="90"/>
  <c r="M26" i="90" s="1"/>
  <c r="Y26" i="90"/>
  <c r="AC26" i="90" s="1"/>
  <c r="R26" i="90"/>
  <c r="U26" i="90" s="1"/>
  <c r="AB25" i="90"/>
  <c r="AA25" i="90"/>
  <c r="Z25" i="90"/>
  <c r="Y25" i="90"/>
  <c r="V25" i="90"/>
  <c r="R25" i="90"/>
  <c r="S25" i="90" s="1"/>
  <c r="N25" i="90"/>
  <c r="AH24" i="90"/>
  <c r="AF24" i="90"/>
  <c r="AB24" i="90"/>
  <c r="AA24" i="90"/>
  <c r="Z24" i="90"/>
  <c r="Y24" i="90"/>
  <c r="V24" i="90"/>
  <c r="T24" i="90"/>
  <c r="R24" i="90"/>
  <c r="U24" i="90" s="1"/>
  <c r="M24" i="90"/>
  <c r="L24" i="90"/>
  <c r="AH23" i="90"/>
  <c r="AF23" i="90"/>
  <c r="AB23" i="90"/>
  <c r="AA23" i="90"/>
  <c r="Z23" i="90"/>
  <c r="Y23" i="90"/>
  <c r="V23" i="90"/>
  <c r="U23" i="90"/>
  <c r="R23" i="90"/>
  <c r="T23" i="90" s="1"/>
  <c r="N23" i="90"/>
  <c r="L23" i="90"/>
  <c r="AF22" i="90"/>
  <c r="AE22" i="90"/>
  <c r="AB22" i="90"/>
  <c r="AA22" i="90"/>
  <c r="Z22" i="90"/>
  <c r="Y22" i="90"/>
  <c r="V22" i="90"/>
  <c r="U22" i="90"/>
  <c r="T22" i="90"/>
  <c r="R22" i="90"/>
  <c r="N22" i="90"/>
  <c r="M22" i="90"/>
  <c r="K22" i="90"/>
  <c r="AH21" i="90"/>
  <c r="AE21" i="90"/>
  <c r="AD21" i="90"/>
  <c r="AC21" i="90"/>
  <c r="AB21" i="90"/>
  <c r="AF21" i="90" s="1"/>
  <c r="AA21" i="90"/>
  <c r="Z21" i="90"/>
  <c r="Y21" i="90"/>
  <c r="U21" i="90"/>
  <c r="T21" i="90"/>
  <c r="S21" i="90"/>
  <c r="R21" i="90"/>
  <c r="V21" i="90" s="1"/>
  <c r="N21" i="90"/>
  <c r="M21" i="90"/>
  <c r="L21" i="90"/>
  <c r="K21" i="90"/>
  <c r="AH20" i="90"/>
  <c r="AF20" i="90"/>
  <c r="AB20" i="90"/>
  <c r="AA20" i="90"/>
  <c r="Z20" i="90"/>
  <c r="Y20" i="90"/>
  <c r="V20" i="90"/>
  <c r="T20" i="90"/>
  <c r="R20" i="90"/>
  <c r="U20" i="90" s="1"/>
  <c r="M20" i="90"/>
  <c r="L20" i="90"/>
  <c r="AH19" i="90"/>
  <c r="AF19" i="90"/>
  <c r="AB19" i="90"/>
  <c r="AA19" i="90"/>
  <c r="L19" i="90" s="1"/>
  <c r="Z19" i="90"/>
  <c r="Y19" i="90"/>
  <c r="V19" i="90"/>
  <c r="U19" i="90"/>
  <c r="R19" i="90"/>
  <c r="T19" i="90" s="1"/>
  <c r="N19" i="90"/>
  <c r="AF18" i="90"/>
  <c r="AB18" i="90"/>
  <c r="AA18" i="90"/>
  <c r="Z18" i="90"/>
  <c r="M18" i="90" s="1"/>
  <c r="Y18" i="90"/>
  <c r="V18" i="90"/>
  <c r="U18" i="90"/>
  <c r="T18" i="90"/>
  <c r="R18" i="90"/>
  <c r="N18" i="90"/>
  <c r="AB17" i="90"/>
  <c r="AE17" i="90" s="1"/>
  <c r="AA17" i="90"/>
  <c r="Z17" i="90"/>
  <c r="Y17" i="90"/>
  <c r="R17" i="90"/>
  <c r="U17" i="90" s="1"/>
  <c r="AB16" i="90"/>
  <c r="AD16" i="90" s="1"/>
  <c r="AA16" i="90"/>
  <c r="AE16" i="90" s="1"/>
  <c r="Z16" i="90"/>
  <c r="Y16" i="90"/>
  <c r="U16" i="90"/>
  <c r="R16" i="90"/>
  <c r="T16" i="90" s="1"/>
  <c r="N16" i="90"/>
  <c r="AB15" i="90"/>
  <c r="AC15" i="90" s="1"/>
  <c r="AA15" i="90"/>
  <c r="K15" i="90" s="1"/>
  <c r="Z15" i="90"/>
  <c r="AD15" i="90" s="1"/>
  <c r="Y15" i="90"/>
  <c r="U15" i="90"/>
  <c r="T15" i="90"/>
  <c r="R15" i="90"/>
  <c r="AH15" i="90" s="1"/>
  <c r="N15" i="90"/>
  <c r="AH14" i="90"/>
  <c r="AB14" i="90"/>
  <c r="AF14" i="90" s="1"/>
  <c r="AA14" i="90"/>
  <c r="AE14" i="90" s="1"/>
  <c r="Z14" i="90"/>
  <c r="AD14" i="90" s="1"/>
  <c r="Y14" i="90"/>
  <c r="K14" i="90" s="1"/>
  <c r="U14" i="90"/>
  <c r="T14" i="90"/>
  <c r="S14" i="90"/>
  <c r="R14" i="90"/>
  <c r="V14" i="90" s="1"/>
  <c r="N14" i="90"/>
  <c r="AB13" i="90"/>
  <c r="AE13" i="90" s="1"/>
  <c r="AA13" i="90"/>
  <c r="Z13" i="90"/>
  <c r="Y13" i="90"/>
  <c r="R13" i="90"/>
  <c r="U13" i="90" s="1"/>
  <c r="K13" i="90"/>
  <c r="AB12" i="90"/>
  <c r="AD12" i="90" s="1"/>
  <c r="AA12" i="90"/>
  <c r="AE12" i="90" s="1"/>
  <c r="Z12" i="90"/>
  <c r="Y12" i="90"/>
  <c r="U12" i="90"/>
  <c r="R12" i="90"/>
  <c r="T12" i="90" s="1"/>
  <c r="N12" i="90"/>
  <c r="AB11" i="90"/>
  <c r="AC11" i="90" s="1"/>
  <c r="AA11" i="90"/>
  <c r="K11" i="90" s="1"/>
  <c r="Z11" i="90"/>
  <c r="AD11" i="90" s="1"/>
  <c r="Y11" i="90"/>
  <c r="U11" i="90"/>
  <c r="T11" i="90"/>
  <c r="R11" i="90"/>
  <c r="AH11" i="90" s="1"/>
  <c r="N11" i="90"/>
  <c r="M11" i="90"/>
  <c r="AH10" i="90"/>
  <c r="AB10" i="90"/>
  <c r="AF10" i="90" s="1"/>
  <c r="AA10" i="90"/>
  <c r="AE10" i="90" s="1"/>
  <c r="Z10" i="90"/>
  <c r="AD10" i="90" s="1"/>
  <c r="Y10" i="90"/>
  <c r="K10" i="90" s="1"/>
  <c r="U10" i="90"/>
  <c r="T10" i="90"/>
  <c r="S10" i="90"/>
  <c r="R10" i="90"/>
  <c r="V10" i="90" s="1"/>
  <c r="N10" i="90"/>
  <c r="M10" i="90"/>
  <c r="AB9" i="90"/>
  <c r="AE9" i="90" s="1"/>
  <c r="AA9" i="90"/>
  <c r="Z9" i="90"/>
  <c r="Y9" i="90"/>
  <c r="R9" i="90"/>
  <c r="U9" i="90" s="1"/>
  <c r="K9" i="90"/>
  <c r="AB8" i="90"/>
  <c r="AD8" i="90" s="1"/>
  <c r="AA8" i="90"/>
  <c r="K8" i="90" s="1"/>
  <c r="Z8" i="90"/>
  <c r="Y8" i="90"/>
  <c r="U8" i="90"/>
  <c r="R8" i="90"/>
  <c r="T8" i="90" s="1"/>
  <c r="N8" i="90"/>
  <c r="AE7" i="90"/>
  <c r="AD7" i="90"/>
  <c r="AB7" i="90"/>
  <c r="AC7" i="90" s="1"/>
  <c r="AA7" i="90"/>
  <c r="Z7" i="90"/>
  <c r="Y7" i="90"/>
  <c r="U7" i="90"/>
  <c r="T7" i="90"/>
  <c r="R7" i="90"/>
  <c r="AH7" i="90" s="1"/>
  <c r="N7" i="90"/>
  <c r="M7" i="90"/>
  <c r="K7" i="90"/>
  <c r="AH6" i="90"/>
  <c r="AE6" i="90"/>
  <c r="AD6" i="90"/>
  <c r="AC6" i="90"/>
  <c r="AB6" i="90"/>
  <c r="AF6" i="90" s="1"/>
  <c r="AA6" i="90"/>
  <c r="Z6" i="90"/>
  <c r="Y6" i="90"/>
  <c r="U6" i="90"/>
  <c r="T6" i="90"/>
  <c r="S6" i="90"/>
  <c r="R6" i="90"/>
  <c r="V6" i="90" s="1"/>
  <c r="N6" i="90"/>
  <c r="M6" i="90"/>
  <c r="L6" i="90"/>
  <c r="K6" i="90"/>
  <c r="AB5" i="90"/>
  <c r="AE5" i="90" s="1"/>
  <c r="AA5" i="90"/>
  <c r="Z5" i="90"/>
  <c r="Y5" i="90"/>
  <c r="R5" i="90"/>
  <c r="U5" i="90" s="1"/>
  <c r="K5" i="90"/>
  <c r="I25" i="89"/>
  <c r="I24" i="89"/>
  <c r="I22" i="89"/>
  <c r="Y41" i="88"/>
  <c r="Z41" i="88" s="1"/>
  <c r="V41" i="88"/>
  <c r="Y40" i="88"/>
  <c r="Z40" i="88" s="1"/>
  <c r="V40" i="88"/>
  <c r="Y39" i="88"/>
  <c r="Z39" i="88" s="1"/>
  <c r="V39" i="88"/>
  <c r="V38" i="88"/>
  <c r="Y38" i="88" s="1"/>
  <c r="Z38" i="88" s="1"/>
  <c r="Y37" i="88"/>
  <c r="Z37" i="88" s="1"/>
  <c r="V37" i="88"/>
  <c r="V36" i="88"/>
  <c r="Y36" i="88" s="1"/>
  <c r="Z36" i="88" s="1"/>
  <c r="Y35" i="88"/>
  <c r="Z35" i="88" s="1"/>
  <c r="V35" i="88"/>
  <c r="Y34" i="88"/>
  <c r="Z34" i="88" s="1"/>
  <c r="V34" i="88"/>
  <c r="Y33" i="88"/>
  <c r="Z33" i="88" s="1"/>
  <c r="V33" i="88"/>
  <c r="Y32" i="88"/>
  <c r="Z32" i="88" s="1"/>
  <c r="V32" i="88"/>
  <c r="Y31" i="88"/>
  <c r="Z31" i="88" s="1"/>
  <c r="V31" i="88"/>
  <c r="Y30" i="88"/>
  <c r="Z30" i="88" s="1"/>
  <c r="V30" i="88"/>
  <c r="Y29" i="88"/>
  <c r="Z29" i="88" s="1"/>
  <c r="V29" i="88"/>
  <c r="Y28" i="88"/>
  <c r="Z28" i="88" s="1"/>
  <c r="V28" i="88"/>
  <c r="Y27" i="88"/>
  <c r="Z27" i="88" s="1"/>
  <c r="V27" i="88"/>
  <c r="Y26" i="88"/>
  <c r="Z26" i="88" s="1"/>
  <c r="V26" i="88"/>
  <c r="Y25" i="88"/>
  <c r="Z25" i="88" s="1"/>
  <c r="V25" i="88"/>
  <c r="Y24" i="88"/>
  <c r="Z24" i="88" s="1"/>
  <c r="V24" i="88"/>
  <c r="Y23" i="88"/>
  <c r="Z23" i="88" s="1"/>
  <c r="V23" i="88"/>
  <c r="Y22" i="88"/>
  <c r="Z22" i="88" s="1"/>
  <c r="V22" i="88"/>
  <c r="Y21" i="88"/>
  <c r="Z21" i="88" s="1"/>
  <c r="V21" i="88"/>
  <c r="Y20" i="88"/>
  <c r="Z20" i="88" s="1"/>
  <c r="V20" i="88"/>
  <c r="Y19" i="88"/>
  <c r="Z19" i="88" s="1"/>
  <c r="V19" i="88"/>
  <c r="Y18" i="88"/>
  <c r="Z18" i="88" s="1"/>
  <c r="V18" i="88"/>
  <c r="Y17" i="88"/>
  <c r="Z17" i="88" s="1"/>
  <c r="V17" i="88"/>
  <c r="Y16" i="88"/>
  <c r="Z16" i="88" s="1"/>
  <c r="V16" i="88"/>
  <c r="V15" i="88"/>
  <c r="Y15" i="88" s="1"/>
  <c r="Z15" i="88" s="1"/>
  <c r="Y14" i="88"/>
  <c r="Z14" i="88" s="1"/>
  <c r="V14" i="88"/>
  <c r="Y13" i="88"/>
  <c r="Z13" i="88" s="1"/>
  <c r="V13" i="88"/>
  <c r="Y12" i="88"/>
  <c r="Z12" i="88" s="1"/>
  <c r="V12" i="88"/>
  <c r="Y11" i="88"/>
  <c r="Z11" i="88" s="1"/>
  <c r="V11" i="88"/>
  <c r="Y10" i="88"/>
  <c r="Z10" i="88" s="1"/>
  <c r="V10" i="88"/>
  <c r="Y9" i="88"/>
  <c r="Z9" i="88" s="1"/>
  <c r="V9" i="88"/>
  <c r="Y8" i="88"/>
  <c r="Z8" i="88" s="1"/>
  <c r="V8" i="88"/>
  <c r="Y7" i="88"/>
  <c r="Z7" i="88" s="1"/>
  <c r="V7" i="88"/>
  <c r="V6" i="88"/>
  <c r="Y6" i="88" s="1"/>
  <c r="CL35" i="87"/>
  <c r="CI35" i="87"/>
  <c r="CL34" i="87"/>
  <c r="CI34" i="87" s="1"/>
  <c r="CL33" i="87"/>
  <c r="CI33" i="87"/>
  <c r="CL32" i="87"/>
  <c r="CI32" i="87" s="1"/>
  <c r="CL31" i="87"/>
  <c r="CI31" i="87"/>
  <c r="CL30" i="87"/>
  <c r="CI30" i="87" s="1"/>
  <c r="CL29" i="87"/>
  <c r="CI29" i="87"/>
  <c r="CL28" i="87"/>
  <c r="CI28" i="87" s="1"/>
  <c r="CL27" i="87"/>
  <c r="CI27" i="87"/>
  <c r="CL26" i="87"/>
  <c r="CI26" i="87" s="1"/>
  <c r="CL25" i="87"/>
  <c r="CI25" i="87"/>
  <c r="CL24" i="87"/>
  <c r="CI24" i="87" s="1"/>
  <c r="CL23" i="87"/>
  <c r="CI23" i="87"/>
  <c r="CL22" i="87"/>
  <c r="CI22" i="87" s="1"/>
  <c r="CL21" i="87"/>
  <c r="CI21" i="87"/>
  <c r="CL20" i="87"/>
  <c r="CI20" i="87" s="1"/>
  <c r="CL19" i="87"/>
  <c r="CI19" i="87"/>
  <c r="CL18" i="87"/>
  <c r="CI18" i="87" s="1"/>
  <c r="CL17" i="87"/>
  <c r="CI17" i="87"/>
  <c r="CL16" i="87"/>
  <c r="CI16" i="87" s="1"/>
  <c r="CL15" i="87"/>
  <c r="CI15" i="87"/>
  <c r="CL14" i="87"/>
  <c r="CI14" i="87" s="1"/>
  <c r="CL13" i="87"/>
  <c r="CI13" i="87"/>
  <c r="CL12" i="87"/>
  <c r="CI12" i="87" s="1"/>
  <c r="CL11" i="87"/>
  <c r="CI11" i="87"/>
  <c r="CL10" i="87"/>
  <c r="CI10" i="87" s="1"/>
  <c r="CL9" i="87"/>
  <c r="CI9" i="87"/>
  <c r="CL8" i="87"/>
  <c r="CI8" i="87" s="1"/>
  <c r="CL7" i="87"/>
  <c r="CI7" i="87"/>
  <c r="CL6" i="87"/>
  <c r="CI6" i="87" s="1"/>
  <c r="CI5" i="87"/>
  <c r="B17" i="86"/>
  <c r="F21" i="81"/>
  <c r="D21" i="81"/>
  <c r="C21" i="81"/>
  <c r="B21" i="81"/>
  <c r="S40" i="85"/>
  <c r="S41" i="85"/>
  <c r="S43" i="85"/>
  <c r="S44" i="85"/>
  <c r="T40" i="85"/>
  <c r="T41" i="85"/>
  <c r="T43" i="85"/>
  <c r="T44" i="85"/>
  <c r="U40" i="85"/>
  <c r="U41" i="85"/>
  <c r="U43" i="85"/>
  <c r="U44" i="85"/>
  <c r="V40" i="85"/>
  <c r="V41" i="85"/>
  <c r="V43" i="85"/>
  <c r="V44" i="85"/>
  <c r="R40" i="85"/>
  <c r="R41" i="85"/>
  <c r="AH41" i="85" s="1"/>
  <c r="R42" i="85"/>
  <c r="V42" i="85" s="1"/>
  <c r="R43" i="85"/>
  <c r="R44" i="85"/>
  <c r="N40" i="85"/>
  <c r="N41" i="85"/>
  <c r="N42" i="85"/>
  <c r="N43" i="85"/>
  <c r="N44" i="85"/>
  <c r="N39" i="85"/>
  <c r="M40" i="85"/>
  <c r="M41" i="85"/>
  <c r="M42" i="85"/>
  <c r="M43" i="85"/>
  <c r="M44" i="85"/>
  <c r="L44" i="85"/>
  <c r="L40" i="85"/>
  <c r="L41" i="85"/>
  <c r="L42" i="85"/>
  <c r="L43" i="85"/>
  <c r="L35" i="85"/>
  <c r="L36" i="85"/>
  <c r="L37" i="85"/>
  <c r="L38" i="85"/>
  <c r="L39" i="85"/>
  <c r="K44" i="85"/>
  <c r="K40" i="85"/>
  <c r="K41" i="85"/>
  <c r="K42" i="85"/>
  <c r="K43" i="85"/>
  <c r="K6" i="85"/>
  <c r="K7" i="85"/>
  <c r="K8" i="85"/>
  <c r="K9" i="85"/>
  <c r="K10" i="85"/>
  <c r="K11" i="85"/>
  <c r="K12" i="85"/>
  <c r="K13" i="85"/>
  <c r="K14" i="85"/>
  <c r="K15" i="85"/>
  <c r="K16" i="85"/>
  <c r="K17" i="85"/>
  <c r="K18" i="85"/>
  <c r="K19" i="85"/>
  <c r="K20" i="85"/>
  <c r="K21" i="85"/>
  <c r="K22" i="85"/>
  <c r="K23" i="85"/>
  <c r="K24" i="85"/>
  <c r="K25" i="85"/>
  <c r="K26" i="85"/>
  <c r="K27" i="85"/>
  <c r="K28" i="85"/>
  <c r="K29" i="85"/>
  <c r="K30" i="85"/>
  <c r="K31" i="85"/>
  <c r="K32" i="85"/>
  <c r="K33" i="85"/>
  <c r="K34" i="85"/>
  <c r="K35" i="85"/>
  <c r="K36" i="85"/>
  <c r="K37" i="85"/>
  <c r="K38" i="85"/>
  <c r="K39" i="85"/>
  <c r="AH40" i="85"/>
  <c r="AH42" i="85"/>
  <c r="AH43" i="85"/>
  <c r="AH44" i="85"/>
  <c r="AF40" i="85"/>
  <c r="AF41" i="85"/>
  <c r="AF42" i="85"/>
  <c r="AF43" i="85"/>
  <c r="AF44" i="85"/>
  <c r="AE40" i="85"/>
  <c r="AE41" i="85"/>
  <c r="AE42" i="85"/>
  <c r="AE43" i="85"/>
  <c r="AE44" i="85"/>
  <c r="AD40" i="85"/>
  <c r="AD41" i="85"/>
  <c r="AD42" i="85"/>
  <c r="AD43" i="85"/>
  <c r="AD44" i="85"/>
  <c r="AC40" i="85"/>
  <c r="AC41" i="85"/>
  <c r="AC42" i="85"/>
  <c r="AC43" i="85"/>
  <c r="AC44" i="85"/>
  <c r="AB40" i="85"/>
  <c r="AB41" i="85"/>
  <c r="AB42" i="85"/>
  <c r="AB43" i="85"/>
  <c r="AB44" i="85"/>
  <c r="AA40" i="85"/>
  <c r="AA41" i="85"/>
  <c r="AA42" i="85"/>
  <c r="AA43" i="85"/>
  <c r="AA44" i="85"/>
  <c r="Z40" i="85"/>
  <c r="Z41" i="85"/>
  <c r="Z42" i="85"/>
  <c r="Z43" i="85"/>
  <c r="Z44" i="85"/>
  <c r="Y40" i="85"/>
  <c r="Y41" i="85"/>
  <c r="Y42" i="85"/>
  <c r="Y43" i="85"/>
  <c r="Y44" i="85"/>
  <c r="B40" i="85"/>
  <c r="B41" i="85"/>
  <c r="B42" i="85"/>
  <c r="B43" i="85"/>
  <c r="B44" i="85"/>
  <c r="F41" i="84"/>
  <c r="F42" i="84"/>
  <c r="F43" i="84"/>
  <c r="F6" i="84"/>
  <c r="F7" i="84"/>
  <c r="F8" i="84"/>
  <c r="F9" i="84"/>
  <c r="F11" i="84"/>
  <c r="F12" i="84"/>
  <c r="F13" i="84"/>
  <c r="F14" i="84"/>
  <c r="F15" i="84"/>
  <c r="F16" i="84"/>
  <c r="F17" i="84"/>
  <c r="F18" i="84"/>
  <c r="F19" i="84"/>
  <c r="F20" i="84"/>
  <c r="F21" i="84"/>
  <c r="F22" i="84"/>
  <c r="F23" i="84"/>
  <c r="F24" i="84"/>
  <c r="F25" i="84"/>
  <c r="F26" i="84"/>
  <c r="F27" i="84"/>
  <c r="F28" i="84"/>
  <c r="F29" i="84"/>
  <c r="F30" i="84"/>
  <c r="F31" i="84"/>
  <c r="F33" i="84"/>
  <c r="F34" i="84"/>
  <c r="F35" i="84"/>
  <c r="F36" i="84"/>
  <c r="F37" i="84"/>
  <c r="F39" i="84"/>
  <c r="F5" i="84"/>
  <c r="E41" i="84"/>
  <c r="E42" i="84"/>
  <c r="E43" i="84"/>
  <c r="E6" i="84"/>
  <c r="E7" i="84"/>
  <c r="E8" i="84"/>
  <c r="E9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3" i="84"/>
  <c r="E34" i="84"/>
  <c r="E35" i="84"/>
  <c r="E36" i="84"/>
  <c r="E37" i="84"/>
  <c r="E39" i="84"/>
  <c r="E5" i="84"/>
  <c r="D40" i="84"/>
  <c r="D41" i="84"/>
  <c r="D42" i="84"/>
  <c r="D43" i="84"/>
  <c r="D44" i="84"/>
  <c r="D6" i="84"/>
  <c r="D7" i="84"/>
  <c r="D8" i="84"/>
  <c r="D9" i="84"/>
  <c r="D10" i="84"/>
  <c r="D11" i="84"/>
  <c r="D12" i="84"/>
  <c r="D13" i="84"/>
  <c r="D14" i="84"/>
  <c r="D15" i="84"/>
  <c r="D16" i="84"/>
  <c r="D17" i="84"/>
  <c r="D18" i="84"/>
  <c r="D19" i="84"/>
  <c r="D20" i="84"/>
  <c r="D21" i="84"/>
  <c r="D22" i="84"/>
  <c r="D23" i="84"/>
  <c r="D24" i="84"/>
  <c r="D25" i="84"/>
  <c r="D26" i="84"/>
  <c r="D27" i="84"/>
  <c r="D28" i="84"/>
  <c r="D29" i="84"/>
  <c r="D30" i="84"/>
  <c r="D31" i="84"/>
  <c r="D32" i="84"/>
  <c r="D33" i="84"/>
  <c r="D34" i="84"/>
  <c r="D35" i="84"/>
  <c r="D36" i="84"/>
  <c r="D37" i="84"/>
  <c r="D38" i="84"/>
  <c r="D39" i="84"/>
  <c r="D5" i="84"/>
  <c r="C40" i="84"/>
  <c r="C41" i="84"/>
  <c r="C42" i="84"/>
  <c r="C43" i="84"/>
  <c r="C44" i="84"/>
  <c r="C6" i="84"/>
  <c r="C7" i="84"/>
  <c r="C8" i="84"/>
  <c r="C9" i="84"/>
  <c r="C10" i="84"/>
  <c r="C11" i="84"/>
  <c r="C12" i="84"/>
  <c r="C13" i="84"/>
  <c r="C14" i="84"/>
  <c r="C15" i="84"/>
  <c r="C16" i="84"/>
  <c r="C17" i="84"/>
  <c r="C18" i="84"/>
  <c r="C19" i="84"/>
  <c r="C20" i="84"/>
  <c r="C21" i="84"/>
  <c r="C22" i="84"/>
  <c r="C23" i="84"/>
  <c r="C24" i="84"/>
  <c r="C25" i="84"/>
  <c r="C26" i="84"/>
  <c r="C27" i="84"/>
  <c r="C28" i="84"/>
  <c r="C29" i="84"/>
  <c r="C30" i="84"/>
  <c r="C31" i="84"/>
  <c r="C32" i="84"/>
  <c r="C33" i="84"/>
  <c r="C34" i="84"/>
  <c r="C35" i="84"/>
  <c r="C36" i="84"/>
  <c r="C37" i="84"/>
  <c r="C38" i="84"/>
  <c r="C39" i="84"/>
  <c r="C5" i="84"/>
  <c r="E44" i="84"/>
  <c r="B11" i="85"/>
  <c r="B15" i="85"/>
  <c r="B16" i="85"/>
  <c r="B27" i="85"/>
  <c r="B32" i="85"/>
  <c r="B34" i="85"/>
  <c r="B35" i="85"/>
  <c r="B5" i="85"/>
  <c r="AB39" i="85"/>
  <c r="AA39" i="85"/>
  <c r="Z39" i="85"/>
  <c r="Y39" i="85"/>
  <c r="V39" i="85"/>
  <c r="R39" i="85"/>
  <c r="B39" i="85"/>
  <c r="AH38" i="85"/>
  <c r="AE38" i="85"/>
  <c r="AB38" i="85"/>
  <c r="AF38" i="85" s="1"/>
  <c r="AA38" i="85"/>
  <c r="Z38" i="85"/>
  <c r="AD38" i="85" s="1"/>
  <c r="Y38" i="85"/>
  <c r="AC38" i="85" s="1"/>
  <c r="U38" i="85"/>
  <c r="T38" i="85"/>
  <c r="S38" i="85"/>
  <c r="R38" i="85"/>
  <c r="V38" i="85" s="1"/>
  <c r="N38" i="85"/>
  <c r="B38" i="85"/>
  <c r="AD37" i="85"/>
  <c r="AB37" i="85"/>
  <c r="AC37" i="85" s="1"/>
  <c r="AA37" i="85"/>
  <c r="Z37" i="85"/>
  <c r="Y37" i="85"/>
  <c r="T37" i="85"/>
  <c r="R37" i="85"/>
  <c r="AH37" i="85" s="1"/>
  <c r="M37" i="85"/>
  <c r="B37" i="85"/>
  <c r="AH36" i="85"/>
  <c r="AE36" i="85"/>
  <c r="AC36" i="85"/>
  <c r="AB36" i="85"/>
  <c r="AF36" i="85" s="1"/>
  <c r="AA36" i="85"/>
  <c r="Z36" i="85"/>
  <c r="Y36" i="85"/>
  <c r="U36" i="85"/>
  <c r="S36" i="85"/>
  <c r="R36" i="85"/>
  <c r="V36" i="85" s="1"/>
  <c r="N36" i="85"/>
  <c r="B36" i="85"/>
  <c r="AF35" i="85"/>
  <c r="AB35" i="85"/>
  <c r="AA35" i="85"/>
  <c r="Z35" i="85"/>
  <c r="Y35" i="85"/>
  <c r="R35" i="85"/>
  <c r="AH34" i="85"/>
  <c r="AB34" i="85"/>
  <c r="AF34" i="85" s="1"/>
  <c r="AA34" i="85"/>
  <c r="Z34" i="85"/>
  <c r="Y34" i="85"/>
  <c r="U34" i="85"/>
  <c r="T34" i="85"/>
  <c r="S34" i="85"/>
  <c r="R34" i="85"/>
  <c r="V34" i="85" s="1"/>
  <c r="N34" i="85"/>
  <c r="AF33" i="85"/>
  <c r="AB33" i="85"/>
  <c r="AA33" i="85"/>
  <c r="Z33" i="85"/>
  <c r="Y33" i="85"/>
  <c r="U33" i="85"/>
  <c r="S33" i="85"/>
  <c r="R33" i="85"/>
  <c r="AH33" i="85" s="1"/>
  <c r="N33" i="85"/>
  <c r="B33" i="85"/>
  <c r="AF32" i="85"/>
  <c r="AB32" i="85"/>
  <c r="AA32" i="85"/>
  <c r="Z32" i="85"/>
  <c r="Y32" i="85"/>
  <c r="AD32" i="85" s="1"/>
  <c r="U32" i="85"/>
  <c r="T32" i="85"/>
  <c r="S32" i="85"/>
  <c r="R32" i="85"/>
  <c r="AH32" i="85" s="1"/>
  <c r="N32" i="85"/>
  <c r="AD31" i="85"/>
  <c r="AB31" i="85"/>
  <c r="AC31" i="85" s="1"/>
  <c r="AA31" i="85"/>
  <c r="Z31" i="85"/>
  <c r="Y31" i="85"/>
  <c r="T31" i="85"/>
  <c r="R31" i="85"/>
  <c r="AH31" i="85" s="1"/>
  <c r="M31" i="85"/>
  <c r="B31" i="85"/>
  <c r="AB30" i="85"/>
  <c r="AF30" i="85" s="1"/>
  <c r="AA30" i="85"/>
  <c r="AE30" i="85" s="1"/>
  <c r="Z30" i="85"/>
  <c r="Y30" i="85"/>
  <c r="R30" i="85"/>
  <c r="V30" i="85" s="1"/>
  <c r="N30" i="85"/>
  <c r="L30" i="85"/>
  <c r="B30" i="85"/>
  <c r="AF29" i="85"/>
  <c r="AB29" i="85"/>
  <c r="AA29" i="85"/>
  <c r="Z29" i="85"/>
  <c r="Y29" i="85"/>
  <c r="R29" i="85"/>
  <c r="B29" i="85"/>
  <c r="AB28" i="85"/>
  <c r="AD28" i="85" s="1"/>
  <c r="AA28" i="85"/>
  <c r="Z28" i="85"/>
  <c r="Y28" i="85"/>
  <c r="R28" i="85"/>
  <c r="S28" i="85" s="1"/>
  <c r="M28" i="85"/>
  <c r="B28" i="85"/>
  <c r="AH27" i="85"/>
  <c r="AB27" i="85"/>
  <c r="AF27" i="85" s="1"/>
  <c r="AA27" i="85"/>
  <c r="AE27" i="85" s="1"/>
  <c r="Z27" i="85"/>
  <c r="Y27" i="85"/>
  <c r="U27" i="85"/>
  <c r="S27" i="85"/>
  <c r="R27" i="85"/>
  <c r="V27" i="85" s="1"/>
  <c r="N27" i="85"/>
  <c r="L27" i="85"/>
  <c r="AF26" i="85"/>
  <c r="AB26" i="85"/>
  <c r="M26" i="85" s="1"/>
  <c r="AA26" i="85"/>
  <c r="Z26" i="85"/>
  <c r="Y26" i="85"/>
  <c r="R26" i="85"/>
  <c r="B26" i="85"/>
  <c r="AB25" i="85"/>
  <c r="AA25" i="85"/>
  <c r="Z25" i="85"/>
  <c r="Y25" i="85"/>
  <c r="V25" i="85"/>
  <c r="R25" i="85"/>
  <c r="B25" i="85"/>
  <c r="AF24" i="85"/>
  <c r="AD24" i="85"/>
  <c r="AB24" i="85"/>
  <c r="AA24" i="85"/>
  <c r="Z24" i="85"/>
  <c r="Y24" i="85"/>
  <c r="T24" i="85"/>
  <c r="R24" i="85"/>
  <c r="V24" i="85" s="1"/>
  <c r="M24" i="85"/>
  <c r="B24" i="85"/>
  <c r="AH23" i="85"/>
  <c r="AE23" i="85"/>
  <c r="AB23" i="85"/>
  <c r="AF23" i="85" s="1"/>
  <c r="AA23" i="85"/>
  <c r="M23" i="85" s="1"/>
  <c r="Z23" i="85"/>
  <c r="AD23" i="85" s="1"/>
  <c r="Y23" i="85"/>
  <c r="U23" i="85"/>
  <c r="T23" i="85"/>
  <c r="S23" i="85"/>
  <c r="R23" i="85"/>
  <c r="V23" i="85" s="1"/>
  <c r="N23" i="85"/>
  <c r="L23" i="85"/>
  <c r="B23" i="85"/>
  <c r="AD22" i="85"/>
  <c r="AB22" i="85"/>
  <c r="AF22" i="85" s="1"/>
  <c r="AA22" i="85"/>
  <c r="Z22" i="85"/>
  <c r="Y22" i="85"/>
  <c r="V22" i="85"/>
  <c r="T22" i="85"/>
  <c r="R22" i="85"/>
  <c r="M22" i="85"/>
  <c r="B22" i="85"/>
  <c r="AH21" i="85"/>
  <c r="AE21" i="85"/>
  <c r="AC21" i="85"/>
  <c r="AB21" i="85"/>
  <c r="AF21" i="85" s="1"/>
  <c r="AA21" i="85"/>
  <c r="Z21" i="85"/>
  <c r="Y21" i="85"/>
  <c r="U21" i="85"/>
  <c r="S21" i="85"/>
  <c r="R21" i="85"/>
  <c r="V21" i="85" s="1"/>
  <c r="N21" i="85"/>
  <c r="L21" i="85"/>
  <c r="B21" i="85"/>
  <c r="AF20" i="85"/>
  <c r="AD20" i="85"/>
  <c r="AB20" i="85"/>
  <c r="AA20" i="85"/>
  <c r="Z20" i="85"/>
  <c r="Y20" i="85"/>
  <c r="T20" i="85"/>
  <c r="R20" i="85"/>
  <c r="V20" i="85" s="1"/>
  <c r="M20" i="85"/>
  <c r="B20" i="85"/>
  <c r="AH19" i="85"/>
  <c r="AB19" i="85"/>
  <c r="AF19" i="85" s="1"/>
  <c r="AA19" i="85"/>
  <c r="AE19" i="85" s="1"/>
  <c r="Z19" i="85"/>
  <c r="AD19" i="85" s="1"/>
  <c r="Y19" i="85"/>
  <c r="U19" i="85"/>
  <c r="T19" i="85"/>
  <c r="S19" i="85"/>
  <c r="R19" i="85"/>
  <c r="V19" i="85" s="1"/>
  <c r="N19" i="85"/>
  <c r="B19" i="85"/>
  <c r="AF18" i="85"/>
  <c r="AB18" i="85"/>
  <c r="AD18" i="85" s="1"/>
  <c r="AA18" i="85"/>
  <c r="Z18" i="85"/>
  <c r="Y18" i="85"/>
  <c r="L18" i="85" s="1"/>
  <c r="R18" i="85"/>
  <c r="U18" i="85" s="1"/>
  <c r="M18" i="85"/>
  <c r="B18" i="85"/>
  <c r="AF17" i="85"/>
  <c r="AB17" i="85"/>
  <c r="AE17" i="85" s="1"/>
  <c r="AA17" i="85"/>
  <c r="Z17" i="85"/>
  <c r="Y17" i="85"/>
  <c r="L17" i="85" s="1"/>
  <c r="R17" i="85"/>
  <c r="T17" i="85" s="1"/>
  <c r="N17" i="85"/>
  <c r="B17" i="85"/>
  <c r="AB16" i="85"/>
  <c r="AA16" i="85"/>
  <c r="Z16" i="85"/>
  <c r="Y16" i="85"/>
  <c r="V16" i="85"/>
  <c r="U16" i="85"/>
  <c r="T16" i="85"/>
  <c r="R16" i="85"/>
  <c r="N16" i="85"/>
  <c r="AH15" i="85"/>
  <c r="AB15" i="85"/>
  <c r="AF15" i="85" s="1"/>
  <c r="AA15" i="85"/>
  <c r="AE15" i="85" s="1"/>
  <c r="Z15" i="85"/>
  <c r="M15" i="85" s="1"/>
  <c r="Y15" i="85"/>
  <c r="U15" i="85"/>
  <c r="T15" i="85"/>
  <c r="S15" i="85"/>
  <c r="R15" i="85"/>
  <c r="V15" i="85" s="1"/>
  <c r="N15" i="85"/>
  <c r="L15" i="85"/>
  <c r="AB14" i="85"/>
  <c r="AE14" i="85" s="1"/>
  <c r="AA14" i="85"/>
  <c r="Z14" i="85"/>
  <c r="Y14" i="85"/>
  <c r="R14" i="85"/>
  <c r="U14" i="85" s="1"/>
  <c r="B14" i="85"/>
  <c r="AH13" i="85"/>
  <c r="AB13" i="85"/>
  <c r="AF13" i="85" s="1"/>
  <c r="AA13" i="85"/>
  <c r="M13" i="85" s="1"/>
  <c r="Z13" i="85"/>
  <c r="AD13" i="85" s="1"/>
  <c r="Y13" i="85"/>
  <c r="AC13" i="85" s="1"/>
  <c r="U13" i="85"/>
  <c r="T13" i="85"/>
  <c r="S13" i="85"/>
  <c r="R13" i="85"/>
  <c r="V13" i="85" s="1"/>
  <c r="N13" i="85"/>
  <c r="B13" i="85"/>
  <c r="AB12" i="85"/>
  <c r="AC12" i="85" s="1"/>
  <c r="AA12" i="85"/>
  <c r="Z12" i="85"/>
  <c r="M12" i="85" s="1"/>
  <c r="Y12" i="85"/>
  <c r="T12" i="85"/>
  <c r="R12" i="85"/>
  <c r="AH12" i="85" s="1"/>
  <c r="B12" i="85"/>
  <c r="AH11" i="85"/>
  <c r="AB11" i="85"/>
  <c r="AF11" i="85" s="1"/>
  <c r="AA11" i="85"/>
  <c r="AE11" i="85" s="1"/>
  <c r="Z11" i="85"/>
  <c r="Y11" i="85"/>
  <c r="U11" i="85"/>
  <c r="S11" i="85"/>
  <c r="R11" i="85"/>
  <c r="V11" i="85" s="1"/>
  <c r="N11" i="85"/>
  <c r="AB10" i="85"/>
  <c r="AE10" i="85" s="1"/>
  <c r="AA10" i="85"/>
  <c r="Z10" i="85"/>
  <c r="Y10" i="85"/>
  <c r="R10" i="85"/>
  <c r="U10" i="85" s="1"/>
  <c r="B10" i="85"/>
  <c r="AH9" i="85"/>
  <c r="AB9" i="85"/>
  <c r="AF9" i="85" s="1"/>
  <c r="AA9" i="85"/>
  <c r="M9" i="85" s="1"/>
  <c r="Z9" i="85"/>
  <c r="AD9" i="85" s="1"/>
  <c r="Y9" i="85"/>
  <c r="AC9" i="85" s="1"/>
  <c r="U9" i="85"/>
  <c r="T9" i="85"/>
  <c r="S9" i="85"/>
  <c r="R9" i="85"/>
  <c r="V9" i="85" s="1"/>
  <c r="N9" i="85"/>
  <c r="B9" i="85"/>
  <c r="AB8" i="85"/>
  <c r="AC8" i="85" s="1"/>
  <c r="AA8" i="85"/>
  <c r="Z8" i="85"/>
  <c r="M8" i="85" s="1"/>
  <c r="Y8" i="85"/>
  <c r="T8" i="85"/>
  <c r="R8" i="85"/>
  <c r="AH8" i="85" s="1"/>
  <c r="B8" i="85"/>
  <c r="AH7" i="85"/>
  <c r="AE7" i="85"/>
  <c r="AC7" i="85"/>
  <c r="AB7" i="85"/>
  <c r="AF7" i="85" s="1"/>
  <c r="AA7" i="85"/>
  <c r="Z7" i="85"/>
  <c r="Y7" i="85"/>
  <c r="U7" i="85"/>
  <c r="S7" i="85"/>
  <c r="R7" i="85"/>
  <c r="V7" i="85" s="1"/>
  <c r="N7" i="85"/>
  <c r="L7" i="85"/>
  <c r="B7" i="85"/>
  <c r="AB6" i="85"/>
  <c r="AE6" i="85" s="1"/>
  <c r="AA6" i="85"/>
  <c r="Z6" i="85"/>
  <c r="Y6" i="85"/>
  <c r="R6" i="85"/>
  <c r="U6" i="85" s="1"/>
  <c r="B6" i="85"/>
  <c r="AH5" i="85"/>
  <c r="AB5" i="85"/>
  <c r="AF5" i="85" s="1"/>
  <c r="AA5" i="85"/>
  <c r="M5" i="85" s="1"/>
  <c r="Z5" i="85"/>
  <c r="AD5" i="85" s="1"/>
  <c r="Y5" i="85"/>
  <c r="AC5" i="85" s="1"/>
  <c r="U5" i="85"/>
  <c r="T5" i="85"/>
  <c r="S5" i="85"/>
  <c r="R5" i="85"/>
  <c r="V5" i="85" s="1"/>
  <c r="N5" i="85"/>
  <c r="L5" i="85"/>
  <c r="F10" i="84"/>
  <c r="E32" i="84"/>
  <c r="CL35" i="82"/>
  <c r="CI35" i="82"/>
  <c r="CL34" i="82"/>
  <c r="CI34" i="82" s="1"/>
  <c r="CL33" i="82"/>
  <c r="CI33" i="82"/>
  <c r="CL32" i="82"/>
  <c r="CI32" i="82" s="1"/>
  <c r="CL31" i="82"/>
  <c r="CI31" i="82"/>
  <c r="CL30" i="82"/>
  <c r="CI30" i="82" s="1"/>
  <c r="CL29" i="82"/>
  <c r="CI29" i="82"/>
  <c r="CL28" i="82"/>
  <c r="CI28" i="82" s="1"/>
  <c r="CL27" i="82"/>
  <c r="CI27" i="82"/>
  <c r="CL26" i="82"/>
  <c r="CI26" i="82" s="1"/>
  <c r="CL25" i="82"/>
  <c r="CI25" i="82"/>
  <c r="CL24" i="82"/>
  <c r="CI24" i="82" s="1"/>
  <c r="CL23" i="82"/>
  <c r="CI23" i="82"/>
  <c r="CL22" i="82"/>
  <c r="CI22" i="82" s="1"/>
  <c r="CL21" i="82"/>
  <c r="CI21" i="82"/>
  <c r="CL20" i="82"/>
  <c r="CI20" i="82" s="1"/>
  <c r="CL19" i="82"/>
  <c r="CI19" i="82"/>
  <c r="CL18" i="82"/>
  <c r="CI18" i="82" s="1"/>
  <c r="CL17" i="82"/>
  <c r="CI17" i="82"/>
  <c r="CL16" i="82"/>
  <c r="CI16" i="82" s="1"/>
  <c r="CL15" i="82"/>
  <c r="CI15" i="82"/>
  <c r="CL14" i="82"/>
  <c r="CI14" i="82" s="1"/>
  <c r="CL13" i="82"/>
  <c r="CI13" i="82"/>
  <c r="CL12" i="82"/>
  <c r="CI12" i="82" s="1"/>
  <c r="CL11" i="82"/>
  <c r="CI11" i="82"/>
  <c r="CL10" i="82"/>
  <c r="CI10" i="82" s="1"/>
  <c r="CL9" i="82"/>
  <c r="CI9" i="82"/>
  <c r="CL8" i="82"/>
  <c r="CI8" i="82" s="1"/>
  <c r="CL7" i="82"/>
  <c r="CI7" i="82"/>
  <c r="CL6" i="82"/>
  <c r="CI6" i="82" s="1"/>
  <c r="CI5" i="82"/>
  <c r="N21" i="76"/>
  <c r="L21" i="76"/>
  <c r="J21" i="76"/>
  <c r="H21" i="76"/>
  <c r="F21" i="76"/>
  <c r="D21" i="76"/>
  <c r="C21" i="76"/>
  <c r="B21" i="76"/>
  <c r="D17" i="76"/>
  <c r="E17" i="76"/>
  <c r="F17" i="76"/>
  <c r="G17" i="76"/>
  <c r="H17" i="76"/>
  <c r="I17" i="76"/>
  <c r="J17" i="76"/>
  <c r="K17" i="76"/>
  <c r="B6" i="80"/>
  <c r="B7" i="80"/>
  <c r="B8" i="80"/>
  <c r="B9" i="80"/>
  <c r="B10" i="80"/>
  <c r="B11" i="80"/>
  <c r="B12" i="80"/>
  <c r="B13" i="80"/>
  <c r="B14" i="80"/>
  <c r="B15" i="80"/>
  <c r="B16" i="80"/>
  <c r="B17" i="80"/>
  <c r="B18" i="80"/>
  <c r="B19" i="80"/>
  <c r="B20" i="80"/>
  <c r="B21" i="80"/>
  <c r="B22" i="80"/>
  <c r="B23" i="80"/>
  <c r="B24" i="80"/>
  <c r="B25" i="80"/>
  <c r="B26" i="80"/>
  <c r="B27" i="80"/>
  <c r="B28" i="80"/>
  <c r="B29" i="80"/>
  <c r="B30" i="80"/>
  <c r="B31" i="80"/>
  <c r="B32" i="80"/>
  <c r="B33" i="80"/>
  <c r="B5" i="80"/>
  <c r="I21" i="79"/>
  <c r="I20" i="79"/>
  <c r="I19" i="79"/>
  <c r="I18" i="79"/>
  <c r="I17" i="79"/>
  <c r="I16" i="79"/>
  <c r="I15" i="79"/>
  <c r="I23" i="79"/>
  <c r="F6" i="79"/>
  <c r="F7" i="79"/>
  <c r="F8" i="79"/>
  <c r="F9" i="79"/>
  <c r="F10" i="79"/>
  <c r="F11" i="79"/>
  <c r="F12" i="79"/>
  <c r="F13" i="79"/>
  <c r="F14" i="79"/>
  <c r="F15" i="79"/>
  <c r="F16" i="79"/>
  <c r="F18" i="79"/>
  <c r="F19" i="79"/>
  <c r="F20" i="79"/>
  <c r="F21" i="79"/>
  <c r="F22" i="79"/>
  <c r="F23" i="79"/>
  <c r="F24" i="79"/>
  <c r="F25" i="79"/>
  <c r="F26" i="79"/>
  <c r="F27" i="79"/>
  <c r="F28" i="79"/>
  <c r="F29" i="79"/>
  <c r="F30" i="79"/>
  <c r="F31" i="79"/>
  <c r="F32" i="79"/>
  <c r="E6" i="79"/>
  <c r="E7" i="79"/>
  <c r="E8" i="79"/>
  <c r="E9" i="79"/>
  <c r="E10" i="79"/>
  <c r="E11" i="79"/>
  <c r="E12" i="79"/>
  <c r="E13" i="79"/>
  <c r="E14" i="79"/>
  <c r="E15" i="79"/>
  <c r="E16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D6" i="79"/>
  <c r="D7" i="79"/>
  <c r="D8" i="79"/>
  <c r="D9" i="79"/>
  <c r="D10" i="79"/>
  <c r="D11" i="79"/>
  <c r="D12" i="79"/>
  <c r="D13" i="79"/>
  <c r="D14" i="79"/>
  <c r="D15" i="79"/>
  <c r="D16" i="79"/>
  <c r="D17" i="79"/>
  <c r="D18" i="79"/>
  <c r="D19" i="79"/>
  <c r="D20" i="79"/>
  <c r="D21" i="79"/>
  <c r="D22" i="79"/>
  <c r="D23" i="79"/>
  <c r="D24" i="79"/>
  <c r="D25" i="79"/>
  <c r="D26" i="79"/>
  <c r="D27" i="79"/>
  <c r="D28" i="79"/>
  <c r="D29" i="79"/>
  <c r="D30" i="79"/>
  <c r="D31" i="79"/>
  <c r="D32" i="79"/>
  <c r="D33" i="79"/>
  <c r="D5" i="79"/>
  <c r="C6" i="79"/>
  <c r="C7" i="79"/>
  <c r="C8" i="79"/>
  <c r="C9" i="79"/>
  <c r="C10" i="79"/>
  <c r="C11" i="79"/>
  <c r="C12" i="79"/>
  <c r="C13" i="79"/>
  <c r="C14" i="79"/>
  <c r="C15" i="79"/>
  <c r="C16" i="79"/>
  <c r="C17" i="79"/>
  <c r="C18" i="79"/>
  <c r="C19" i="79"/>
  <c r="C20" i="79"/>
  <c r="C21" i="79"/>
  <c r="C22" i="79"/>
  <c r="C23" i="79"/>
  <c r="C24" i="79"/>
  <c r="C25" i="79"/>
  <c r="C26" i="79"/>
  <c r="C27" i="79"/>
  <c r="C28" i="79"/>
  <c r="C29" i="79"/>
  <c r="C30" i="79"/>
  <c r="C31" i="79"/>
  <c r="C32" i="79"/>
  <c r="C33" i="79"/>
  <c r="C5" i="79"/>
  <c r="C8" i="78"/>
  <c r="C9" i="78"/>
  <c r="C10" i="78"/>
  <c r="C11" i="78"/>
  <c r="C12" i="78"/>
  <c r="C13" i="78"/>
  <c r="C14" i="78"/>
  <c r="C15" i="78"/>
  <c r="C16" i="78"/>
  <c r="C17" i="78"/>
  <c r="C18" i="78"/>
  <c r="C19" i="78"/>
  <c r="C20" i="78"/>
  <c r="C21" i="78"/>
  <c r="C22" i="78"/>
  <c r="C23" i="78"/>
  <c r="C24" i="78"/>
  <c r="C25" i="78"/>
  <c r="C26" i="78"/>
  <c r="C27" i="78"/>
  <c r="C28" i="78"/>
  <c r="C29" i="78"/>
  <c r="C30" i="78"/>
  <c r="C31" i="78"/>
  <c r="C32" i="78"/>
  <c r="C33" i="78"/>
  <c r="C34" i="78"/>
  <c r="C35" i="78"/>
  <c r="C7" i="78"/>
  <c r="AH33" i="80"/>
  <c r="AB33" i="80"/>
  <c r="AD33" i="80" s="1"/>
  <c r="AA33" i="80"/>
  <c r="Z33" i="80"/>
  <c r="Y33" i="80"/>
  <c r="AC33" i="80" s="1"/>
  <c r="V33" i="80"/>
  <c r="R33" i="80"/>
  <c r="AH32" i="80"/>
  <c r="AB32" i="80"/>
  <c r="AC32" i="80" s="1"/>
  <c r="AA32" i="80"/>
  <c r="Z32" i="80"/>
  <c r="Y32" i="80"/>
  <c r="V32" i="80"/>
  <c r="R32" i="80"/>
  <c r="L32" i="80"/>
  <c r="AB31" i="80"/>
  <c r="AC31" i="80" s="1"/>
  <c r="AA31" i="80"/>
  <c r="Z31" i="80"/>
  <c r="Y31" i="80"/>
  <c r="V31" i="80"/>
  <c r="R31" i="80"/>
  <c r="AH31" i="80" s="1"/>
  <c r="L31" i="80"/>
  <c r="AB30" i="80"/>
  <c r="AC30" i="80" s="1"/>
  <c r="AA30" i="80"/>
  <c r="Z30" i="80"/>
  <c r="Y30" i="80"/>
  <c r="V30" i="80"/>
  <c r="R30" i="80"/>
  <c r="AH30" i="80" s="1"/>
  <c r="L30" i="80"/>
  <c r="AB29" i="80"/>
  <c r="AC29" i="80" s="1"/>
  <c r="AA29" i="80"/>
  <c r="Z29" i="80"/>
  <c r="Y29" i="80"/>
  <c r="V29" i="80"/>
  <c r="R29" i="80"/>
  <c r="AH29" i="80" s="1"/>
  <c r="L29" i="80"/>
  <c r="AF28" i="80"/>
  <c r="AB28" i="80"/>
  <c r="AD28" i="80" s="1"/>
  <c r="AA28" i="80"/>
  <c r="AE28" i="80" s="1"/>
  <c r="Z28" i="80"/>
  <c r="L28" i="80" s="1"/>
  <c r="Y28" i="80"/>
  <c r="V28" i="80"/>
  <c r="R28" i="80"/>
  <c r="AH28" i="80" s="1"/>
  <c r="N28" i="80"/>
  <c r="K28" i="80"/>
  <c r="AB27" i="80"/>
  <c r="AF27" i="80" s="1"/>
  <c r="AA27" i="80"/>
  <c r="AE27" i="80" s="1"/>
  <c r="Z27" i="80"/>
  <c r="L27" i="80" s="1"/>
  <c r="Y27" i="80"/>
  <c r="V27" i="80"/>
  <c r="R27" i="80"/>
  <c r="AH27" i="80" s="1"/>
  <c r="N27" i="80"/>
  <c r="K27" i="80"/>
  <c r="AB26" i="80"/>
  <c r="AF26" i="80" s="1"/>
  <c r="AA26" i="80"/>
  <c r="AE26" i="80" s="1"/>
  <c r="Z26" i="80"/>
  <c r="L26" i="80" s="1"/>
  <c r="Y26" i="80"/>
  <c r="V26" i="80"/>
  <c r="R26" i="80"/>
  <c r="AH26" i="80" s="1"/>
  <c r="N26" i="80"/>
  <c r="K26" i="80"/>
  <c r="AB25" i="80"/>
  <c r="AF25" i="80" s="1"/>
  <c r="AA25" i="80"/>
  <c r="AE25" i="80" s="1"/>
  <c r="Z25" i="80"/>
  <c r="L25" i="80" s="1"/>
  <c r="Y25" i="80"/>
  <c r="V25" i="80"/>
  <c r="R25" i="80"/>
  <c r="AH25" i="80" s="1"/>
  <c r="N25" i="80"/>
  <c r="K25" i="80"/>
  <c r="AB24" i="80"/>
  <c r="AF24" i="80" s="1"/>
  <c r="AA24" i="80"/>
  <c r="AE24" i="80" s="1"/>
  <c r="Z24" i="80"/>
  <c r="L24" i="80" s="1"/>
  <c r="Y24" i="80"/>
  <c r="V24" i="80"/>
  <c r="R24" i="80"/>
  <c r="AH24" i="80" s="1"/>
  <c r="N24" i="80"/>
  <c r="K24" i="80"/>
  <c r="AB23" i="80"/>
  <c r="AF23" i="80" s="1"/>
  <c r="AA23" i="80"/>
  <c r="AE23" i="80" s="1"/>
  <c r="Z23" i="80"/>
  <c r="Y23" i="80"/>
  <c r="V23" i="80"/>
  <c r="R23" i="80"/>
  <c r="AH23" i="80" s="1"/>
  <c r="N23" i="80"/>
  <c r="AE22" i="80"/>
  <c r="AD22" i="80"/>
  <c r="AB22" i="80"/>
  <c r="AF22" i="80" s="1"/>
  <c r="AA22" i="80"/>
  <c r="Z22" i="80"/>
  <c r="Y22" i="80"/>
  <c r="V22" i="80"/>
  <c r="R22" i="80"/>
  <c r="AH22" i="80" s="1"/>
  <c r="N22" i="80"/>
  <c r="L22" i="80"/>
  <c r="K22" i="80"/>
  <c r="AE21" i="80"/>
  <c r="AD21" i="80"/>
  <c r="AB21" i="80"/>
  <c r="AF21" i="80" s="1"/>
  <c r="AA21" i="80"/>
  <c r="Z21" i="80"/>
  <c r="Y21" i="80"/>
  <c r="U21" i="80"/>
  <c r="T21" i="80"/>
  <c r="R21" i="80"/>
  <c r="V21" i="80" s="1"/>
  <c r="N21" i="80"/>
  <c r="M21" i="80"/>
  <c r="K21" i="80"/>
  <c r="AH20" i="80"/>
  <c r="AB20" i="80"/>
  <c r="AF20" i="80" s="1"/>
  <c r="AA20" i="80"/>
  <c r="Z20" i="80"/>
  <c r="AD20" i="80" s="1"/>
  <c r="Y20" i="80"/>
  <c r="K20" i="80" s="1"/>
  <c r="U20" i="80"/>
  <c r="T20" i="80"/>
  <c r="S20" i="80"/>
  <c r="R20" i="80"/>
  <c r="V20" i="80" s="1"/>
  <c r="N20" i="80"/>
  <c r="AH19" i="80"/>
  <c r="AB19" i="80"/>
  <c r="AF19" i="80" s="1"/>
  <c r="AA19" i="80"/>
  <c r="Z19" i="80"/>
  <c r="Y19" i="80"/>
  <c r="V19" i="80"/>
  <c r="S19" i="80"/>
  <c r="R19" i="80"/>
  <c r="K19" i="80"/>
  <c r="AB18" i="80"/>
  <c r="AF18" i="80" s="1"/>
  <c r="AA18" i="80"/>
  <c r="Z18" i="80"/>
  <c r="Y18" i="80"/>
  <c r="V18" i="80"/>
  <c r="U18" i="80"/>
  <c r="R18" i="80"/>
  <c r="K18" i="80"/>
  <c r="AB17" i="80"/>
  <c r="AF17" i="80" s="1"/>
  <c r="AA17" i="80"/>
  <c r="K17" i="80" s="1"/>
  <c r="Z17" i="80"/>
  <c r="Y17" i="80"/>
  <c r="U17" i="80"/>
  <c r="T17" i="80"/>
  <c r="R17" i="80"/>
  <c r="V17" i="80" s="1"/>
  <c r="N17" i="80"/>
  <c r="AH16" i="80"/>
  <c r="AB16" i="80"/>
  <c r="AF16" i="80" s="1"/>
  <c r="AA16" i="80"/>
  <c r="Z16" i="80"/>
  <c r="AD16" i="80" s="1"/>
  <c r="Y16" i="80"/>
  <c r="K16" i="80" s="1"/>
  <c r="U16" i="80"/>
  <c r="T16" i="80"/>
  <c r="S16" i="80"/>
  <c r="R16" i="80"/>
  <c r="V16" i="80" s="1"/>
  <c r="N16" i="80"/>
  <c r="AH15" i="80"/>
  <c r="AB15" i="80"/>
  <c r="AF15" i="80" s="1"/>
  <c r="AA15" i="80"/>
  <c r="Z15" i="80"/>
  <c r="Y15" i="80"/>
  <c r="V15" i="80"/>
  <c r="T15" i="80"/>
  <c r="R15" i="80"/>
  <c r="U15" i="80" s="1"/>
  <c r="M15" i="80"/>
  <c r="L15" i="80"/>
  <c r="AH14" i="80"/>
  <c r="AB14" i="80"/>
  <c r="AF14" i="80" s="1"/>
  <c r="AA14" i="80"/>
  <c r="Z14" i="80"/>
  <c r="Y14" i="80"/>
  <c r="V14" i="80"/>
  <c r="U14" i="80"/>
  <c r="R14" i="80"/>
  <c r="T14" i="80" s="1"/>
  <c r="N14" i="80"/>
  <c r="L14" i="80"/>
  <c r="AF13" i="80"/>
  <c r="AB13" i="80"/>
  <c r="AA13" i="80"/>
  <c r="Z13" i="80"/>
  <c r="AE13" i="80" s="1"/>
  <c r="Y13" i="80"/>
  <c r="V13" i="80"/>
  <c r="U13" i="80"/>
  <c r="T13" i="80"/>
  <c r="R13" i="80"/>
  <c r="N13" i="80"/>
  <c r="K13" i="80"/>
  <c r="AH12" i="80"/>
  <c r="AB12" i="80"/>
  <c r="AF12" i="80" s="1"/>
  <c r="AA12" i="80"/>
  <c r="M12" i="80" s="1"/>
  <c r="Z12" i="80"/>
  <c r="AD12" i="80" s="1"/>
  <c r="Y12" i="80"/>
  <c r="U12" i="80"/>
  <c r="T12" i="80"/>
  <c r="S12" i="80"/>
  <c r="R12" i="80"/>
  <c r="V12" i="80" s="1"/>
  <c r="N12" i="80"/>
  <c r="L12" i="80"/>
  <c r="AH11" i="80"/>
  <c r="AF11" i="80"/>
  <c r="AB11" i="80"/>
  <c r="AC11" i="80" s="1"/>
  <c r="AA11" i="80"/>
  <c r="Z11" i="80"/>
  <c r="L11" i="80" s="1"/>
  <c r="Y11" i="80"/>
  <c r="V11" i="80"/>
  <c r="T11" i="80"/>
  <c r="S11" i="80"/>
  <c r="R11" i="80"/>
  <c r="U11" i="80" s="1"/>
  <c r="K11" i="80"/>
  <c r="AH10" i="80"/>
  <c r="AF10" i="80"/>
  <c r="AE10" i="80"/>
  <c r="AB10" i="80"/>
  <c r="AA10" i="80"/>
  <c r="Z10" i="80"/>
  <c r="Y10" i="80"/>
  <c r="V10" i="80"/>
  <c r="U10" i="80"/>
  <c r="S10" i="80"/>
  <c r="R10" i="80"/>
  <c r="T10" i="80" s="1"/>
  <c r="N10" i="80"/>
  <c r="L10" i="80"/>
  <c r="K10" i="80"/>
  <c r="AF9" i="80"/>
  <c r="AD9" i="80"/>
  <c r="AB9" i="80"/>
  <c r="AA9" i="80"/>
  <c r="Z9" i="80"/>
  <c r="M9" i="80" s="1"/>
  <c r="Y9" i="80"/>
  <c r="R9" i="80"/>
  <c r="V9" i="80" s="1"/>
  <c r="N9" i="80"/>
  <c r="K9" i="80"/>
  <c r="AH8" i="80"/>
  <c r="AB8" i="80"/>
  <c r="AF8" i="80" s="1"/>
  <c r="AA8" i="80"/>
  <c r="AE8" i="80" s="1"/>
  <c r="Z8" i="80"/>
  <c r="AD8" i="80" s="1"/>
  <c r="Y8" i="80"/>
  <c r="K8" i="80" s="1"/>
  <c r="U8" i="80"/>
  <c r="T8" i="80"/>
  <c r="S8" i="80"/>
  <c r="R8" i="80"/>
  <c r="V8" i="80" s="1"/>
  <c r="N8" i="80"/>
  <c r="AF7" i="80"/>
  <c r="AD7" i="80"/>
  <c r="AC7" i="80"/>
  <c r="AB7" i="80"/>
  <c r="AE7" i="80" s="1"/>
  <c r="AA7" i="80"/>
  <c r="Z7" i="80"/>
  <c r="Y7" i="80"/>
  <c r="U7" i="80"/>
  <c r="T7" i="80"/>
  <c r="S7" i="80"/>
  <c r="R7" i="80"/>
  <c r="AH7" i="80" s="1"/>
  <c r="N7" i="80"/>
  <c r="M7" i="80"/>
  <c r="L7" i="80"/>
  <c r="K7" i="80"/>
  <c r="AB6" i="80"/>
  <c r="AD6" i="80" s="1"/>
  <c r="AA6" i="80"/>
  <c r="Z6" i="80"/>
  <c r="Y6" i="80"/>
  <c r="R6" i="80"/>
  <c r="S6" i="80" s="1"/>
  <c r="AB5" i="80"/>
  <c r="AF5" i="80" s="1"/>
  <c r="AA5" i="80"/>
  <c r="AE5" i="80" s="1"/>
  <c r="Z5" i="80"/>
  <c r="Y5" i="80"/>
  <c r="U5" i="80"/>
  <c r="R5" i="80"/>
  <c r="S5" i="80" s="1"/>
  <c r="N5" i="80"/>
  <c r="I25" i="79"/>
  <c r="I24" i="79"/>
  <c r="I26" i="79" s="1"/>
  <c r="V35" i="78"/>
  <c r="Y35" i="78" s="1"/>
  <c r="Z35" i="78" s="1"/>
  <c r="F33" i="79" s="1"/>
  <c r="V34" i="78"/>
  <c r="Y34" i="78" s="1"/>
  <c r="Z34" i="78" s="1"/>
  <c r="V33" i="78"/>
  <c r="Y33" i="78" s="1"/>
  <c r="Z33" i="78" s="1"/>
  <c r="V32" i="78"/>
  <c r="Y32" i="78" s="1"/>
  <c r="Z32" i="78" s="1"/>
  <c r="V31" i="78"/>
  <c r="Y31" i="78" s="1"/>
  <c r="Z31" i="78" s="1"/>
  <c r="V30" i="78"/>
  <c r="Y30" i="78" s="1"/>
  <c r="Z30" i="78" s="1"/>
  <c r="V29" i="78"/>
  <c r="Y29" i="78" s="1"/>
  <c r="Z29" i="78" s="1"/>
  <c r="V28" i="78"/>
  <c r="Y28" i="78" s="1"/>
  <c r="Z28" i="78" s="1"/>
  <c r="V27" i="78"/>
  <c r="Y27" i="78" s="1"/>
  <c r="Z27" i="78" s="1"/>
  <c r="V26" i="78"/>
  <c r="Y26" i="78" s="1"/>
  <c r="Z26" i="78" s="1"/>
  <c r="V25" i="78"/>
  <c r="Y25" i="78" s="1"/>
  <c r="Z25" i="78" s="1"/>
  <c r="V24" i="78"/>
  <c r="Y24" i="78" s="1"/>
  <c r="Z24" i="78" s="1"/>
  <c r="V23" i="78"/>
  <c r="Y23" i="78" s="1"/>
  <c r="Z23" i="78" s="1"/>
  <c r="V22" i="78"/>
  <c r="Y22" i="78" s="1"/>
  <c r="Z22" i="78" s="1"/>
  <c r="V21" i="78"/>
  <c r="Y21" i="78" s="1"/>
  <c r="Z21" i="78" s="1"/>
  <c r="V20" i="78"/>
  <c r="Y20" i="78" s="1"/>
  <c r="Z20" i="78" s="1"/>
  <c r="V19" i="78"/>
  <c r="Y19" i="78" s="1"/>
  <c r="Z19" i="78" s="1"/>
  <c r="F17" i="79" s="1"/>
  <c r="V18" i="78"/>
  <c r="Y18" i="78" s="1"/>
  <c r="Z18" i="78" s="1"/>
  <c r="V17" i="78"/>
  <c r="Y17" i="78" s="1"/>
  <c r="Z17" i="78" s="1"/>
  <c r="V16" i="78"/>
  <c r="Y16" i="78" s="1"/>
  <c r="Z16" i="78" s="1"/>
  <c r="V15" i="78"/>
  <c r="Y15" i="78" s="1"/>
  <c r="Z15" i="78" s="1"/>
  <c r="V14" i="78"/>
  <c r="Y14" i="78" s="1"/>
  <c r="Z14" i="78" s="1"/>
  <c r="V13" i="78"/>
  <c r="Y13" i="78" s="1"/>
  <c r="Z13" i="78" s="1"/>
  <c r="V12" i="78"/>
  <c r="Y12" i="78" s="1"/>
  <c r="Z12" i="78" s="1"/>
  <c r="V11" i="78"/>
  <c r="Y11" i="78" s="1"/>
  <c r="Z11" i="78" s="1"/>
  <c r="V10" i="78"/>
  <c r="Y10" i="78" s="1"/>
  <c r="Z10" i="78" s="1"/>
  <c r="V9" i="78"/>
  <c r="Y9" i="78" s="1"/>
  <c r="Z9" i="78" s="1"/>
  <c r="V8" i="78"/>
  <c r="Y8" i="78" s="1"/>
  <c r="Z8" i="78" s="1"/>
  <c r="V7" i="78"/>
  <c r="Y7" i="78" s="1"/>
  <c r="Z7" i="78" s="1"/>
  <c r="F5" i="79" s="1"/>
  <c r="V6" i="78"/>
  <c r="Y6" i="78" s="1"/>
  <c r="CL34" i="77"/>
  <c r="CI34" i="77" s="1"/>
  <c r="CL33" i="77"/>
  <c r="CI33" i="77"/>
  <c r="CL32" i="77"/>
  <c r="CI32" i="77" s="1"/>
  <c r="CL31" i="77"/>
  <c r="CI31" i="77"/>
  <c r="CL30" i="77"/>
  <c r="CI30" i="77" s="1"/>
  <c r="CL29" i="77"/>
  <c r="CI29" i="77"/>
  <c r="CL28" i="77"/>
  <c r="CI28" i="77" s="1"/>
  <c r="CL27" i="77"/>
  <c r="CI27" i="77"/>
  <c r="CL26" i="77"/>
  <c r="CI26" i="77" s="1"/>
  <c r="CL25" i="77"/>
  <c r="CI25" i="77"/>
  <c r="CL24" i="77"/>
  <c r="CI24" i="77" s="1"/>
  <c r="CL23" i="77"/>
  <c r="CI23" i="77"/>
  <c r="CL22" i="77"/>
  <c r="CI22" i="77" s="1"/>
  <c r="CL21" i="77"/>
  <c r="CI21" i="77"/>
  <c r="CL20" i="77"/>
  <c r="CI20" i="77" s="1"/>
  <c r="CL19" i="77"/>
  <c r="CI19" i="77"/>
  <c r="CL18" i="77"/>
  <c r="CI18" i="77" s="1"/>
  <c r="CL17" i="77"/>
  <c r="CI17" i="77"/>
  <c r="CL16" i="77"/>
  <c r="CI16" i="77" s="1"/>
  <c r="CL15" i="77"/>
  <c r="CI15" i="77"/>
  <c r="CL14" i="77"/>
  <c r="CI14" i="77" s="1"/>
  <c r="CL13" i="77"/>
  <c r="CI13" i="77"/>
  <c r="CL12" i="77"/>
  <c r="CI12" i="77" s="1"/>
  <c r="CL11" i="77"/>
  <c r="CI11" i="77"/>
  <c r="CL10" i="77"/>
  <c r="CI10" i="77" s="1"/>
  <c r="CL9" i="77"/>
  <c r="CI9" i="77"/>
  <c r="CL8" i="77"/>
  <c r="CI8" i="77" s="1"/>
  <c r="CL7" i="77"/>
  <c r="CI7" i="77"/>
  <c r="CL6" i="77"/>
  <c r="CI6" i="77" s="1"/>
  <c r="CI5" i="77"/>
  <c r="O17" i="76"/>
  <c r="N17" i="76"/>
  <c r="M17" i="76"/>
  <c r="L17" i="76"/>
  <c r="I26" i="89" l="1"/>
  <c r="I27" i="89"/>
  <c r="B17" i="76"/>
  <c r="I18" i="76" s="1"/>
  <c r="AE8" i="90"/>
  <c r="V9" i="90"/>
  <c r="M15" i="90"/>
  <c r="AF17" i="90"/>
  <c r="L18" i="90"/>
  <c r="AE18" i="90"/>
  <c r="AC25" i="90"/>
  <c r="K25" i="90"/>
  <c r="AC27" i="90"/>
  <c r="AD39" i="90"/>
  <c r="M39" i="90"/>
  <c r="AC39" i="90"/>
  <c r="L39" i="90"/>
  <c r="AE39" i="90"/>
  <c r="N39" i="90"/>
  <c r="L5" i="90"/>
  <c r="S5" i="90"/>
  <c r="AC5" i="90"/>
  <c r="AH5" i="90"/>
  <c r="V8" i="90"/>
  <c r="AF8" i="90"/>
  <c r="L9" i="90"/>
  <c r="S9" i="90"/>
  <c r="AC9" i="90"/>
  <c r="AH9" i="90"/>
  <c r="AE11" i="90"/>
  <c r="K12" i="90"/>
  <c r="V12" i="90"/>
  <c r="AF12" i="90"/>
  <c r="L13" i="90"/>
  <c r="S13" i="90"/>
  <c r="AC13" i="90"/>
  <c r="AH13" i="90"/>
  <c r="M14" i="90"/>
  <c r="AE15" i="90"/>
  <c r="K51" i="90" s="1"/>
  <c r="K16" i="90"/>
  <c r="V16" i="90"/>
  <c r="AF16" i="90"/>
  <c r="L17" i="90"/>
  <c r="S17" i="90"/>
  <c r="AC17" i="90"/>
  <c r="AH17" i="90"/>
  <c r="AD19" i="90"/>
  <c r="M19" i="90"/>
  <c r="AE20" i="90"/>
  <c r="N20" i="90"/>
  <c r="AD23" i="90"/>
  <c r="M23" i="90"/>
  <c r="AE24" i="90"/>
  <c r="N24" i="90"/>
  <c r="AE25" i="90"/>
  <c r="K26" i="90"/>
  <c r="S26" i="90"/>
  <c r="AD26" i="90"/>
  <c r="L27" i="90"/>
  <c r="AD27" i="90"/>
  <c r="L29" i="90"/>
  <c r="L30" i="90"/>
  <c r="AD30" i="90"/>
  <c r="AD32" i="90"/>
  <c r="AF39" i="90"/>
  <c r="V5" i="90"/>
  <c r="AF5" i="90"/>
  <c r="AC10" i="90"/>
  <c r="K17" i="90"/>
  <c r="AD29" i="90"/>
  <c r="M29" i="90"/>
  <c r="AE29" i="90"/>
  <c r="N29" i="90"/>
  <c r="AD35" i="90"/>
  <c r="M35" i="90"/>
  <c r="AC35" i="90"/>
  <c r="L35" i="90"/>
  <c r="AE35" i="90"/>
  <c r="N35" i="90"/>
  <c r="M5" i="90"/>
  <c r="T5" i="90"/>
  <c r="AD5" i="90"/>
  <c r="V7" i="90"/>
  <c r="AF7" i="90"/>
  <c r="L8" i="90"/>
  <c r="S8" i="90"/>
  <c r="AC8" i="90"/>
  <c r="AH8" i="90"/>
  <c r="M9" i="90"/>
  <c r="T9" i="90"/>
  <c r="AD9" i="90"/>
  <c r="V11" i="90"/>
  <c r="AF11" i="90"/>
  <c r="L12" i="90"/>
  <c r="S12" i="90"/>
  <c r="AC12" i="90"/>
  <c r="AH12" i="90"/>
  <c r="M13" i="90"/>
  <c r="T13" i="90"/>
  <c r="AD13" i="90"/>
  <c r="V15" i="90"/>
  <c r="AF15" i="90"/>
  <c r="L16" i="90"/>
  <c r="S16" i="90"/>
  <c r="AC16" i="90"/>
  <c r="AH16" i="90"/>
  <c r="M17" i="90"/>
  <c r="T17" i="90"/>
  <c r="AD17" i="90"/>
  <c r="AC18" i="90"/>
  <c r="AC19" i="90"/>
  <c r="AC20" i="90"/>
  <c r="AC22" i="90"/>
  <c r="L22" i="90"/>
  <c r="AC23" i="90"/>
  <c r="AC24" i="90"/>
  <c r="T25" i="90"/>
  <c r="AF25" i="90"/>
  <c r="L26" i="90"/>
  <c r="T26" i="90"/>
  <c r="AE27" i="90"/>
  <c r="T29" i="90"/>
  <c r="U29" i="90"/>
  <c r="AF29" i="90"/>
  <c r="AE30" i="90"/>
  <c r="M33" i="90"/>
  <c r="K33" i="90"/>
  <c r="AC33" i="90"/>
  <c r="K35" i="90"/>
  <c r="K39" i="90"/>
  <c r="AF9" i="90"/>
  <c r="L10" i="90"/>
  <c r="V13" i="90"/>
  <c r="AF13" i="90"/>
  <c r="L14" i="90"/>
  <c r="AC14" i="90"/>
  <c r="V17" i="90"/>
  <c r="AC30" i="90"/>
  <c r="N5" i="90"/>
  <c r="L7" i="90"/>
  <c r="S7" i="90"/>
  <c r="M8" i="90"/>
  <c r="N9" i="90"/>
  <c r="L11" i="90"/>
  <c r="S11" i="90"/>
  <c r="M12" i="90"/>
  <c r="N13" i="90"/>
  <c r="L15" i="90"/>
  <c r="S15" i="90"/>
  <c r="M16" i="90"/>
  <c r="N17" i="90"/>
  <c r="K18" i="90"/>
  <c r="AH18" i="90"/>
  <c r="S18" i="90"/>
  <c r="AD18" i="90"/>
  <c r="K19" i="90"/>
  <c r="S19" i="90"/>
  <c r="AE19" i="90"/>
  <c r="K20" i="90"/>
  <c r="S20" i="90"/>
  <c r="AD20" i="90"/>
  <c r="AH22" i="90"/>
  <c r="S22" i="90"/>
  <c r="AD22" i="90"/>
  <c r="K23" i="90"/>
  <c r="S23" i="90"/>
  <c r="AE23" i="90"/>
  <c r="K24" i="90"/>
  <c r="S24" i="90"/>
  <c r="AD24" i="90"/>
  <c r="M25" i="90"/>
  <c r="U25" i="90"/>
  <c r="AH25" i="90"/>
  <c r="V26" i="90"/>
  <c r="AE26" i="90"/>
  <c r="N26" i="90"/>
  <c r="AH26" i="90"/>
  <c r="K28" i="90"/>
  <c r="S29" i="90"/>
  <c r="AH29" i="90"/>
  <c r="AD33" i="90"/>
  <c r="AC34" i="90"/>
  <c r="T35" i="90"/>
  <c r="AH35" i="90"/>
  <c r="S35" i="90"/>
  <c r="U35" i="90"/>
  <c r="AC38" i="90"/>
  <c r="T39" i="90"/>
  <c r="AH39" i="90"/>
  <c r="S39" i="90"/>
  <c r="U39" i="90"/>
  <c r="L28" i="90"/>
  <c r="S28" i="90"/>
  <c r="L31" i="90"/>
  <c r="S31" i="90"/>
  <c r="AC31" i="90"/>
  <c r="AH31" i="90"/>
  <c r="M32" i="90"/>
  <c r="T32" i="90"/>
  <c r="AE32" i="90"/>
  <c r="V33" i="90"/>
  <c r="M34" i="90"/>
  <c r="T34" i="90"/>
  <c r="AD34" i="90"/>
  <c r="L37" i="90"/>
  <c r="S37" i="90"/>
  <c r="AC37" i="90"/>
  <c r="AH37" i="90"/>
  <c r="M38" i="90"/>
  <c r="T38" i="90"/>
  <c r="AD38" i="90"/>
  <c r="AE31" i="90"/>
  <c r="V32" i="90"/>
  <c r="AH32" i="90"/>
  <c r="V34" i="90"/>
  <c r="AF34" i="90"/>
  <c r="V38" i="90"/>
  <c r="AF38" i="90"/>
  <c r="V28" i="90"/>
  <c r="L32" i="90"/>
  <c r="L34" i="90"/>
  <c r="S34" i="90"/>
  <c r="L38" i="90"/>
  <c r="S38" i="90"/>
  <c r="W56" i="88"/>
  <c r="W52" i="88"/>
  <c r="W48" i="88"/>
  <c r="W59" i="88"/>
  <c r="W55" i="88"/>
  <c r="W51" i="88"/>
  <c r="W58" i="88"/>
  <c r="W54" i="88"/>
  <c r="W50" i="88"/>
  <c r="W57" i="88"/>
  <c r="W53" i="88"/>
  <c r="W49" i="88"/>
  <c r="O18" i="86"/>
  <c r="K18" i="86"/>
  <c r="G18" i="86"/>
  <c r="N18" i="86"/>
  <c r="J18" i="86"/>
  <c r="F18" i="86"/>
  <c r="M18" i="86"/>
  <c r="I18" i="86"/>
  <c r="E18" i="86"/>
  <c r="L18" i="86"/>
  <c r="H18" i="86"/>
  <c r="D18" i="86"/>
  <c r="S30" i="85"/>
  <c r="U30" i="85"/>
  <c r="AH30" i="85"/>
  <c r="T28" i="85"/>
  <c r="U42" i="85"/>
  <c r="T42" i="85"/>
  <c r="S42" i="85"/>
  <c r="F32" i="84"/>
  <c r="F44" i="84"/>
  <c r="E10" i="84"/>
  <c r="E38" i="84"/>
  <c r="F38" i="84"/>
  <c r="E40" i="84"/>
  <c r="F40" i="84"/>
  <c r="AD8" i="85"/>
  <c r="V10" i="85"/>
  <c r="AC11" i="85"/>
  <c r="AH14" i="85"/>
  <c r="AC16" i="85"/>
  <c r="L16" i="85"/>
  <c r="AC17" i="85"/>
  <c r="AC18" i="85"/>
  <c r="AC19" i="85"/>
  <c r="AC25" i="85"/>
  <c r="AF25" i="85"/>
  <c r="N25" i="85"/>
  <c r="U29" i="85"/>
  <c r="T29" i="85"/>
  <c r="AH29" i="85"/>
  <c r="S29" i="85"/>
  <c r="M34" i="85"/>
  <c r="L34" i="85"/>
  <c r="AE39" i="85"/>
  <c r="AD39" i="85"/>
  <c r="M39" i="85"/>
  <c r="AC39" i="85"/>
  <c r="K5" i="85"/>
  <c r="L6" i="85"/>
  <c r="S6" i="85"/>
  <c r="AC6" i="85"/>
  <c r="K53" i="85" s="1"/>
  <c r="AH6" i="85"/>
  <c r="M7" i="85"/>
  <c r="T7" i="85"/>
  <c r="AD7" i="85"/>
  <c r="N8" i="85"/>
  <c r="U8" i="85"/>
  <c r="AE8" i="85"/>
  <c r="L10" i="85"/>
  <c r="S10" i="85"/>
  <c r="AC10" i="85"/>
  <c r="AH10" i="85"/>
  <c r="M11" i="85"/>
  <c r="T11" i="85"/>
  <c r="AD11" i="85"/>
  <c r="N12" i="85"/>
  <c r="U12" i="85"/>
  <c r="AE12" i="85"/>
  <c r="L14" i="85"/>
  <c r="S14" i="85"/>
  <c r="AC14" i="85"/>
  <c r="AC15" i="85"/>
  <c r="AH16" i="85"/>
  <c r="S16" i="85"/>
  <c r="AD16" i="85"/>
  <c r="S17" i="85"/>
  <c r="S18" i="85"/>
  <c r="L19" i="85"/>
  <c r="AE20" i="85"/>
  <c r="N20" i="85"/>
  <c r="AC20" i="85"/>
  <c r="L20" i="85"/>
  <c r="AH22" i="85"/>
  <c r="S22" i="85"/>
  <c r="U22" i="85"/>
  <c r="AC23" i="85"/>
  <c r="AE24" i="85"/>
  <c r="N24" i="85"/>
  <c r="AC24" i="85"/>
  <c r="L24" i="85"/>
  <c r="M25" i="85"/>
  <c r="AE25" i="85"/>
  <c r="AE28" i="85"/>
  <c r="V29" i="85"/>
  <c r="AE29" i="85"/>
  <c r="N29" i="85"/>
  <c r="AD29" i="85"/>
  <c r="M29" i="85"/>
  <c r="AC29" i="85"/>
  <c r="L29" i="85"/>
  <c r="AC30" i="85"/>
  <c r="AE32" i="85"/>
  <c r="M32" i="85"/>
  <c r="L32" i="85"/>
  <c r="L33" i="85"/>
  <c r="AD33" i="85"/>
  <c r="M38" i="85"/>
  <c r="AF39" i="85"/>
  <c r="V6" i="85"/>
  <c r="AE9" i="85"/>
  <c r="AD12" i="85"/>
  <c r="V14" i="85"/>
  <c r="M6" i="85"/>
  <c r="T6" i="85"/>
  <c r="AD6" i="85"/>
  <c r="K52" i="85" s="1"/>
  <c r="V8" i="85"/>
  <c r="AF8" i="85"/>
  <c r="L9" i="85"/>
  <c r="M10" i="85"/>
  <c r="T10" i="85"/>
  <c r="AD10" i="85"/>
  <c r="V12" i="85"/>
  <c r="AF12" i="85"/>
  <c r="L13" i="85"/>
  <c r="M14" i="85"/>
  <c r="T14" i="85"/>
  <c r="AD14" i="85"/>
  <c r="AD15" i="85"/>
  <c r="AE16" i="85"/>
  <c r="U17" i="85"/>
  <c r="T18" i="85"/>
  <c r="M19" i="85"/>
  <c r="S25" i="85"/>
  <c r="U25" i="85"/>
  <c r="AH25" i="85"/>
  <c r="U26" i="85"/>
  <c r="T26" i="85"/>
  <c r="AH26" i="85"/>
  <c r="S26" i="85"/>
  <c r="AC33" i="85"/>
  <c r="AC34" i="85"/>
  <c r="AE34" i="85"/>
  <c r="U35" i="85"/>
  <c r="T35" i="85"/>
  <c r="AH35" i="85"/>
  <c r="S35" i="85"/>
  <c r="AE5" i="85"/>
  <c r="AF6" i="85"/>
  <c r="K50" i="85" s="1"/>
  <c r="AF10" i="85"/>
  <c r="L11" i="85"/>
  <c r="AE13" i="85"/>
  <c r="N6" i="85"/>
  <c r="L8" i="85"/>
  <c r="S8" i="85"/>
  <c r="N10" i="85"/>
  <c r="L12" i="85"/>
  <c r="S12" i="85"/>
  <c r="N14" i="85"/>
  <c r="AF14" i="85"/>
  <c r="M16" i="85"/>
  <c r="AF16" i="85"/>
  <c r="V17" i="85"/>
  <c r="AD17" i="85"/>
  <c r="M17" i="85"/>
  <c r="AH17" i="85"/>
  <c r="V18" i="85"/>
  <c r="AE18" i="85"/>
  <c r="N18" i="85"/>
  <c r="AH18" i="85"/>
  <c r="U20" i="85"/>
  <c r="AH20" i="85"/>
  <c r="S20" i="85"/>
  <c r="AC22" i="85"/>
  <c r="L22" i="85"/>
  <c r="AE22" i="85"/>
  <c r="N22" i="85"/>
  <c r="U24" i="85"/>
  <c r="AH24" i="85"/>
  <c r="S24" i="85"/>
  <c r="T25" i="85"/>
  <c r="V26" i="85"/>
  <c r="AE26" i="85"/>
  <c r="N26" i="85"/>
  <c r="AD26" i="85"/>
  <c r="AC26" i="85"/>
  <c r="L26" i="85"/>
  <c r="AC27" i="85"/>
  <c r="AD34" i="85"/>
  <c r="V35" i="85"/>
  <c r="AE35" i="85"/>
  <c r="N35" i="85"/>
  <c r="AD35" i="85"/>
  <c r="M35" i="85"/>
  <c r="AC35" i="85"/>
  <c r="U39" i="85"/>
  <c r="T39" i="85"/>
  <c r="AH39" i="85"/>
  <c r="S39" i="85"/>
  <c r="M21" i="85"/>
  <c r="T21" i="85"/>
  <c r="AD21" i="85"/>
  <c r="M27" i="85"/>
  <c r="T27" i="85"/>
  <c r="AD27" i="85"/>
  <c r="N28" i="85"/>
  <c r="U28" i="85"/>
  <c r="AF28" i="85"/>
  <c r="M30" i="85"/>
  <c r="T30" i="85"/>
  <c r="AD30" i="85"/>
  <c r="N31" i="85"/>
  <c r="U31" i="85"/>
  <c r="AE31" i="85"/>
  <c r="V32" i="85"/>
  <c r="M33" i="85"/>
  <c r="T33" i="85"/>
  <c r="M36" i="85"/>
  <c r="T36" i="85"/>
  <c r="AD36" i="85"/>
  <c r="N37" i="85"/>
  <c r="U37" i="85"/>
  <c r="AE37" i="85"/>
  <c r="V28" i="85"/>
  <c r="AH28" i="85"/>
  <c r="V31" i="85"/>
  <c r="AF31" i="85"/>
  <c r="V37" i="85"/>
  <c r="AF37" i="85"/>
  <c r="L28" i="85"/>
  <c r="L31" i="85"/>
  <c r="S31" i="85"/>
  <c r="V33" i="85"/>
  <c r="S37" i="85"/>
  <c r="I22" i="79"/>
  <c r="E17" i="79"/>
  <c r="E33" i="79"/>
  <c r="E5" i="79"/>
  <c r="V6" i="80"/>
  <c r="AF6" i="80"/>
  <c r="K5" i="80"/>
  <c r="L6" i="80"/>
  <c r="AC6" i="80"/>
  <c r="AH6" i="80"/>
  <c r="AE9" i="80"/>
  <c r="AE12" i="80"/>
  <c r="M13" i="80"/>
  <c r="L5" i="80"/>
  <c r="AC5" i="80"/>
  <c r="AH5" i="80"/>
  <c r="M6" i="80"/>
  <c r="T6" i="80"/>
  <c r="M8" i="80"/>
  <c r="U9" i="80"/>
  <c r="AD10" i="80"/>
  <c r="M10" i="80"/>
  <c r="M11" i="80"/>
  <c r="AC13" i="80"/>
  <c r="L13" i="80"/>
  <c r="M5" i="80"/>
  <c r="T5" i="80"/>
  <c r="AD5" i="80"/>
  <c r="N6" i="80"/>
  <c r="U6" i="80"/>
  <c r="AE6" i="80"/>
  <c r="K52" i="80" s="1"/>
  <c r="V7" i="80"/>
  <c r="AC9" i="80"/>
  <c r="L9" i="80"/>
  <c r="AC10" i="80"/>
  <c r="K12" i="80"/>
  <c r="AC12" i="80"/>
  <c r="AH13" i="80"/>
  <c r="S13" i="80"/>
  <c r="AD13" i="80"/>
  <c r="K14" i="80"/>
  <c r="S14" i="80"/>
  <c r="AE14" i="80"/>
  <c r="K15" i="80"/>
  <c r="S15" i="80"/>
  <c r="M16" i="80"/>
  <c r="AE16" i="80"/>
  <c r="AE17" i="80"/>
  <c r="AH18" i="80"/>
  <c r="S18" i="80"/>
  <c r="T18" i="80"/>
  <c r="T19" i="80"/>
  <c r="U19" i="80"/>
  <c r="M20" i="80"/>
  <c r="AE20" i="80"/>
  <c r="L23" i="80"/>
  <c r="AH9" i="80"/>
  <c r="S9" i="80"/>
  <c r="AD11" i="80"/>
  <c r="L8" i="80"/>
  <c r="T9" i="80"/>
  <c r="AD14" i="80"/>
  <c r="M14" i="80"/>
  <c r="AD15" i="80"/>
  <c r="AE15" i="80"/>
  <c r="N15" i="80"/>
  <c r="AC16" i="80"/>
  <c r="M17" i="80"/>
  <c r="AC18" i="80"/>
  <c r="L18" i="80"/>
  <c r="AD18" i="80"/>
  <c r="M18" i="80"/>
  <c r="AD19" i="80"/>
  <c r="M19" i="80"/>
  <c r="AE19" i="80"/>
  <c r="N19" i="80"/>
  <c r="AC20" i="80"/>
  <c r="K6" i="80"/>
  <c r="AC8" i="80"/>
  <c r="V5" i="80"/>
  <c r="AE11" i="80"/>
  <c r="N11" i="80"/>
  <c r="AC14" i="80"/>
  <c r="AC15" i="80"/>
  <c r="L16" i="80"/>
  <c r="AD17" i="80"/>
  <c r="N18" i="80"/>
  <c r="AE18" i="80"/>
  <c r="L19" i="80"/>
  <c r="AC19" i="80"/>
  <c r="L20" i="80"/>
  <c r="K23" i="80"/>
  <c r="L17" i="80"/>
  <c r="S17" i="80"/>
  <c r="AC17" i="80"/>
  <c r="AH17" i="80"/>
  <c r="L21" i="80"/>
  <c r="S21" i="80"/>
  <c r="AC21" i="80"/>
  <c r="AH21" i="80"/>
  <c r="M22" i="80"/>
  <c r="AC22" i="80"/>
  <c r="M23" i="80"/>
  <c r="AC23" i="80"/>
  <c r="M24" i="80"/>
  <c r="AC24" i="80"/>
  <c r="M25" i="80"/>
  <c r="AC25" i="80"/>
  <c r="M26" i="80"/>
  <c r="AC26" i="80"/>
  <c r="M27" i="80"/>
  <c r="AC27" i="80"/>
  <c r="M28" i="80"/>
  <c r="N29" i="80"/>
  <c r="AD29" i="80"/>
  <c r="N30" i="80"/>
  <c r="AD30" i="80"/>
  <c r="N31" i="80"/>
  <c r="AD31" i="80"/>
  <c r="N32" i="80"/>
  <c r="AE32" i="80"/>
  <c r="K33" i="80"/>
  <c r="AF33" i="80"/>
  <c r="AD23" i="80"/>
  <c r="AD24" i="80"/>
  <c r="AD25" i="80"/>
  <c r="AD26" i="80"/>
  <c r="AD27" i="80"/>
  <c r="K29" i="80"/>
  <c r="AE29" i="80"/>
  <c r="K30" i="80"/>
  <c r="AE30" i="80"/>
  <c r="K31" i="80"/>
  <c r="AE31" i="80"/>
  <c r="K32" i="80"/>
  <c r="AF32" i="80"/>
  <c r="L33" i="80"/>
  <c r="AF29" i="80"/>
  <c r="AF30" i="80"/>
  <c r="K51" i="80" s="1"/>
  <c r="AF31" i="80"/>
  <c r="M29" i="80"/>
  <c r="M30" i="80"/>
  <c r="M31" i="80"/>
  <c r="M32" i="80"/>
  <c r="N33" i="80"/>
  <c r="I27" i="79"/>
  <c r="W56" i="78"/>
  <c r="W52" i="78"/>
  <c r="W48" i="78"/>
  <c r="W59" i="78"/>
  <c r="W55" i="78"/>
  <c r="W51" i="78"/>
  <c r="W57" i="78"/>
  <c r="W58" i="78"/>
  <c r="W54" i="78"/>
  <c r="W50" i="78"/>
  <c r="W53" i="78"/>
  <c r="W49" i="78"/>
  <c r="F18" i="76"/>
  <c r="D18" i="76"/>
  <c r="K18" i="76"/>
  <c r="M18" i="76"/>
  <c r="E18" i="76"/>
  <c r="N18" i="76" l="1"/>
  <c r="H18" i="76"/>
  <c r="G18" i="76"/>
  <c r="L18" i="76"/>
  <c r="J18" i="76"/>
  <c r="O18" i="76"/>
  <c r="K52" i="90"/>
  <c r="K53" i="90"/>
  <c r="K50" i="90"/>
  <c r="R52" i="90"/>
  <c r="R50" i="90"/>
  <c r="R53" i="90"/>
  <c r="R51" i="90"/>
  <c r="W60" i="88"/>
  <c r="R53" i="85"/>
  <c r="H21" i="81" s="1"/>
  <c r="R51" i="85"/>
  <c r="L21" i="81" s="1"/>
  <c r="R50" i="85"/>
  <c r="N21" i="81" s="1"/>
  <c r="I17" i="81"/>
  <c r="I23" i="84"/>
  <c r="F17" i="81"/>
  <c r="E17" i="81"/>
  <c r="G17" i="81"/>
  <c r="O17" i="81"/>
  <c r="N17" i="81"/>
  <c r="J17" i="81"/>
  <c r="I15" i="84"/>
  <c r="K51" i="85"/>
  <c r="K54" i="85" s="1"/>
  <c r="R52" i="85"/>
  <c r="K54" i="80"/>
  <c r="K53" i="80"/>
  <c r="K55" i="80" s="1"/>
  <c r="R53" i="80"/>
  <c r="R51" i="80"/>
  <c r="R54" i="80"/>
  <c r="R52" i="80"/>
  <c r="W60" i="78"/>
  <c r="R54" i="90" l="1"/>
  <c r="K54" i="90"/>
  <c r="R54" i="85"/>
  <c r="J21" i="81"/>
  <c r="I20" i="84"/>
  <c r="I19" i="84"/>
  <c r="K17" i="81"/>
  <c r="I16" i="84"/>
  <c r="I18" i="84"/>
  <c r="L17" i="81"/>
  <c r="I24" i="84"/>
  <c r="H17" i="81"/>
  <c r="I17" i="84"/>
  <c r="D17" i="81"/>
  <c r="I21" i="84"/>
  <c r="I25" i="84"/>
  <c r="M17" i="81"/>
  <c r="R55" i="80"/>
  <c r="I22" i="84" l="1"/>
  <c r="I26" i="84"/>
  <c r="B17" i="81"/>
  <c r="J18" i="81" s="1"/>
  <c r="I27" i="84" l="1"/>
  <c r="F18" i="81"/>
  <c r="M18" i="81"/>
  <c r="E18" i="81"/>
  <c r="K18" i="81"/>
  <c r="H18" i="81"/>
  <c r="I18" i="81"/>
  <c r="D18" i="81"/>
  <c r="N18" i="81"/>
  <c r="L18" i="81"/>
  <c r="O18" i="81"/>
  <c r="G18" i="81"/>
</calcChain>
</file>

<file path=xl/comments1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<sst xmlns="http://schemas.openxmlformats.org/spreadsheetml/2006/main" count="757" uniqueCount="222">
  <si>
    <t>เลข</t>
  </si>
  <si>
    <t>รวม</t>
  </si>
  <si>
    <t>ที่</t>
  </si>
  <si>
    <t>ชื่อ  -  ชื่อสกุล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</si>
  <si>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</si>
  <si>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</si>
  <si>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</si>
  <si>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</si>
  <si>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</si>
  <si>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</si>
  <si>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</si>
  <si>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</si>
  <si>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</si>
  <si>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</si>
  <si>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ประเมินการอ่านคิดวิเคราะห์และเขียน</t>
  </si>
  <si>
    <t>ผลการประเมิน</t>
  </si>
  <si>
    <t xml:space="preserve"> </t>
  </si>
  <si>
    <t>แบบบันทึกผลการพัฒนาคุณภาพผู้เรียน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</si>
  <si>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</si>
  <si>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</si>
  <si>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</si>
  <si>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</si>
  <si>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</si>
  <si>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</si>
  <si>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</si>
  <si>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</si>
  <si>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</si>
  <si>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</si>
  <si>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</si>
  <si>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</si>
  <si>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</si>
  <si>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</si>
  <si>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</si>
  <si>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</si>
  <si>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 xml:space="preserve">ชื่อ 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</si>
  <si>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</si>
  <si>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</si>
  <si>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</si>
  <si>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</si>
  <si>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</si>
  <si>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</si>
  <si>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</si>
  <si>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</si>
  <si>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</si>
  <si>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</si>
  <si>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</si>
  <si>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</si>
  <si>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</si>
  <si>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</si>
  <si>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</si>
  <si>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</si>
  <si>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</si>
  <si>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</si>
  <si>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</si>
  <si>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</si>
  <si>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</si>
  <si>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</si>
  <si>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</si>
  <si>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</si>
  <si>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</si>
  <si>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</si>
  <si>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</si>
  <si>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</si>
  <si>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</si>
  <si>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</si>
  <si>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</si>
  <si>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</si>
  <si>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</si>
  <si>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</si>
  <si>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</si>
  <si>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</si>
  <si>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r>
      <t xml:space="preserve">อำเภอ/เขต   </t>
    </r>
    <r>
      <rPr>
        <sz val="18"/>
        <rFont val="TH Sarabun New"/>
        <family val="2"/>
      </rPr>
      <t>เมืองสมุทรปราการ</t>
    </r>
  </si>
  <si>
    <r>
      <rPr>
        <b/>
        <sz val="18"/>
        <rFont val="TH Sarabun New"/>
        <family val="2"/>
      </rPr>
      <t>หมายเหตุ</t>
    </r>
    <r>
      <rPr>
        <b/>
        <sz val="18"/>
        <color indexed="10"/>
        <rFont val="TH Sarabun New"/>
        <family val="2"/>
      </rPr>
      <t xml:space="preserve"> </t>
    </r>
    <r>
      <rPr>
        <sz val="18"/>
        <rFont val="TH Sarabun New"/>
        <family val="2"/>
      </rPr>
      <t xml:space="preserve"> รายวิชา 0.5 หน่วย ให้เปลี่ยน </t>
    </r>
    <r>
      <rPr>
        <sz val="18"/>
        <color indexed="10"/>
        <rFont val="TH Sarabun New"/>
        <family val="2"/>
      </rPr>
      <t>80</t>
    </r>
    <r>
      <rPr>
        <sz val="18"/>
        <rFont val="TH Sarabun New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</si>
  <si>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 New"/>
        <family val="2"/>
      </rPr>
      <t xml:space="preserve">80 </t>
    </r>
    <r>
      <rPr>
        <b/>
        <sz val="18"/>
        <rFont val="TH Sarabun New"/>
        <family val="2"/>
      </rPr>
      <t>เท่านั้น ส่วนอื่นๆจะเปลี่ยนไปตามเงื่อนไขที่กำหนดไว้)</t>
    </r>
  </si>
  <si>
    <t>ลงชื่อ..........................................................ครูผู้สอน</t>
  </si>
  <si>
    <t>(...............................................................................)</t>
  </si>
  <si>
    <t>เด็กหญิง จันทิมา  พูนพงศ์พิพัฒน์</t>
  </si>
  <si>
    <t>นางสาว เพชรลดา  นาคเสม</t>
  </si>
  <si>
    <t>นางสาว ณิชมน  ศรีบุญ</t>
  </si>
  <si>
    <t>นางสาว พรกมล  ศรสูง</t>
  </si>
  <si>
    <t>นางสาว ศศิธร  เม่นคล้าย</t>
  </si>
  <si>
    <t>นาย วาทะศิลป์  หลักคำ</t>
  </si>
  <si>
    <t>นาย นิติภูมิ  ตอพล</t>
  </si>
  <si>
    <t>นางสาว ลักษิกา  แซ่เจีย</t>
  </si>
  <si>
    <t>นาย โสภณ  สังขบุญชู</t>
  </si>
  <si>
    <t>นางสาว นพมาศ  ก่ำรัมย์</t>
  </si>
  <si>
    <t>นางสาว สุนันทา  แก้วหา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</si>
  <si>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</si>
  <si>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</si>
  <si>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</si>
  <si>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</si>
  <si>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</si>
  <si>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</si>
  <si>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</si>
  <si>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</si>
  <si>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</si>
  <si>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</si>
  <si>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</si>
  <si>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</si>
  <si>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</si>
  <si>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</si>
  <si>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นางสาวณีรนุช   กุมผัน )</t>
  </si>
  <si>
    <t>( นายอิทธิพัทธ์   ธีระวรรณสาร )</t>
  </si>
  <si>
    <r>
      <t xml:space="preserve">โรงเรียน  </t>
    </r>
    <r>
      <rPr>
        <sz val="18"/>
        <rFont val="TH Sarabun New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</si>
  <si>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 New"/>
        <family val="2"/>
      </rPr>
      <t>2</t>
    </r>
    <r>
      <rPr>
        <sz val="18"/>
        <rFont val="TH Sarabun New"/>
        <family val="2"/>
      </rPr>
      <t xml:space="preserve">       ปีการศึกษา  </t>
    </r>
    <r>
      <rPr>
        <b/>
        <sz val="18"/>
        <rFont val="TH Sarabun New"/>
        <family val="2"/>
      </rPr>
      <t>2562</t>
    </r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</si>
  <si>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</si>
  <si>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</si>
  <si>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</si>
  <si>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</si>
  <si>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</si>
  <si>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</si>
  <si>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</si>
  <si>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</si>
  <si>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เวลาเรียน  รายวิชา  ...........................................     รหัสวิชา ...........................   จำนวน.......... ชั่วโมง/สัปดาห์</t>
  </si>
  <si>
    <t>เวลาเรียน  รายวิชา  ............................................  รหัสวิชา .............................   จำนวน.......... ชั่วโมง/สัปดาห์</t>
  </si>
  <si>
    <t>พ.ศ.</t>
  </si>
  <si>
    <t xml:space="preserve">คะแนนตัวชี้วัด/ผลการเรียนรู้ที่คาดหวัง รายวิชา...................................... รหัสวิชา....................................   </t>
  </si>
  <si>
    <t>แบบแจ้งผลการเรียน รายวิชาภาษาอังกฤษ รหัสวิชา อ21101  ชั้นมัธยมศึกษาปีที่ 2/1 ภาคเรียนที่ 2/2562</t>
  </si>
  <si>
    <t>ลงชื่อ.......................................ครูผู้สอน</t>
  </si>
  <si>
    <t>ลงชื่อ.........................................วัดผล</t>
  </si>
  <si>
    <t>ลงชื่อ........................................วิชาการ</t>
  </si>
  <si>
    <t>ลงชื่อ...................................ผู้อำนวยการ</t>
  </si>
  <si>
    <r>
      <t xml:space="preserve">คะแนนคุณลักษณะอันพึงประสงค์และคะแนนอ่านคิดวิเคราะห์และเขียน  รายวิชา </t>
    </r>
    <r>
      <rPr>
        <sz val="16"/>
        <rFont val="TH Sarabun New"/>
        <family val="2"/>
      </rPr>
      <t>.......................................................................</t>
    </r>
  </si>
  <si>
    <t>ประเมินการอ่านคิดวิเคราะห์เขียน</t>
  </si>
  <si>
    <t>นางสาว กัญญารัตน์  ไชยทุ่งฉิน</t>
  </si>
  <si>
    <t>นางสาว พิมลภา  ตุ้มทองคำ</t>
  </si>
  <si>
    <t>นางสาว ลลิตา  เมืองประสิทธิ์</t>
  </si>
  <si>
    <t>นางสาว วรัญญา  เพ็งกระจ่าง</t>
  </si>
  <si>
    <t>นาย วันชัย  จุ้ยมณี</t>
  </si>
  <si>
    <t>นาย ปาณรวุฒิ  ปานมาก</t>
  </si>
  <si>
    <t>นาย วีรภัทร  ศรีสมพัด</t>
  </si>
  <si>
    <t>นางสาว บุญยานุช  อรรฆพลกุล</t>
  </si>
  <si>
    <t>นาย ชลภัทร  สมพิษ</t>
  </si>
  <si>
    <t>นาย ธันวา  บางเหลือง</t>
  </si>
  <si>
    <t>นางสาว อภิญญา  เฟื่องกระโทก</t>
  </si>
  <si>
    <t>นางสาว สุวนันท์  ใจไว</t>
  </si>
  <si>
    <t>นาย ดำรงชัย  หมั่นตะคุ</t>
  </si>
  <si>
    <t>นางสาว พรนภัส  อิ่มอก</t>
  </si>
  <si>
    <t>นาย สมบูรณ์  ตะวะนะ</t>
  </si>
  <si>
    <t>นาย ปัณณธร  บัวศรี</t>
  </si>
  <si>
    <t>นาย ธีรเทพ  เขียวมนต์</t>
  </si>
  <si>
    <t>นางสาว กนกพรรณ  ป้อมสา</t>
  </si>
  <si>
    <t>นางสาว จิดารัตน์  อุ่นบาง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</si>
  <si>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</si>
  <si>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</si>
  <si>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แบบแจ้งผลการเรียน รายวิชาภาษาอังกฤษ รหัสวิชา อ21101  ชั้นมัธยมศึกษาปีที่ 2/3 ภาคเรียนที่ 2/2562</t>
  </si>
  <si>
    <t>นาย ณัฐพล  ท่อกระโทก</t>
  </si>
  <si>
    <t>นางสาว รจนา  ปานแดง</t>
  </si>
  <si>
    <t>นาย ปิยะพงษ์  สีลาโส</t>
  </si>
  <si>
    <t>นาย ธนกร  เกษศร</t>
  </si>
  <si>
    <t>นาย ธนภัทร  ลานทอง</t>
  </si>
  <si>
    <t>นางสาว นัฐกมล  นาคปั้น</t>
  </si>
  <si>
    <t>นางสาว ธัญพร  นาสมชาย</t>
  </si>
  <si>
    <t>นางสาว วรรษมน  ชองขันปอน</t>
  </si>
  <si>
    <t>นางสาว อริสรา  ธรรมวงค์</t>
  </si>
  <si>
    <t>นางสาว เบญจวรรณ  จันดา</t>
  </si>
  <si>
    <t>นาย ไวยวิทย์  เจริญศิริ</t>
  </si>
  <si>
    <t>นางสาว ณัฐนิชา  มะเเม</t>
  </si>
  <si>
    <t>นางสาว เพ็ญพัชร  แซ่อื้อ</t>
  </si>
  <si>
    <t>นางสาว ณัฐนันท์  มูลเมือง</t>
  </si>
  <si>
    <t>นางสาว ขวัญชนก  ปิดตาทานัง</t>
  </si>
  <si>
    <t>นางสาว ชโลทร  คะหงวน</t>
  </si>
  <si>
    <t>นางสาว ฉัตราภรณ์  ทรงรูป</t>
  </si>
  <si>
    <t>นางสาว กัญญา  หาดเพ็ชร์</t>
  </si>
  <si>
    <t>นางสาว หนึ่งฤทัย  แดงขว้า</t>
  </si>
  <si>
    <t>นางสาว สุธาทิพย์  เสือสวัสดิ์</t>
  </si>
  <si>
    <t>นางสาว พัชฌา  บุญสพ</t>
  </si>
  <si>
    <t>นางสาว พัชธิดา  เนียมท้วม</t>
  </si>
  <si>
    <t>นางสาว ณิศวรา  ศรีหัตถ์ชัย</t>
  </si>
  <si>
    <t>นาย ธานนท์  ทองอุ่น</t>
  </si>
  <si>
    <t>นางสาว พิมลวรรณ  ประกอบกิจ</t>
  </si>
  <si>
    <t>นาย เกริกพล  เรืองอร่าม</t>
  </si>
  <si>
    <t>นาย ธนทัต  เขียวไสว</t>
  </si>
  <si>
    <t>นางสาว กรกมล  หนองคู</t>
  </si>
  <si>
    <t>นางสาว ชยาภา  ชื่นรส</t>
  </si>
  <si>
    <t>นาย ณัฐพงษ์  มากระจันทร์</t>
  </si>
  <si>
    <t>นางสาว ธารธารา  ธนินท์วานิชกุล</t>
  </si>
  <si>
    <t>นางสาว กาญติมา  สิงห์โต</t>
  </si>
  <si>
    <t>นางสาว วันวิภา  สายพิณ</t>
  </si>
  <si>
    <t>นาย นิติพันธ์  โถทอง</t>
  </si>
  <si>
    <t>นางสาว วีรภัทรา  กองกุหลาบ</t>
  </si>
  <si>
    <t>นาย ภัทรพล  คำพันธุ์</t>
  </si>
  <si>
    <t>นางสาว วรรณวริน  จันจันทึก</t>
  </si>
  <si>
    <t>นางสาว รัตนากร  แก้วรักษา</t>
  </si>
  <si>
    <t>นางสาว ธีนิดา   เที่ยงตรง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</si>
  <si>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</si>
  <si>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นาย กฤษฎา  รูปกระต่าย</t>
  </si>
  <si>
    <t>นาย ภูวิศ  มุขประดิษฐ์</t>
  </si>
  <si>
    <t>นาย มงคล  ชะอุ่มเกษ</t>
  </si>
  <si>
    <t>นางสาว มินตรา  พิทักษิณ</t>
  </si>
  <si>
    <t>นางสาว สุพรรณษา  จันทร์ภู่</t>
  </si>
  <si>
    <t>นาย กิตติกร  แซ่ลิม</t>
  </si>
  <si>
    <t>นาย อนุเทพ  เอี่ยมจำรัส</t>
  </si>
  <si>
    <t>นาย วศิน  พรสันเทียะ</t>
  </si>
  <si>
    <t>นาย ทินกร  อินพล</t>
  </si>
  <si>
    <t>นางสาว นันทกานต์  สุดสายเนตร</t>
  </si>
  <si>
    <t>นางสาว สุภาพร  แซ่โค้ว</t>
  </si>
  <si>
    <t>นาย สุทัช  แย้มพอบ</t>
  </si>
  <si>
    <t>นาย ศรัณย์  นวลฉ่ำ</t>
  </si>
  <si>
    <t>นาย บุรเศรษฐ์  ทองใบ</t>
  </si>
  <si>
    <t>นาย วิณณ์  แสงอรุณ</t>
  </si>
  <si>
    <t>นางสาว จุฑามาศ  สมทองรัตน์</t>
  </si>
  <si>
    <t>นาย วีระวัฒน์  อุ่นแก้ว</t>
  </si>
  <si>
    <t>นาย ศุภกร  สารศิริ</t>
  </si>
  <si>
    <t>นาย ณัฐวุฒิ  โพธิ์ทอง</t>
  </si>
  <si>
    <t>นาย ชัชพิสิฐ  คัชชานนท์</t>
  </si>
  <si>
    <t>นาย อรุณอัมรินทร์  เอี่ยมจำรัส</t>
  </si>
  <si>
    <t>นาย ฐณต  อิศวโสภณ</t>
  </si>
  <si>
    <t>นาย เอกสิทธิ์  มณีจักษ์</t>
  </si>
  <si>
    <t>นาย สิรณัฐ  โรคน้อย</t>
  </si>
  <si>
    <t>นาย อภิสิทธิ์  ศิริมานพ</t>
  </si>
  <si>
    <t>นางสาว นันท์นภัส  ศรีเสมอ</t>
  </si>
  <si>
    <t>นาย ธนากร  ทองชูนิตย์</t>
  </si>
  <si>
    <t>นาย กนก  แดนรับรัมย์</t>
  </si>
  <si>
    <t>นาย อัครเดช  วิเก็ง</t>
  </si>
  <si>
    <t>นางสาว นันท์ลภัส  ไกรใหญ่</t>
  </si>
  <si>
    <t>นาย พีรพัฒน์  สะราคำ</t>
  </si>
  <si>
    <t>นางสาว รัชนีกร  บูชา</t>
  </si>
  <si>
    <t>นาย กฤตนนท์  บุญลิกา</t>
  </si>
  <si>
    <t>นางสาว ปณิดา  คำโสด</t>
  </si>
  <si>
    <t>นางสาว ปริณดา   แจ่มทอง</t>
  </si>
  <si>
    <t>รายวิชา...................................................รหัสวิชา................................ชั้นมัธยมศึกษาปีที่.........ภาคเรียนที่...........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</si>
</sst>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b/>
      <sz val="16"/>
      <name val="TH Sarabun New"/>
      <family val="2"/>
    </font>
    <font>
      <b/>
      <sz val="15"/>
      <name val="TH Sarabun New"/>
      <family val="2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b/>
      <sz val="18"/>
      <color indexed="10"/>
      <name val="TH Sarabun New"/>
      <family val="2"/>
    </font>
    <font>
      <sz val="18"/>
      <color indexed="10"/>
      <name val="TH Sarabun New"/>
      <family val="2"/>
    </font>
    <font>
      <b/>
      <sz val="14"/>
      <color indexed="12"/>
      <name val="TH Sarabun New"/>
      <family val="2"/>
    </font>
    <font>
      <sz val="16"/>
      <color rgb="FFFF0000"/>
      <name val="TH Sarabun New"/>
      <family val="2"/>
    </font>
    <font>
      <sz val="10"/>
      <name val="TH Sarabun New"/>
      <family val="2"/>
    </font>
    <font>
      <sz val="14"/>
      <name val="Cordia New"/>
      <family val="2"/>
    </font>
    <font>
      <sz val="14"/>
      <color rgb="FFFF0000"/>
      <name val="TH Sarabun New"/>
      <family val="2"/>
    </font>
    <font>
      <sz val="14"/>
      <color theme="1"/>
      <name val="TH SarabunPSK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2" fillId="0" borderId="0"/>
    <xf numFmtId="0" fontId="31" fillId="0" borderId="0"/>
    <xf numFmtId="0" fontId="2" fillId="0" borderId="0"/>
  </cellStyleXfs>
  <cellXfs count="662">
    <xf numFmtId="0" fontId="0" fillId="0" borderId="0" xfId="0"/>
    <xf numFmtId="0" fontId="11" fillId="0" borderId="36" xfId="1" applyFont="1" applyBorder="1" applyAlignment="1" applyProtection="1">
      <alignment horizontal="center" vertical="center"/>
      <protection locked="0"/>
    </xf>
    <xf numFmtId="0" fontId="11" fillId="0" borderId="35" xfId="1" applyFont="1" applyBorder="1" applyAlignment="1" applyProtection="1">
      <alignment horizontal="center" vertical="center"/>
      <protection locked="0"/>
    </xf>
    <xf numFmtId="0" fontId="11" fillId="0" borderId="35" xfId="1" applyFont="1" applyFill="1" applyBorder="1" applyAlignment="1" applyProtection="1">
      <alignment horizontal="center" vertical="center"/>
      <protection locked="0"/>
    </xf>
    <xf numFmtId="0" fontId="11" fillId="0" borderId="16" xfId="3" applyNumberFormat="1" applyFont="1" applyFill="1" applyBorder="1" applyAlignment="1">
      <alignment horizontal="left" vertical="center"/>
    </xf>
    <xf numFmtId="0" fontId="11" fillId="0" borderId="1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left" vertical="center"/>
    </xf>
    <xf numFmtId="0" fontId="11" fillId="0" borderId="0" xfId="4" applyFont="1"/>
    <xf numFmtId="0" fontId="11" fillId="0" borderId="0" xfId="4" applyFont="1" applyAlignment="1"/>
    <xf numFmtId="0" fontId="16" fillId="0" borderId="0" xfId="4" applyFont="1"/>
    <xf numFmtId="0" fontId="17" fillId="0" borderId="0" xfId="4" applyFont="1" applyAlignment="1">
      <alignment horizontal="center"/>
    </xf>
    <xf numFmtId="0" fontId="19" fillId="0" borderId="0" xfId="4" applyFont="1" applyBorder="1" applyAlignment="1"/>
    <xf numFmtId="0" fontId="11" fillId="0" borderId="0" xfId="4" applyFont="1" applyBorder="1"/>
    <xf numFmtId="0" fontId="11" fillId="0" borderId="0" xfId="4" applyFont="1" applyBorder="1" applyAlignment="1"/>
    <xf numFmtId="0" fontId="18" fillId="0" borderId="0" xfId="4" applyFont="1" applyBorder="1"/>
    <xf numFmtId="0" fontId="18" fillId="0" borderId="0" xfId="4" applyFont="1" applyBorder="1" applyAlignment="1"/>
    <xf numFmtId="0" fontId="19" fillId="0" borderId="61" xfId="4" applyFont="1" applyBorder="1"/>
    <xf numFmtId="0" fontId="18" fillId="0" borderId="61" xfId="4" applyFont="1" applyBorder="1"/>
    <xf numFmtId="0" fontId="18" fillId="0" borderId="61" xfId="4" applyFont="1" applyBorder="1" applyAlignment="1"/>
    <xf numFmtId="0" fontId="11" fillId="0" borderId="61" xfId="4" applyFont="1" applyBorder="1"/>
    <xf numFmtId="0" fontId="19" fillId="0" borderId="74" xfId="4" applyFont="1" applyBorder="1" applyAlignment="1">
      <alignment horizontal="center"/>
    </xf>
    <xf numFmtId="0" fontId="19" fillId="0" borderId="10" xfId="4" applyFont="1" applyBorder="1" applyAlignment="1">
      <alignment horizontal="center"/>
    </xf>
    <xf numFmtId="0" fontId="19" fillId="0" borderId="66" xfId="4" applyFont="1" applyBorder="1" applyAlignment="1">
      <alignment horizontal="center"/>
    </xf>
    <xf numFmtId="0" fontId="19" fillId="0" borderId="58" xfId="4" applyFont="1" applyBorder="1" applyAlignment="1">
      <alignment horizontal="center"/>
    </xf>
    <xf numFmtId="0" fontId="19" fillId="0" borderId="62" xfId="4" applyFont="1" applyBorder="1" applyAlignment="1">
      <alignment horizontal="center"/>
    </xf>
    <xf numFmtId="0" fontId="18" fillId="0" borderId="50" xfId="4" applyFont="1" applyBorder="1" applyAlignment="1">
      <alignment horizontal="center"/>
    </xf>
    <xf numFmtId="0" fontId="18" fillId="0" borderId="2" xfId="4" applyFont="1" applyBorder="1" applyAlignment="1">
      <alignment horizontal="center"/>
    </xf>
    <xf numFmtId="0" fontId="18" fillId="0" borderId="21" xfId="4" applyFont="1" applyBorder="1" applyAlignment="1">
      <alignment horizontal="center"/>
    </xf>
    <xf numFmtId="0" fontId="18" fillId="0" borderId="11" xfId="4" applyFont="1" applyBorder="1" applyAlignment="1">
      <alignment horizontal="center"/>
    </xf>
    <xf numFmtId="0" fontId="18" fillId="0" borderId="32" xfId="4" applyFont="1" applyBorder="1" applyAlignment="1">
      <alignment horizontal="center"/>
    </xf>
    <xf numFmtId="0" fontId="18" fillId="0" borderId="23" xfId="4" applyFont="1" applyBorder="1" applyAlignment="1">
      <alignment horizontal="center"/>
    </xf>
    <xf numFmtId="0" fontId="18" fillId="0" borderId="24" xfId="4" applyFont="1" applyBorder="1" applyAlignment="1">
      <alignment horizontal="center"/>
    </xf>
    <xf numFmtId="0" fontId="18" fillId="0" borderId="25" xfId="4" applyFont="1" applyBorder="1" applyAlignment="1">
      <alignment horizontal="center"/>
    </xf>
    <xf numFmtId="0" fontId="18" fillId="0" borderId="58" xfId="4" applyFont="1" applyBorder="1" applyAlignment="1">
      <alignment horizontal="center"/>
    </xf>
    <xf numFmtId="0" fontId="18" fillId="0" borderId="10" xfId="4" applyFont="1" applyBorder="1" applyAlignment="1">
      <alignment horizontal="center"/>
    </xf>
    <xf numFmtId="0" fontId="18" fillId="0" borderId="62" xfId="4" applyFont="1" applyBorder="1" applyAlignment="1">
      <alignment horizontal="center"/>
    </xf>
    <xf numFmtId="0" fontId="20" fillId="0" borderId="11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18" fillId="0" borderId="6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0" fontId="19" fillId="0" borderId="59" xfId="4" applyFont="1" applyBorder="1"/>
    <xf numFmtId="0" fontId="18" fillId="0" borderId="60" xfId="4" applyFont="1" applyBorder="1"/>
    <xf numFmtId="0" fontId="18" fillId="0" borderId="60" xfId="4" applyFont="1" applyBorder="1" applyAlignment="1"/>
    <xf numFmtId="0" fontId="11" fillId="0" borderId="13" xfId="4" applyFont="1" applyBorder="1"/>
    <xf numFmtId="0" fontId="11" fillId="0" borderId="35" xfId="4" applyFont="1" applyBorder="1"/>
    <xf numFmtId="0" fontId="11" fillId="0" borderId="14" xfId="4" applyFont="1" applyBorder="1"/>
    <xf numFmtId="0" fontId="19" fillId="0" borderId="35" xfId="4" applyFont="1" applyBorder="1"/>
    <xf numFmtId="0" fontId="19" fillId="0" borderId="0" xfId="4" applyFont="1" applyBorder="1"/>
    <xf numFmtId="0" fontId="18" fillId="0" borderId="52" xfId="4" applyFont="1" applyBorder="1"/>
    <xf numFmtId="0" fontId="18" fillId="0" borderId="35" xfId="4" applyFont="1" applyBorder="1"/>
    <xf numFmtId="0" fontId="18" fillId="0" borderId="0" xfId="4" applyFont="1" applyBorder="1" applyAlignment="1">
      <alignment vertical="center"/>
    </xf>
    <xf numFmtId="0" fontId="11" fillId="0" borderId="52" xfId="4" applyFont="1" applyBorder="1"/>
    <xf numFmtId="0" fontId="18" fillId="0" borderId="15" xfId="4" applyFont="1" applyBorder="1" applyAlignment="1">
      <alignment vertical="center"/>
    </xf>
    <xf numFmtId="0" fontId="21" fillId="0" borderId="0" xfId="4" applyFont="1" applyAlignment="1"/>
    <xf numFmtId="0" fontId="22" fillId="0" borderId="0" xfId="4" applyFont="1" applyAlignment="1"/>
    <xf numFmtId="0" fontId="22" fillId="0" borderId="0" xfId="4" applyFont="1"/>
    <xf numFmtId="0" fontId="22" fillId="0" borderId="0" xfId="4" applyFont="1" applyBorder="1"/>
    <xf numFmtId="0" fontId="22" fillId="0" borderId="0" xfId="4" applyFont="1" applyBorder="1" applyAlignment="1"/>
    <xf numFmtId="0" fontId="2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20" fillId="0" borderId="0" xfId="4" applyFont="1"/>
    <xf numFmtId="0" fontId="20" fillId="0" borderId="0" xfId="4" applyFont="1" applyAlignment="1"/>
    <xf numFmtId="0" fontId="16" fillId="0" borderId="0" xfId="4" applyFont="1" applyFill="1" applyBorder="1" applyAlignment="1" applyProtection="1">
      <alignment horizontal="center"/>
      <protection locked="0"/>
    </xf>
    <xf numFmtId="0" fontId="16" fillId="0" borderId="0" xfId="4" applyFont="1" applyFill="1" applyBorder="1" applyAlignment="1" applyProtection="1">
      <protection locked="0"/>
    </xf>
    <xf numFmtId="0" fontId="11" fillId="0" borderId="0" xfId="4" applyFont="1" applyFill="1" applyProtection="1">
      <protection locked="0"/>
    </xf>
    <xf numFmtId="0" fontId="11" fillId="0" borderId="47" xfId="4" applyFont="1" applyFill="1" applyBorder="1" applyAlignment="1" applyProtection="1">
      <alignment horizontal="center" vertical="center"/>
      <protection locked="0"/>
    </xf>
    <xf numFmtId="0" fontId="16" fillId="0" borderId="41" xfId="4" applyFont="1" applyFill="1" applyBorder="1" applyAlignment="1" applyProtection="1">
      <alignment horizontal="center"/>
      <protection locked="0"/>
    </xf>
    <xf numFmtId="0" fontId="16" fillId="0" borderId="42" xfId="4" applyFont="1" applyFill="1" applyBorder="1" applyAlignment="1" applyProtection="1">
      <alignment horizontal="center"/>
      <protection locked="0"/>
    </xf>
    <xf numFmtId="0" fontId="16" fillId="0" borderId="44" xfId="4" applyFont="1" applyFill="1" applyBorder="1" applyAlignment="1" applyProtection="1">
      <alignment horizontal="center"/>
      <protection locked="0"/>
    </xf>
    <xf numFmtId="0" fontId="13" fillId="0" borderId="40" xfId="4" applyFont="1" applyFill="1" applyBorder="1" applyAlignment="1">
      <alignment horizontal="center"/>
    </xf>
    <xf numFmtId="0" fontId="24" fillId="0" borderId="8" xfId="4" applyFont="1" applyFill="1" applyBorder="1" applyAlignment="1">
      <alignment vertical="center"/>
    </xf>
    <xf numFmtId="0" fontId="24" fillId="0" borderId="3" xfId="4" applyFont="1" applyFill="1" applyBorder="1" applyAlignment="1">
      <alignment vertical="center"/>
    </xf>
    <xf numFmtId="0" fontId="24" fillId="0" borderId="30" xfId="4" applyFont="1" applyFill="1" applyBorder="1" applyAlignment="1">
      <alignment vertical="center"/>
    </xf>
    <xf numFmtId="0" fontId="11" fillId="0" borderId="5" xfId="4" applyFont="1" applyFill="1" applyBorder="1" applyAlignment="1"/>
    <xf numFmtId="0" fontId="24" fillId="0" borderId="11" xfId="4" applyFont="1" applyFill="1" applyBorder="1" applyAlignment="1">
      <alignment vertical="center"/>
    </xf>
    <xf numFmtId="0" fontId="24" fillId="0" borderId="2" xfId="4" applyFont="1" applyFill="1" applyBorder="1" applyAlignment="1">
      <alignment vertical="center"/>
    </xf>
    <xf numFmtId="0" fontId="24" fillId="0" borderId="2" xfId="4" applyFont="1" applyFill="1" applyBorder="1" applyAlignment="1"/>
    <xf numFmtId="0" fontId="24" fillId="0" borderId="21" xfId="4" applyFont="1" applyFill="1" applyBorder="1" applyAlignment="1"/>
    <xf numFmtId="0" fontId="11" fillId="0" borderId="0" xfId="4" applyFont="1" applyFill="1"/>
    <xf numFmtId="0" fontId="11" fillId="0" borderId="0" xfId="4" applyFont="1" applyFill="1" applyAlignment="1"/>
    <xf numFmtId="0" fontId="18" fillId="0" borderId="56" xfId="4" applyFont="1" applyFill="1" applyBorder="1" applyAlignment="1">
      <alignment vertical="center"/>
    </xf>
    <xf numFmtId="0" fontId="11" fillId="0" borderId="71" xfId="4" applyFont="1" applyFill="1" applyBorder="1" applyAlignment="1">
      <alignment vertical="center"/>
    </xf>
    <xf numFmtId="0" fontId="18" fillId="0" borderId="71" xfId="4" applyFont="1" applyFill="1" applyBorder="1" applyAlignment="1">
      <alignment vertical="center"/>
    </xf>
    <xf numFmtId="0" fontId="18" fillId="0" borderId="54" xfId="4" applyFont="1" applyFill="1" applyBorder="1"/>
    <xf numFmtId="0" fontId="13" fillId="0" borderId="38" xfId="4" applyFont="1" applyFill="1" applyBorder="1" applyAlignment="1">
      <alignment horizontal="center"/>
    </xf>
    <xf numFmtId="1" fontId="30" fillId="0" borderId="22" xfId="4" applyNumberFormat="1" applyFont="1" applyFill="1" applyBorder="1" applyAlignment="1">
      <alignment horizontal="center" vertical="center"/>
    </xf>
    <xf numFmtId="1" fontId="30" fillId="0" borderId="3" xfId="4" applyNumberFormat="1" applyFont="1" applyFill="1" applyBorder="1" applyAlignment="1">
      <alignment horizontal="center" vertical="center"/>
    </xf>
    <xf numFmtId="0" fontId="30" fillId="0" borderId="0" xfId="4" applyFont="1" applyFill="1" applyBorder="1" applyAlignment="1" applyProtection="1">
      <alignment vertical="center"/>
      <protection locked="0"/>
    </xf>
    <xf numFmtId="1" fontId="30" fillId="0" borderId="30" xfId="4" applyNumberFormat="1" applyFont="1" applyFill="1" applyBorder="1" applyAlignment="1">
      <alignment horizontal="center" vertical="center"/>
    </xf>
    <xf numFmtId="1" fontId="13" fillId="0" borderId="5" xfId="4" applyNumberFormat="1" applyFont="1" applyFill="1" applyBorder="1" applyAlignment="1">
      <alignment horizontal="center"/>
    </xf>
    <xf numFmtId="0" fontId="30" fillId="0" borderId="3" xfId="4" applyFont="1" applyFill="1" applyBorder="1" applyAlignment="1" applyProtection="1">
      <alignment vertical="center"/>
      <protection locked="0"/>
    </xf>
    <xf numFmtId="1" fontId="30" fillId="0" borderId="4" xfId="4" applyNumberFormat="1" applyFont="1" applyFill="1" applyBorder="1" applyAlignment="1">
      <alignment horizontal="center" vertical="center"/>
    </xf>
    <xf numFmtId="1" fontId="20" fillId="0" borderId="51" xfId="4" applyNumberFormat="1" applyFont="1" applyFill="1" applyBorder="1" applyAlignment="1">
      <alignment horizontal="center" vertical="center"/>
    </xf>
    <xf numFmtId="0" fontId="18" fillId="0" borderId="25" xfId="4" applyFont="1" applyFill="1" applyBorder="1" applyAlignment="1" applyProtection="1">
      <alignment vertical="center"/>
      <protection locked="0"/>
    </xf>
    <xf numFmtId="0" fontId="18" fillId="0" borderId="0" xfId="4" applyFont="1" applyFill="1" applyBorder="1" applyAlignment="1" applyProtection="1">
      <alignment vertical="center"/>
      <protection locked="0"/>
    </xf>
    <xf numFmtId="0" fontId="18" fillId="0" borderId="23" xfId="4" applyFont="1" applyFill="1" applyBorder="1"/>
    <xf numFmtId="0" fontId="13" fillId="0" borderId="0" xfId="4" applyFont="1" applyFill="1" applyProtection="1">
      <protection locked="0"/>
    </xf>
    <xf numFmtId="0" fontId="11" fillId="0" borderId="39" xfId="4" applyFont="1" applyFill="1" applyBorder="1" applyAlignment="1">
      <alignment horizontal="center"/>
    </xf>
    <xf numFmtId="1" fontId="30" fillId="0" borderId="9" xfId="4" applyNumberFormat="1" applyFont="1" applyFill="1" applyBorder="1" applyAlignment="1">
      <alignment horizontal="center" vertical="center"/>
    </xf>
    <xf numFmtId="1" fontId="30" fillId="0" borderId="7" xfId="4" applyNumberFormat="1" applyFont="1" applyFill="1" applyBorder="1" applyAlignment="1">
      <alignment horizontal="center" vertical="center"/>
    </xf>
    <xf numFmtId="1" fontId="30" fillId="0" borderId="31" xfId="4" applyNumberFormat="1" applyFont="1" applyFill="1" applyBorder="1" applyAlignment="1">
      <alignment horizontal="center" vertical="center"/>
    </xf>
    <xf numFmtId="1" fontId="30" fillId="0" borderId="12" xfId="4" applyNumberFormat="1" applyFont="1" applyFill="1" applyBorder="1" applyAlignment="1">
      <alignment horizontal="center" vertical="center"/>
    </xf>
    <xf numFmtId="0" fontId="20" fillId="0" borderId="37" xfId="4" applyFont="1" applyFill="1" applyBorder="1" applyAlignment="1">
      <alignment horizontal="center"/>
    </xf>
    <xf numFmtId="0" fontId="16" fillId="0" borderId="0" xfId="4" applyFont="1" applyFill="1" applyProtection="1">
      <protection locked="0"/>
    </xf>
    <xf numFmtId="0" fontId="19" fillId="0" borderId="21" xfId="4" applyFont="1" applyFill="1" applyBorder="1" applyAlignment="1" applyProtection="1">
      <alignment vertical="center"/>
      <protection locked="0"/>
    </xf>
    <xf numFmtId="0" fontId="19" fillId="0" borderId="64" xfId="4" applyFont="1" applyFill="1" applyBorder="1" applyAlignment="1" applyProtection="1">
      <alignment vertical="center"/>
      <protection locked="0"/>
    </xf>
    <xf numFmtId="0" fontId="19" fillId="0" borderId="50" xfId="4" applyFont="1" applyFill="1" applyBorder="1" applyAlignment="1" applyProtection="1">
      <alignment vertical="center"/>
      <protection locked="0"/>
    </xf>
    <xf numFmtId="0" fontId="11" fillId="0" borderId="0" xfId="4" applyFont="1" applyFill="1" applyAlignment="1">
      <alignment vertical="center"/>
    </xf>
    <xf numFmtId="0" fontId="11" fillId="0" borderId="47" xfId="1" applyFont="1" applyFill="1" applyBorder="1" applyAlignment="1" applyProtection="1">
      <alignment horizontal="center" vertical="center"/>
      <protection locked="0"/>
    </xf>
    <xf numFmtId="0" fontId="15" fillId="0" borderId="45" xfId="5" applyFont="1" applyFill="1" applyBorder="1" applyAlignment="1">
      <alignment horizontal="left" wrapText="1"/>
    </xf>
    <xf numFmtId="0" fontId="15" fillId="0" borderId="50" xfId="5" applyFont="1" applyFill="1" applyBorder="1" applyAlignment="1">
      <alignment horizontal="left" vertical="center" wrapText="1"/>
    </xf>
    <xf numFmtId="0" fontId="15" fillId="0" borderId="2" xfId="5" applyFont="1" applyFill="1" applyBorder="1" applyAlignment="1">
      <alignment horizontal="left" vertical="center" wrapText="1"/>
    </xf>
    <xf numFmtId="0" fontId="11" fillId="0" borderId="2" xfId="4" applyFont="1" applyFill="1" applyBorder="1" applyAlignment="1" applyProtection="1">
      <alignment horizontal="center" vertical="center"/>
      <protection locked="0"/>
    </xf>
    <xf numFmtId="1" fontId="11" fillId="0" borderId="2" xfId="4" applyNumberFormat="1" applyFont="1" applyFill="1" applyBorder="1" applyAlignment="1" applyProtection="1">
      <alignment horizontal="center" vertical="center"/>
      <protection locked="0"/>
    </xf>
    <xf numFmtId="0" fontId="15" fillId="0" borderId="32" xfId="5" applyFont="1" applyFill="1" applyBorder="1" applyAlignment="1">
      <alignment horizontal="left" vertical="center" wrapText="1"/>
    </xf>
    <xf numFmtId="0" fontId="15" fillId="0" borderId="5" xfId="5" applyFont="1" applyFill="1" applyBorder="1" applyAlignment="1">
      <alignment horizontal="left" vertical="center" wrapText="1"/>
    </xf>
    <xf numFmtId="0" fontId="11" fillId="0" borderId="21" xfId="4" applyFont="1" applyFill="1" applyBorder="1" applyAlignment="1" applyProtection="1">
      <alignment horizontal="center" vertical="center"/>
      <protection locked="0"/>
    </xf>
    <xf numFmtId="1" fontId="32" fillId="0" borderId="47" xfId="4" applyNumberFormat="1" applyFont="1" applyFill="1" applyBorder="1" applyAlignment="1" applyProtection="1">
      <alignment horizontal="center" vertical="center"/>
      <protection locked="0"/>
    </xf>
    <xf numFmtId="0" fontId="11" fillId="0" borderId="0" xfId="4" applyFont="1" applyFill="1" applyAlignment="1">
      <alignment horizontal="center"/>
    </xf>
    <xf numFmtId="0" fontId="11" fillId="0" borderId="0" xfId="4" applyFont="1" applyFill="1" applyAlignment="1" applyProtection="1">
      <alignment horizontal="left" vertical="center"/>
      <protection locked="0"/>
    </xf>
    <xf numFmtId="0" fontId="19" fillId="0" borderId="0" xfId="4" applyFont="1" applyFill="1" applyBorder="1" applyAlignment="1" applyProtection="1">
      <protection locked="0"/>
    </xf>
    <xf numFmtId="0" fontId="11" fillId="0" borderId="19" xfId="1" applyFont="1" applyFill="1" applyBorder="1" applyAlignment="1" applyProtection="1">
      <alignment horizontal="center" vertical="center"/>
      <protection locked="0"/>
    </xf>
    <xf numFmtId="0" fontId="14" fillId="0" borderId="19" xfId="4" applyFont="1" applyFill="1" applyBorder="1" applyAlignment="1">
      <alignment horizontal="center" vertical="center" wrapText="1"/>
    </xf>
    <xf numFmtId="0" fontId="14" fillId="0" borderId="36" xfId="4" applyFont="1" applyFill="1" applyBorder="1" applyAlignment="1">
      <alignment horizontal="left" vertical="center" wrapText="1"/>
    </xf>
    <xf numFmtId="0" fontId="15" fillId="0" borderId="33" xfId="5" applyFont="1" applyFill="1" applyBorder="1" applyAlignment="1">
      <alignment horizontal="left" wrapText="1"/>
    </xf>
    <xf numFmtId="0" fontId="15" fillId="0" borderId="22" xfId="5" applyFont="1" applyFill="1" applyBorder="1" applyAlignment="1">
      <alignment horizontal="left" vertical="center" wrapText="1"/>
    </xf>
    <xf numFmtId="0" fontId="15" fillId="0" borderId="3" xfId="5" applyFont="1" applyFill="1" applyBorder="1" applyAlignment="1">
      <alignment horizontal="left" vertical="center" wrapText="1"/>
    </xf>
    <xf numFmtId="0" fontId="11" fillId="0" borderId="3" xfId="4" applyFont="1" applyFill="1" applyBorder="1" applyAlignment="1" applyProtection="1">
      <alignment horizontal="center" vertical="center"/>
      <protection locked="0"/>
    </xf>
    <xf numFmtId="1" fontId="11" fillId="0" borderId="3" xfId="4" applyNumberFormat="1" applyFont="1" applyFill="1" applyBorder="1" applyAlignment="1" applyProtection="1">
      <alignment horizontal="center" vertical="center"/>
      <protection locked="0"/>
    </xf>
    <xf numFmtId="0" fontId="15" fillId="0" borderId="30" xfId="5" applyFont="1" applyFill="1" applyBorder="1" applyAlignment="1">
      <alignment horizontal="left" vertical="center" wrapText="1"/>
    </xf>
    <xf numFmtId="0" fontId="11" fillId="0" borderId="4" xfId="4" applyFont="1" applyFill="1" applyBorder="1" applyAlignment="1" applyProtection="1">
      <alignment horizontal="center" vertical="center"/>
      <protection locked="0"/>
    </xf>
    <xf numFmtId="1" fontId="11" fillId="0" borderId="19" xfId="4" applyNumberFormat="1" applyFont="1" applyFill="1" applyBorder="1" applyAlignment="1" applyProtection="1">
      <alignment horizontal="center" vertical="center"/>
      <protection locked="0"/>
    </xf>
    <xf numFmtId="0" fontId="11" fillId="0" borderId="3" xfId="4" applyFont="1" applyFill="1" applyBorder="1" applyAlignment="1" applyProtection="1">
      <alignment horizontal="left" vertical="center"/>
      <protection locked="0"/>
    </xf>
    <xf numFmtId="0" fontId="11" fillId="0" borderId="30" xfId="4" applyFont="1" applyFill="1" applyBorder="1" applyAlignment="1" applyProtection="1">
      <alignment horizontal="left" vertical="center"/>
      <protection locked="0"/>
    </xf>
    <xf numFmtId="0" fontId="11" fillId="0" borderId="5" xfId="4" applyFont="1" applyFill="1" applyBorder="1" applyAlignment="1">
      <alignment vertical="center"/>
    </xf>
    <xf numFmtId="0" fontId="11" fillId="0" borderId="8" xfId="4" applyFont="1" applyFill="1" applyBorder="1" applyAlignment="1" applyProtection="1">
      <alignment horizontal="left" vertical="center"/>
      <protection locked="0"/>
    </xf>
    <xf numFmtId="0" fontId="30" fillId="0" borderId="3" xfId="4" applyFont="1" applyFill="1" applyBorder="1" applyAlignment="1">
      <alignment vertical="center"/>
    </xf>
    <xf numFmtId="0" fontId="11" fillId="0" borderId="3" xfId="4" applyFont="1" applyFill="1" applyBorder="1" applyAlignment="1">
      <alignment vertical="center"/>
    </xf>
    <xf numFmtId="0" fontId="11" fillId="0" borderId="30" xfId="4" applyFont="1" applyFill="1" applyBorder="1" applyAlignment="1">
      <alignment vertical="center"/>
    </xf>
    <xf numFmtId="1" fontId="32" fillId="0" borderId="19" xfId="4" applyNumberFormat="1" applyFont="1" applyFill="1" applyBorder="1" applyAlignment="1" applyProtection="1">
      <alignment horizontal="center" vertical="center"/>
      <protection locked="0"/>
    </xf>
    <xf numFmtId="1" fontId="11" fillId="0" borderId="3" xfId="4" applyNumberFormat="1" applyFont="1" applyFill="1" applyBorder="1" applyAlignment="1">
      <alignment vertical="center"/>
    </xf>
    <xf numFmtId="1" fontId="11" fillId="0" borderId="30" xfId="4" applyNumberFormat="1" applyFont="1" applyFill="1" applyBorder="1" applyAlignment="1">
      <alignment vertical="center"/>
    </xf>
    <xf numFmtId="1" fontId="11" fillId="0" borderId="5" xfId="4" applyNumberFormat="1" applyFont="1" applyFill="1" applyBorder="1" applyAlignment="1">
      <alignment vertical="center"/>
    </xf>
    <xf numFmtId="0" fontId="11" fillId="0" borderId="0" xfId="4" applyFont="1" applyFill="1" applyBorder="1" applyAlignment="1" applyProtection="1">
      <alignment horizontal="left" vertical="center"/>
      <protection locked="0"/>
    </xf>
    <xf numFmtId="1" fontId="13" fillId="0" borderId="3" xfId="4" applyNumberFormat="1" applyFont="1" applyFill="1" applyBorder="1" applyAlignment="1">
      <alignment vertical="center"/>
    </xf>
    <xf numFmtId="0" fontId="11" fillId="0" borderId="5" xfId="4" applyFont="1" applyFill="1" applyBorder="1" applyAlignment="1" applyProtection="1">
      <alignment horizontal="left" vertical="center"/>
      <protection locked="0"/>
    </xf>
    <xf numFmtId="0" fontId="11" fillId="0" borderId="22" xfId="4" applyFont="1" applyFill="1" applyBorder="1" applyAlignment="1" applyProtection="1">
      <alignment horizontal="left" vertical="center"/>
      <protection locked="0"/>
    </xf>
    <xf numFmtId="0" fontId="11" fillId="0" borderId="4" xfId="4" applyFont="1" applyFill="1" applyBorder="1" applyAlignment="1" applyProtection="1">
      <alignment horizontal="left" vertical="center"/>
      <protection locked="0"/>
    </xf>
    <xf numFmtId="0" fontId="18" fillId="0" borderId="0" xfId="4" applyFont="1" applyFill="1" applyBorder="1" applyAlignment="1">
      <alignment horizontal="left"/>
    </xf>
    <xf numFmtId="0" fontId="15" fillId="0" borderId="22" xfId="5" applyFont="1" applyFill="1" applyBorder="1" applyAlignment="1">
      <alignment horizontal="left" vertical="center"/>
    </xf>
    <xf numFmtId="0" fontId="15" fillId="0" borderId="3" xfId="5" applyFont="1" applyFill="1" applyBorder="1" applyAlignment="1">
      <alignment horizontal="left" vertical="center"/>
    </xf>
    <xf numFmtId="0" fontId="11" fillId="0" borderId="33" xfId="5" applyFont="1" applyFill="1" applyBorder="1" applyAlignment="1">
      <alignment horizontal="left" wrapText="1"/>
    </xf>
    <xf numFmtId="0" fontId="11" fillId="0" borderId="22" xfId="5" applyFont="1" applyFill="1" applyBorder="1" applyAlignment="1">
      <alignment horizontal="left" vertical="center" wrapText="1"/>
    </xf>
    <xf numFmtId="0" fontId="11" fillId="0" borderId="3" xfId="5" applyFont="1" applyFill="1" applyBorder="1" applyAlignment="1">
      <alignment horizontal="left" vertical="center" wrapText="1"/>
    </xf>
    <xf numFmtId="0" fontId="15" fillId="0" borderId="33" xfId="5" applyFont="1" applyFill="1" applyBorder="1" applyAlignment="1">
      <alignment horizontal="left"/>
    </xf>
    <xf numFmtId="0" fontId="11" fillId="0" borderId="5" xfId="4" applyFont="1" applyFill="1" applyBorder="1" applyAlignment="1" applyProtection="1">
      <alignment horizontal="center" vertical="center"/>
      <protection locked="0"/>
    </xf>
    <xf numFmtId="0" fontId="33" fillId="0" borderId="19" xfId="4" applyFont="1" applyBorder="1" applyAlignment="1">
      <alignment horizontal="center" vertical="center" wrapText="1"/>
    </xf>
    <xf numFmtId="0" fontId="33" fillId="0" borderId="36" xfId="4" applyFont="1" applyBorder="1" applyAlignment="1">
      <alignment horizontal="left" vertical="center" wrapText="1"/>
    </xf>
    <xf numFmtId="0" fontId="15" fillId="0" borderId="16" xfId="5" applyFont="1" applyFill="1" applyBorder="1" applyAlignment="1">
      <alignment horizontal="left" wrapText="1"/>
    </xf>
    <xf numFmtId="0" fontId="15" fillId="0" borderId="22" xfId="5" applyFont="1" applyFill="1" applyBorder="1" applyAlignment="1">
      <alignment horizontal="left" wrapText="1"/>
    </xf>
    <xf numFmtId="0" fontId="15" fillId="0" borderId="3" xfId="5" applyFont="1" applyFill="1" applyBorder="1" applyAlignment="1">
      <alignment horizontal="left" wrapText="1"/>
    </xf>
    <xf numFmtId="0" fontId="11" fillId="0" borderId="20" xfId="1" applyFont="1" applyFill="1" applyBorder="1" applyAlignment="1" applyProtection="1">
      <alignment horizontal="center" vertical="center"/>
      <protection locked="0"/>
    </xf>
    <xf numFmtId="0" fontId="14" fillId="0" borderId="20" xfId="4" applyFont="1" applyFill="1" applyBorder="1" applyAlignment="1">
      <alignment horizontal="center" vertical="center" wrapText="1"/>
    </xf>
    <xf numFmtId="0" fontId="14" fillId="0" borderId="37" xfId="4" applyFont="1" applyFill="1" applyBorder="1" applyAlignment="1">
      <alignment horizontal="left" vertical="center" wrapText="1"/>
    </xf>
    <xf numFmtId="0" fontId="15" fillId="0" borderId="17" xfId="4" applyFont="1" applyFill="1" applyBorder="1"/>
    <xf numFmtId="0" fontId="15" fillId="0" borderId="9" xfId="4" applyFont="1" applyFill="1" applyBorder="1"/>
    <xf numFmtId="0" fontId="15" fillId="0" borderId="7" xfId="4" applyFont="1" applyFill="1" applyBorder="1"/>
    <xf numFmtId="0" fontId="11" fillId="0" borderId="7" xfId="4" applyFont="1" applyFill="1" applyBorder="1" applyAlignment="1" applyProtection="1">
      <alignment horizontal="center" vertical="center"/>
      <protection locked="0"/>
    </xf>
    <xf numFmtId="0" fontId="11" fillId="0" borderId="31" xfId="4" applyFont="1" applyFill="1" applyBorder="1" applyAlignment="1" applyProtection="1">
      <alignment horizontal="left" vertical="center"/>
      <protection locked="0"/>
    </xf>
    <xf numFmtId="1" fontId="11" fillId="0" borderId="20" xfId="4" applyNumberFormat="1" applyFont="1" applyFill="1" applyBorder="1" applyAlignment="1" applyProtection="1">
      <alignment horizontal="center" vertical="center"/>
      <protection locked="0"/>
    </xf>
    <xf numFmtId="0" fontId="11" fillId="0" borderId="0" xfId="4" applyFont="1" applyProtection="1">
      <protection locked="0"/>
    </xf>
    <xf numFmtId="0" fontId="11" fillId="0" borderId="18" xfId="4" applyFont="1" applyBorder="1" applyProtection="1">
      <protection locked="0"/>
    </xf>
    <xf numFmtId="0" fontId="23" fillId="0" borderId="59" xfId="4" applyFont="1" applyBorder="1" applyAlignment="1" applyProtection="1">
      <alignment horizontal="center"/>
      <protection locked="0"/>
    </xf>
    <xf numFmtId="0" fontId="11" fillId="0" borderId="5" xfId="4" applyFont="1" applyBorder="1" applyAlignment="1" applyProtection="1">
      <alignment horizontal="center"/>
      <protection locked="0"/>
    </xf>
    <xf numFmtId="0" fontId="11" fillId="0" borderId="23" xfId="4" applyFont="1" applyBorder="1" applyProtection="1">
      <protection locked="0"/>
    </xf>
    <xf numFmtId="0" fontId="11" fillId="0" borderId="24" xfId="4" applyFont="1" applyBorder="1" applyProtection="1">
      <protection locked="0"/>
    </xf>
    <xf numFmtId="0" fontId="11" fillId="0" borderId="25" xfId="4" applyFont="1" applyBorder="1" applyProtection="1">
      <protection locked="0"/>
    </xf>
    <xf numFmtId="0" fontId="23" fillId="0" borderId="53" xfId="4" applyFont="1" applyBorder="1" applyAlignment="1" applyProtection="1">
      <alignment horizontal="center" vertical="center" wrapText="1"/>
      <protection locked="0"/>
    </xf>
    <xf numFmtId="0" fontId="23" fillId="0" borderId="35" xfId="4" applyFont="1" applyBorder="1" applyAlignment="1" applyProtection="1">
      <alignment horizontal="center"/>
      <protection locked="0"/>
    </xf>
    <xf numFmtId="0" fontId="23" fillId="0" borderId="5" xfId="4" applyFont="1" applyBorder="1" applyProtection="1">
      <protection locked="0"/>
    </xf>
    <xf numFmtId="0" fontId="20" fillId="0" borderId="5" xfId="4" applyFont="1" applyBorder="1" applyAlignment="1" applyProtection="1">
      <alignment horizontal="center"/>
      <protection locked="0"/>
    </xf>
    <xf numFmtId="0" fontId="23" fillId="0" borderId="23" xfId="4" applyFont="1" applyBorder="1" applyProtection="1">
      <protection locked="0"/>
    </xf>
    <xf numFmtId="0" fontId="23" fillId="0" borderId="24" xfId="4" applyFont="1" applyBorder="1" applyProtection="1">
      <protection locked="0"/>
    </xf>
    <xf numFmtId="0" fontId="23" fillId="0" borderId="57" xfId="4" applyFont="1" applyBorder="1" applyAlignment="1">
      <alignment horizontal="center" vertical="center" wrapText="1"/>
    </xf>
    <xf numFmtId="0" fontId="11" fillId="0" borderId="5" xfId="4" applyFont="1" applyBorder="1" applyProtection="1">
      <protection locked="0"/>
    </xf>
    <xf numFmtId="0" fontId="23" fillId="0" borderId="58" xfId="4" applyFont="1" applyBorder="1" applyAlignment="1">
      <alignment horizontal="center" vertical="center" wrapText="1"/>
    </xf>
    <xf numFmtId="0" fontId="11" fillId="0" borderId="1" xfId="4" applyFont="1" applyBorder="1" applyProtection="1">
      <protection locked="0"/>
    </xf>
    <xf numFmtId="0" fontId="23" fillId="0" borderId="27" xfId="4" applyFont="1" applyBorder="1" applyAlignment="1" applyProtection="1">
      <alignment horizontal="center" vertical="center"/>
      <protection locked="0"/>
    </xf>
    <xf numFmtId="0" fontId="23" fillId="0" borderId="28" xfId="4" applyFont="1" applyBorder="1" applyAlignment="1" applyProtection="1">
      <alignment horizontal="center" vertical="center"/>
      <protection locked="0"/>
    </xf>
    <xf numFmtId="0" fontId="23" fillId="0" borderId="29" xfId="4" applyFont="1" applyBorder="1" applyAlignment="1" applyProtection="1">
      <alignment horizontal="center" vertical="center"/>
      <protection locked="0"/>
    </xf>
    <xf numFmtId="0" fontId="11" fillId="0" borderId="27" xfId="4" applyFont="1" applyBorder="1" applyAlignment="1" applyProtection="1">
      <alignment horizontal="center" vertical="center"/>
      <protection locked="0"/>
    </xf>
    <xf numFmtId="0" fontId="11" fillId="0" borderId="28" xfId="4" applyFont="1" applyBorder="1" applyAlignment="1" applyProtection="1">
      <alignment horizontal="center" vertical="center"/>
      <protection locked="0"/>
    </xf>
    <xf numFmtId="0" fontId="11" fillId="0" borderId="29" xfId="4" applyFont="1" applyBorder="1" applyAlignment="1" applyProtection="1">
      <alignment horizontal="center" vertical="center"/>
      <protection locked="0"/>
    </xf>
    <xf numFmtId="0" fontId="20" fillId="0" borderId="52" xfId="4" applyFont="1" applyBorder="1" applyProtection="1">
      <protection locked="0"/>
    </xf>
    <xf numFmtId="0" fontId="11" fillId="0" borderId="47" xfId="4" applyFont="1" applyBorder="1" applyAlignment="1" applyProtection="1">
      <alignment horizontal="left" vertical="center"/>
      <protection locked="0"/>
    </xf>
    <xf numFmtId="0" fontId="11" fillId="0" borderId="46" xfId="4" applyFont="1" applyBorder="1" applyAlignment="1" applyProtection="1">
      <alignment horizontal="center" vertical="center"/>
      <protection locked="0"/>
    </xf>
    <xf numFmtId="0" fontId="11" fillId="0" borderId="42" xfId="4" applyFont="1" applyBorder="1" applyAlignment="1" applyProtection="1">
      <alignment horizontal="center" vertical="center"/>
      <protection locked="0"/>
    </xf>
    <xf numFmtId="1" fontId="11" fillId="0" borderId="42" xfId="4" applyNumberFormat="1" applyFont="1" applyBorder="1" applyAlignment="1" applyProtection="1">
      <alignment horizontal="center" vertical="center"/>
      <protection locked="0"/>
    </xf>
    <xf numFmtId="0" fontId="23" fillId="0" borderId="42" xfId="4" applyFont="1" applyBorder="1" applyAlignment="1" applyProtection="1">
      <alignment horizontal="center" vertical="center"/>
      <protection locked="0"/>
    </xf>
    <xf numFmtId="0" fontId="11" fillId="0" borderId="43" xfId="4" applyFont="1" applyBorder="1" applyAlignment="1" applyProtection="1">
      <alignment horizontal="center" vertical="center"/>
      <protection locked="0"/>
    </xf>
    <xf numFmtId="0" fontId="11" fillId="0" borderId="41" xfId="4" applyFont="1" applyBorder="1" applyAlignment="1" applyProtection="1">
      <alignment horizontal="center" vertical="center"/>
      <protection locked="0"/>
    </xf>
    <xf numFmtId="0" fontId="11" fillId="0" borderId="32" xfId="4" applyFont="1" applyBorder="1" applyAlignment="1" applyProtection="1">
      <alignment horizontal="center" vertical="center"/>
    </xf>
    <xf numFmtId="0" fontId="28" fillId="0" borderId="36" xfId="4" applyFont="1" applyBorder="1" applyAlignment="1" applyProtection="1">
      <alignment horizontal="center" vertical="center"/>
    </xf>
    <xf numFmtId="0" fontId="11" fillId="0" borderId="47" xfId="4" applyFont="1" applyBorder="1" applyAlignment="1" applyProtection="1">
      <alignment horizontal="center" vertical="center"/>
      <protection locked="0"/>
    </xf>
    <xf numFmtId="0" fontId="11" fillId="0" borderId="19" xfId="4" applyFont="1" applyBorder="1" applyAlignment="1" applyProtection="1">
      <alignment horizontal="left" vertical="center"/>
      <protection locked="0"/>
    </xf>
    <xf numFmtId="0" fontId="11" fillId="0" borderId="22" xfId="4" applyFont="1" applyBorder="1" applyAlignment="1" applyProtection="1">
      <alignment horizontal="center" vertical="center"/>
      <protection locked="0"/>
    </xf>
    <xf numFmtId="0" fontId="11" fillId="0" borderId="3" xfId="4" applyFont="1" applyBorder="1" applyAlignment="1" applyProtection="1">
      <alignment horizontal="center" vertical="center"/>
      <protection locked="0"/>
    </xf>
    <xf numFmtId="1" fontId="11" fillId="0" borderId="3" xfId="4" applyNumberFormat="1" applyFont="1" applyBorder="1" applyAlignment="1" applyProtection="1">
      <alignment horizontal="center" vertical="center"/>
      <protection locked="0"/>
    </xf>
    <xf numFmtId="0" fontId="23" fillId="0" borderId="3" xfId="4" applyFont="1" applyBorder="1" applyAlignment="1" applyProtection="1">
      <alignment horizontal="center" vertical="center"/>
      <protection locked="0"/>
    </xf>
    <xf numFmtId="0" fontId="11" fillId="0" borderId="4" xfId="4" applyFont="1" applyBorder="1" applyAlignment="1" applyProtection="1">
      <alignment horizontal="center" vertical="center"/>
      <protection locked="0"/>
    </xf>
    <xf numFmtId="0" fontId="11" fillId="0" borderId="8" xfId="4" applyFont="1" applyBorder="1" applyAlignment="1" applyProtection="1">
      <alignment horizontal="center" vertical="center"/>
      <protection locked="0"/>
    </xf>
    <xf numFmtId="0" fontId="11" fillId="0" borderId="19" xfId="4" applyFont="1" applyBorder="1" applyAlignment="1" applyProtection="1">
      <alignment horizontal="center" vertical="center"/>
      <protection locked="0"/>
    </xf>
    <xf numFmtId="0" fontId="11" fillId="0" borderId="2" xfId="4" applyFont="1" applyBorder="1" applyAlignment="1" applyProtection="1">
      <alignment horizontal="center" vertical="center"/>
      <protection locked="0"/>
    </xf>
    <xf numFmtId="0" fontId="11" fillId="0" borderId="19" xfId="4" applyFont="1" applyFill="1" applyBorder="1" applyAlignment="1" applyProtection="1">
      <alignment horizontal="center" vertical="center"/>
      <protection locked="0"/>
    </xf>
    <xf numFmtId="0" fontId="11" fillId="0" borderId="8" xfId="4" applyFont="1" applyBorder="1" applyAlignment="1" applyProtection="1">
      <alignment horizontal="center" vertical="center"/>
    </xf>
    <xf numFmtId="0" fontId="11" fillId="0" borderId="11" xfId="4" applyFont="1" applyBorder="1" applyAlignment="1" applyProtection="1">
      <alignment horizontal="center" vertical="center"/>
    </xf>
    <xf numFmtId="0" fontId="11" fillId="0" borderId="37" xfId="1" applyFont="1" applyBorder="1" applyAlignment="1" applyProtection="1">
      <alignment horizontal="center" vertical="center"/>
      <protection locked="0"/>
    </xf>
    <xf numFmtId="0" fontId="11" fillId="0" borderId="20" xfId="4" applyFont="1" applyBorder="1" applyAlignment="1" applyProtection="1">
      <alignment horizontal="left"/>
      <protection locked="0"/>
    </xf>
    <xf numFmtId="0" fontId="11" fillId="0" borderId="9" xfId="4" applyFont="1" applyBorder="1" applyAlignment="1" applyProtection="1">
      <alignment horizontal="center" vertical="center"/>
      <protection locked="0"/>
    </xf>
    <xf numFmtId="0" fontId="11" fillId="0" borderId="7" xfId="4" applyFont="1" applyBorder="1" applyAlignment="1" applyProtection="1">
      <alignment horizontal="center" vertical="center"/>
      <protection locked="0"/>
    </xf>
    <xf numFmtId="1" fontId="11" fillId="0" borderId="7" xfId="4" applyNumberFormat="1" applyFont="1" applyBorder="1" applyAlignment="1" applyProtection="1">
      <alignment horizontal="center" vertical="center"/>
      <protection locked="0"/>
    </xf>
    <xf numFmtId="0" fontId="23" fillId="0" borderId="7" xfId="4" applyFont="1" applyBorder="1" applyAlignment="1" applyProtection="1">
      <alignment horizontal="center" vertical="center"/>
      <protection locked="0"/>
    </xf>
    <xf numFmtId="0" fontId="11" fillId="0" borderId="12" xfId="4" applyFont="1" applyBorder="1" applyAlignment="1" applyProtection="1">
      <alignment horizontal="center" vertical="center"/>
      <protection locked="0"/>
    </xf>
    <xf numFmtId="0" fontId="11" fillId="0" borderId="6" xfId="4" applyFont="1" applyBorder="1" applyAlignment="1" applyProtection="1">
      <alignment horizontal="center" vertical="center"/>
    </xf>
    <xf numFmtId="0" fontId="11" fillId="0" borderId="62" xfId="4" applyFont="1" applyBorder="1" applyAlignment="1" applyProtection="1">
      <alignment horizontal="center" vertical="center"/>
    </xf>
    <xf numFmtId="0" fontId="28" fillId="0" borderId="12" xfId="4" applyFont="1" applyBorder="1" applyAlignment="1" applyProtection="1">
      <alignment horizontal="center" vertical="center"/>
    </xf>
    <xf numFmtId="0" fontId="11" fillId="0" borderId="20" xfId="4" applyFont="1" applyBorder="1" applyAlignment="1" applyProtection="1">
      <alignment horizontal="center" vertical="center"/>
      <protection locked="0"/>
    </xf>
    <xf numFmtId="0" fontId="20" fillId="0" borderId="0" xfId="4" applyFont="1" applyAlignment="1" applyProtection="1">
      <alignment vertical="center"/>
      <protection locked="0"/>
    </xf>
    <xf numFmtId="49" fontId="20" fillId="0" borderId="0" xfId="4" applyNumberFormat="1" applyFont="1" applyAlignment="1" applyProtection="1">
      <alignment horizontal="center" vertical="center"/>
      <protection locked="0"/>
    </xf>
    <xf numFmtId="0" fontId="20" fillId="0" borderId="0" xfId="4" applyFont="1" applyAlignment="1" applyProtection="1">
      <alignment horizontal="left" vertical="center"/>
      <protection locked="0"/>
    </xf>
    <xf numFmtId="0" fontId="20" fillId="0" borderId="0" xfId="4" applyFont="1" applyProtection="1">
      <protection locked="0"/>
    </xf>
    <xf numFmtId="0" fontId="20" fillId="0" borderId="0" xfId="4" applyFont="1" applyAlignment="1" applyProtection="1">
      <alignment horizontal="center" vertical="center"/>
    </xf>
    <xf numFmtId="0" fontId="20" fillId="0" borderId="0" xfId="4" applyFont="1" applyAlignment="1" applyProtection="1">
      <alignment horizontal="center" vertical="center"/>
      <protection locked="0"/>
    </xf>
    <xf numFmtId="0" fontId="23" fillId="0" borderId="0" xfId="4" applyFont="1" applyAlignment="1" applyProtection="1">
      <alignment horizontal="center" vertical="center"/>
      <protection locked="0"/>
    </xf>
    <xf numFmtId="0" fontId="20" fillId="0" borderId="0" xfId="4" applyNumberFormat="1" applyFont="1" applyAlignment="1" applyProtection="1">
      <alignment horizontal="center" vertical="center"/>
      <protection locked="0"/>
    </xf>
    <xf numFmtId="0" fontId="9" fillId="0" borderId="0" xfId="4" applyFont="1"/>
    <xf numFmtId="0" fontId="6" fillId="0" borderId="55" xfId="4" applyFont="1" applyBorder="1" applyAlignment="1">
      <alignment horizontal="center" vertical="center"/>
    </xf>
    <xf numFmtId="0" fontId="9" fillId="0" borderId="71" xfId="4" applyFont="1" applyBorder="1" applyAlignment="1">
      <alignment vertical="center"/>
    </xf>
    <xf numFmtId="0" fontId="9" fillId="0" borderId="71" xfId="4" applyFont="1" applyBorder="1" applyAlignment="1">
      <alignment horizontal="center" vertical="center"/>
    </xf>
    <xf numFmtId="0" fontId="9" fillId="0" borderId="54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6" fillId="0" borderId="2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9" fillId="0" borderId="0" xfId="4" applyFont="1" applyBorder="1" applyAlignment="1">
      <alignment horizontal="center" vertical="center"/>
    </xf>
    <xf numFmtId="0" fontId="9" fillId="0" borderId="23" xfId="4" applyFont="1" applyBorder="1" applyAlignment="1">
      <alignment vertical="center"/>
    </xf>
    <xf numFmtId="0" fontId="9" fillId="0" borderId="3" xfId="4" applyFont="1" applyBorder="1" applyAlignment="1">
      <alignment horizontal="center" vertical="center"/>
    </xf>
    <xf numFmtId="0" fontId="34" fillId="0" borderId="3" xfId="4" applyFont="1" applyBorder="1" applyAlignment="1">
      <alignment horizontal="center" vertical="center"/>
    </xf>
    <xf numFmtId="0" fontId="34" fillId="0" borderId="3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23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35" fillId="0" borderId="0" xfId="4" applyFont="1" applyBorder="1" applyAlignment="1">
      <alignment horizontal="center" vertical="center"/>
    </xf>
    <xf numFmtId="0" fontId="9" fillId="0" borderId="64" xfId="4" applyFont="1" applyBorder="1" applyAlignment="1">
      <alignment vertical="center"/>
    </xf>
    <xf numFmtId="0" fontId="9" fillId="0" borderId="64" xfId="4" applyFont="1" applyBorder="1" applyAlignment="1">
      <alignment horizontal="center" vertical="center"/>
    </xf>
    <xf numFmtId="0" fontId="9" fillId="0" borderId="50" xfId="4" applyFont="1" applyBorder="1" applyAlignme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center"/>
    </xf>
    <xf numFmtId="0" fontId="11" fillId="0" borderId="18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11" fillId="5" borderId="0" xfId="4" applyFont="1" applyFill="1" applyAlignment="1">
      <alignment horizontal="center"/>
    </xf>
    <xf numFmtId="0" fontId="11" fillId="0" borderId="5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 textRotation="90"/>
    </xf>
    <xf numFmtId="0" fontId="11" fillId="0" borderId="3" xfId="4" applyFont="1" applyBorder="1" applyAlignment="1">
      <alignment horizontal="center" vertical="center" textRotation="90"/>
    </xf>
    <xf numFmtId="0" fontId="11" fillId="0" borderId="4" xfId="4" applyFont="1" applyBorder="1" applyAlignment="1">
      <alignment horizontal="center" vertical="center" textRotation="90"/>
    </xf>
    <xf numFmtId="0" fontId="11" fillId="0" borderId="41" xfId="4" applyFont="1" applyBorder="1" applyAlignment="1">
      <alignment horizontal="center" vertical="center"/>
    </xf>
    <xf numFmtId="0" fontId="11" fillId="0" borderId="42" xfId="4" applyFont="1" applyBorder="1" applyAlignment="1">
      <alignment horizontal="center" vertical="center"/>
    </xf>
    <xf numFmtId="0" fontId="11" fillId="0" borderId="43" xfId="4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 textRotation="90"/>
    </xf>
    <xf numFmtId="0" fontId="11" fillId="4" borderId="41" xfId="4" applyFont="1" applyFill="1" applyBorder="1" applyAlignment="1">
      <alignment horizontal="center" vertical="center" textRotation="90"/>
    </xf>
    <xf numFmtId="0" fontId="11" fillId="4" borderId="42" xfId="4" applyFont="1" applyFill="1" applyBorder="1" applyAlignment="1">
      <alignment horizontal="center" vertical="center" textRotation="90"/>
    </xf>
    <xf numFmtId="0" fontId="11" fillId="4" borderId="44" xfId="4" applyFont="1" applyFill="1" applyBorder="1" applyAlignment="1">
      <alignment horizontal="center" vertical="center" textRotation="90"/>
    </xf>
    <xf numFmtId="0" fontId="11" fillId="6" borderId="41" xfId="4" applyFont="1" applyFill="1" applyBorder="1" applyAlignment="1">
      <alignment horizontal="center" vertical="center" textRotation="90"/>
    </xf>
    <xf numFmtId="0" fontId="11" fillId="6" borderId="42" xfId="4" applyFont="1" applyFill="1" applyBorder="1" applyAlignment="1">
      <alignment horizontal="center" vertical="center" textRotation="90"/>
    </xf>
    <xf numFmtId="0" fontId="11" fillId="6" borderId="44" xfId="4" applyFont="1" applyFill="1" applyBorder="1" applyAlignment="1">
      <alignment horizontal="center" vertical="center" textRotation="90"/>
    </xf>
    <xf numFmtId="0" fontId="11" fillId="0" borderId="1" xfId="4" applyFont="1" applyBorder="1"/>
    <xf numFmtId="0" fontId="11" fillId="0" borderId="15" xfId="4" applyFont="1" applyBorder="1" applyAlignment="1">
      <alignment horizontal="center"/>
    </xf>
    <xf numFmtId="0" fontId="11" fillId="0" borderId="9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4" borderId="6" xfId="4" applyFont="1" applyFill="1" applyBorder="1" applyAlignment="1">
      <alignment horizontal="center" vertical="center"/>
    </xf>
    <xf numFmtId="0" fontId="11" fillId="4" borderId="7" xfId="4" applyFont="1" applyFill="1" applyBorder="1" applyAlignment="1">
      <alignment horizontal="center" vertical="center"/>
    </xf>
    <xf numFmtId="0" fontId="11" fillId="4" borderId="31" xfId="4" applyFont="1" applyFill="1" applyBorder="1" applyAlignment="1">
      <alignment horizontal="center" vertical="center"/>
    </xf>
    <xf numFmtId="0" fontId="11" fillId="6" borderId="6" xfId="4" applyFont="1" applyFill="1" applyBorder="1" applyAlignment="1">
      <alignment horizontal="center" vertical="center"/>
    </xf>
    <xf numFmtId="0" fontId="11" fillId="6" borderId="7" xfId="4" applyFont="1" applyFill="1" applyBorder="1" applyAlignment="1">
      <alignment horizontal="center" vertical="center"/>
    </xf>
    <xf numFmtId="0" fontId="11" fillId="6" borderId="31" xfId="4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29" fillId="0" borderId="11" xfId="4" applyFont="1" applyBorder="1" applyAlignment="1">
      <alignment horizontal="center" vertical="center"/>
    </xf>
    <xf numFmtId="0" fontId="29" fillId="0" borderId="2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20" fillId="0" borderId="41" xfId="4" applyFont="1" applyBorder="1" applyAlignment="1">
      <alignment horizontal="center" vertical="center"/>
    </xf>
    <xf numFmtId="0" fontId="20" fillId="0" borderId="42" xfId="4" applyFont="1" applyBorder="1" applyAlignment="1">
      <alignment horizontal="center" vertical="center"/>
    </xf>
    <xf numFmtId="0" fontId="20" fillId="2" borderId="42" xfId="4" applyFont="1" applyFill="1" applyBorder="1" applyAlignment="1">
      <alignment horizontal="center" vertical="center"/>
    </xf>
    <xf numFmtId="0" fontId="20" fillId="0" borderId="44" xfId="4" applyFont="1" applyBorder="1" applyAlignment="1">
      <alignment horizontal="center" vertical="center"/>
    </xf>
    <xf numFmtId="0" fontId="20" fillId="0" borderId="21" xfId="4" applyFont="1" applyBorder="1" applyAlignment="1">
      <alignment horizontal="center" vertical="center"/>
    </xf>
    <xf numFmtId="0" fontId="11" fillId="0" borderId="34" xfId="4" applyFont="1" applyBorder="1" applyAlignment="1">
      <alignment horizontal="center" vertical="center"/>
    </xf>
    <xf numFmtId="0" fontId="11" fillId="0" borderId="32" xfId="4" applyFont="1" applyBorder="1" applyAlignment="1">
      <alignment horizontal="center" vertical="center"/>
    </xf>
    <xf numFmtId="0" fontId="11" fillId="0" borderId="47" xfId="4" applyFont="1" applyBorder="1"/>
    <xf numFmtId="0" fontId="20" fillId="4" borderId="41" xfId="4" applyFont="1" applyFill="1" applyBorder="1" applyAlignment="1">
      <alignment horizontal="center" vertical="center"/>
    </xf>
    <xf numFmtId="0" fontId="20" fillId="4" borderId="42" xfId="4" applyFont="1" applyFill="1" applyBorder="1" applyAlignment="1">
      <alignment horizontal="center" vertical="center"/>
    </xf>
    <xf numFmtId="0" fontId="20" fillId="4" borderId="44" xfId="4" applyFont="1" applyFill="1" applyBorder="1" applyAlignment="1">
      <alignment horizontal="center" vertical="center"/>
    </xf>
    <xf numFmtId="0" fontId="20" fillId="6" borderId="41" xfId="4" applyFont="1" applyFill="1" applyBorder="1" applyAlignment="1">
      <alignment horizontal="center" vertical="center"/>
    </xf>
    <xf numFmtId="0" fontId="20" fillId="6" borderId="42" xfId="4" applyFont="1" applyFill="1" applyBorder="1" applyAlignment="1">
      <alignment horizontal="center" vertical="center"/>
    </xf>
    <xf numFmtId="0" fontId="20" fillId="6" borderId="44" xfId="4" applyFont="1" applyFill="1" applyBorder="1" applyAlignment="1">
      <alignment horizontal="center" vertical="center"/>
    </xf>
    <xf numFmtId="0" fontId="20" fillId="5" borderId="47" xfId="4" applyFont="1" applyFill="1" applyBorder="1" applyAlignment="1">
      <alignment horizontal="center" vertical="center"/>
    </xf>
    <xf numFmtId="0" fontId="20" fillId="0" borderId="8" xfId="4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2" borderId="3" xfId="4" applyFont="1" applyFill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19" xfId="4" applyFont="1" applyBorder="1"/>
    <xf numFmtId="0" fontId="20" fillId="4" borderId="8" xfId="4" applyFont="1" applyFill="1" applyBorder="1" applyAlignment="1">
      <alignment horizontal="center" vertical="center"/>
    </xf>
    <xf numFmtId="0" fontId="20" fillId="4" borderId="3" xfId="4" applyFont="1" applyFill="1" applyBorder="1" applyAlignment="1">
      <alignment horizontal="center" vertical="center"/>
    </xf>
    <xf numFmtId="0" fontId="20" fillId="4" borderId="30" xfId="4" applyFont="1" applyFill="1" applyBorder="1" applyAlignment="1">
      <alignment horizontal="center" vertical="center"/>
    </xf>
    <xf numFmtId="0" fontId="20" fillId="6" borderId="8" xfId="4" applyFont="1" applyFill="1" applyBorder="1" applyAlignment="1">
      <alignment horizontal="center" vertical="center"/>
    </xf>
    <xf numFmtId="0" fontId="20" fillId="6" borderId="3" xfId="4" applyFont="1" applyFill="1" applyBorder="1" applyAlignment="1">
      <alignment horizontal="center" vertical="center"/>
    </xf>
    <xf numFmtId="0" fontId="20" fillId="6" borderId="30" xfId="4" applyFont="1" applyFill="1" applyBorder="1" applyAlignment="1">
      <alignment horizontal="center" vertical="center"/>
    </xf>
    <xf numFmtId="0" fontId="20" fillId="5" borderId="19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2" xfId="4" applyFont="1" applyFill="1" applyBorder="1" applyAlignment="1">
      <alignment horizontal="center" vertical="center"/>
    </xf>
    <xf numFmtId="0" fontId="20" fillId="2" borderId="21" xfId="4" applyFont="1" applyFill="1" applyBorder="1" applyAlignment="1">
      <alignment horizontal="center" vertical="center"/>
    </xf>
    <xf numFmtId="0" fontId="11" fillId="2" borderId="34" xfId="4" applyFont="1" applyFill="1" applyBorder="1" applyAlignment="1">
      <alignment horizontal="center" vertical="center"/>
    </xf>
    <xf numFmtId="0" fontId="11" fillId="2" borderId="11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19" xfId="4" applyFont="1" applyFill="1" applyBorder="1"/>
    <xf numFmtId="0" fontId="29" fillId="0" borderId="3" xfId="4" applyFont="1" applyBorder="1" applyAlignment="1">
      <alignment horizontal="center" vertical="center"/>
    </xf>
    <xf numFmtId="0" fontId="29" fillId="0" borderId="64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1" fillId="0" borderId="19" xfId="4" applyFont="1" applyBorder="1" applyAlignment="1">
      <alignment horizontal="center" vertical="center"/>
    </xf>
    <xf numFmtId="0" fontId="11" fillId="0" borderId="30" xfId="4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7" xfId="3" applyNumberFormat="1" applyFont="1" applyFill="1" applyBorder="1" applyAlignment="1">
      <alignment horizontal="left" vertical="center"/>
    </xf>
    <xf numFmtId="0" fontId="20" fillId="0" borderId="6" xfId="4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/>
    </xf>
    <xf numFmtId="0" fontId="11" fillId="0" borderId="31" xfId="4" applyFont="1" applyBorder="1" applyAlignment="1">
      <alignment horizontal="center" vertical="center"/>
    </xf>
    <xf numFmtId="0" fontId="11" fillId="0" borderId="20" xfId="4" applyFont="1" applyBorder="1"/>
    <xf numFmtId="0" fontId="11" fillId="4" borderId="6" xfId="4" applyFont="1" applyFill="1" applyBorder="1"/>
    <xf numFmtId="0" fontId="11" fillId="4" borderId="7" xfId="4" applyFont="1" applyFill="1" applyBorder="1"/>
    <xf numFmtId="0" fontId="11" fillId="4" borderId="31" xfId="4" applyFont="1" applyFill="1" applyBorder="1"/>
    <xf numFmtId="0" fontId="11" fillId="6" borderId="6" xfId="4" applyFont="1" applyFill="1" applyBorder="1"/>
    <xf numFmtId="0" fontId="11" fillId="6" borderId="7" xfId="4" applyFont="1" applyFill="1" applyBorder="1"/>
    <xf numFmtId="0" fontId="11" fillId="6" borderId="31" xfId="4" applyFont="1" applyFill="1" applyBorder="1"/>
    <xf numFmtId="0" fontId="20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3" xfId="4" applyFont="1" applyBorder="1" applyAlignment="1">
      <alignment vertical="center"/>
    </xf>
    <xf numFmtId="0" fontId="11" fillId="0" borderId="3" xfId="4" applyFont="1" applyBorder="1"/>
    <xf numFmtId="0" fontId="14" fillId="0" borderId="33" xfId="4" applyFont="1" applyFill="1" applyBorder="1" applyAlignment="1">
      <alignment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center" vertical="center" wrapText="1"/>
    </xf>
    <xf numFmtId="0" fontId="11" fillId="0" borderId="63" xfId="4" applyFont="1" applyBorder="1" applyAlignment="1"/>
    <xf numFmtId="0" fontId="11" fillId="0" borderId="73" xfId="4" applyFont="1" applyBorder="1" applyAlignment="1"/>
    <xf numFmtId="0" fontId="19" fillId="0" borderId="53" xfId="4" applyFont="1" applyBorder="1" applyAlignment="1">
      <alignment horizontal="center"/>
    </xf>
    <xf numFmtId="0" fontId="19" fillId="0" borderId="68" xfId="4" applyFont="1" applyBorder="1" applyAlignment="1">
      <alignment horizontal="center"/>
    </xf>
    <xf numFmtId="0" fontId="19" fillId="0" borderId="75" xfId="4" applyFont="1" applyBorder="1" applyAlignment="1">
      <alignment horizontal="center"/>
    </xf>
    <xf numFmtId="0" fontId="19" fillId="0" borderId="69" xfId="4" applyFont="1" applyBorder="1" applyAlignment="1">
      <alignment horizontal="center"/>
    </xf>
    <xf numFmtId="0" fontId="19" fillId="0" borderId="70" xfId="4" applyFont="1" applyBorder="1" applyAlignment="1">
      <alignment horizontal="center"/>
    </xf>
    <xf numFmtId="0" fontId="18" fillId="0" borderId="41" xfId="4" applyFont="1" applyBorder="1" applyAlignment="1">
      <alignment horizontal="center"/>
    </xf>
    <xf numFmtId="0" fontId="18" fillId="0" borderId="42" xfId="4" applyFont="1" applyBorder="1" applyAlignment="1">
      <alignment horizontal="center"/>
    </xf>
    <xf numFmtId="0" fontId="18" fillId="0" borderId="43" xfId="4" applyFont="1" applyBorder="1" applyAlignment="1">
      <alignment horizontal="center"/>
    </xf>
    <xf numFmtId="0" fontId="18" fillId="0" borderId="44" xfId="4" applyFont="1" applyBorder="1" applyAlignment="1">
      <alignment horizontal="center"/>
    </xf>
    <xf numFmtId="0" fontId="18" fillId="0" borderId="46" xfId="4" applyFont="1" applyBorder="1" applyAlignment="1">
      <alignment horizontal="center"/>
    </xf>
    <xf numFmtId="0" fontId="18" fillId="0" borderId="74" xfId="4" applyFont="1" applyBorder="1" applyAlignment="1">
      <alignment horizontal="center"/>
    </xf>
    <xf numFmtId="0" fontId="10" fillId="0" borderId="0" xfId="4" applyFont="1" applyFill="1" applyBorder="1" applyAlignment="1" applyProtection="1">
      <alignment horizontal="center"/>
      <protection locked="0"/>
    </xf>
    <xf numFmtId="0" fontId="10" fillId="0" borderId="0" xfId="4" applyFont="1" applyFill="1" applyBorder="1" applyAlignment="1" applyProtection="1">
      <protection locked="0"/>
    </xf>
    <xf numFmtId="0" fontId="6" fillId="0" borderId="0" xfId="4" applyFont="1" applyFill="1" applyProtection="1">
      <protection locked="0"/>
    </xf>
    <xf numFmtId="0" fontId="6" fillId="0" borderId="47" xfId="4" applyFont="1" applyFill="1" applyBorder="1" applyAlignment="1" applyProtection="1">
      <alignment horizontal="center" vertical="center"/>
      <protection locked="0"/>
    </xf>
    <xf numFmtId="0" fontId="10" fillId="0" borderId="41" xfId="4" applyFont="1" applyFill="1" applyBorder="1" applyAlignment="1" applyProtection="1">
      <alignment horizontal="center"/>
      <protection locked="0"/>
    </xf>
    <xf numFmtId="0" fontId="10" fillId="0" borderId="42" xfId="4" applyFont="1" applyFill="1" applyBorder="1" applyAlignment="1" applyProtection="1">
      <alignment horizontal="center"/>
      <protection locked="0"/>
    </xf>
    <xf numFmtId="0" fontId="10" fillId="0" borderId="44" xfId="4" applyFont="1" applyFill="1" applyBorder="1" applyAlignment="1" applyProtection="1">
      <alignment horizontal="center"/>
      <protection locked="0"/>
    </xf>
    <xf numFmtId="0" fontId="37" fillId="0" borderId="40" xfId="4" applyFont="1" applyFill="1" applyBorder="1" applyAlignment="1">
      <alignment horizontal="center"/>
    </xf>
    <xf numFmtId="0" fontId="38" fillId="0" borderId="8" xfId="4" applyFont="1" applyFill="1" applyBorder="1" applyAlignment="1">
      <alignment vertical="center"/>
    </xf>
    <xf numFmtId="0" fontId="38" fillId="0" borderId="3" xfId="4" applyFont="1" applyFill="1" applyBorder="1" applyAlignment="1">
      <alignment vertical="center"/>
    </xf>
    <xf numFmtId="0" fontId="38" fillId="0" borderId="30" xfId="4" applyFont="1" applyFill="1" applyBorder="1" applyAlignment="1">
      <alignment vertical="center"/>
    </xf>
    <xf numFmtId="0" fontId="6" fillId="0" borderId="5" xfId="4" applyFont="1" applyFill="1" applyBorder="1" applyAlignment="1"/>
    <xf numFmtId="0" fontId="38" fillId="0" borderId="11" xfId="4" applyFont="1" applyFill="1" applyBorder="1" applyAlignment="1">
      <alignment vertical="center"/>
    </xf>
    <xf numFmtId="0" fontId="38" fillId="0" borderId="2" xfId="4" applyFont="1" applyFill="1" applyBorder="1" applyAlignment="1">
      <alignment vertical="center"/>
    </xf>
    <xf numFmtId="0" fontId="38" fillId="0" borderId="2" xfId="4" applyFont="1" applyFill="1" applyBorder="1" applyAlignment="1"/>
    <xf numFmtId="0" fontId="38" fillId="0" borderId="21" xfId="4" applyFont="1" applyFill="1" applyBorder="1" applyAlignment="1"/>
    <xf numFmtId="0" fontId="6" fillId="0" borderId="0" xfId="4" applyFont="1" applyFill="1"/>
    <xf numFmtId="0" fontId="6" fillId="0" borderId="0" xfId="4" applyFont="1" applyFill="1" applyAlignment="1"/>
    <xf numFmtId="0" fontId="39" fillId="0" borderId="56" xfId="4" applyFont="1" applyFill="1" applyBorder="1" applyAlignment="1">
      <alignment vertical="center"/>
    </xf>
    <xf numFmtId="0" fontId="6" fillId="0" borderId="71" xfId="4" applyFont="1" applyFill="1" applyBorder="1" applyAlignment="1">
      <alignment vertical="center"/>
    </xf>
    <xf numFmtId="0" fontId="39" fillId="0" borderId="71" xfId="4" applyFont="1" applyFill="1" applyBorder="1" applyAlignment="1">
      <alignment vertical="center"/>
    </xf>
    <xf numFmtId="0" fontId="39" fillId="0" borderId="54" xfId="4" applyFont="1" applyFill="1" applyBorder="1"/>
    <xf numFmtId="0" fontId="37" fillId="0" borderId="38" xfId="4" applyFont="1" applyFill="1" applyBorder="1" applyAlignment="1">
      <alignment horizontal="center"/>
    </xf>
    <xf numFmtId="1" fontId="43" fillId="0" borderId="22" xfId="4" applyNumberFormat="1" applyFont="1" applyFill="1" applyBorder="1" applyAlignment="1">
      <alignment horizontal="center" vertical="center"/>
    </xf>
    <xf numFmtId="1" fontId="43" fillId="0" borderId="3" xfId="4" applyNumberFormat="1" applyFont="1" applyFill="1" applyBorder="1" applyAlignment="1">
      <alignment horizontal="center" vertical="center"/>
    </xf>
    <xf numFmtId="0" fontId="43" fillId="0" borderId="0" xfId="4" applyFont="1" applyFill="1" applyBorder="1" applyAlignment="1" applyProtection="1">
      <alignment vertical="center"/>
      <protection locked="0"/>
    </xf>
    <xf numFmtId="1" fontId="43" fillId="0" borderId="30" xfId="4" applyNumberFormat="1" applyFont="1" applyFill="1" applyBorder="1" applyAlignment="1">
      <alignment horizontal="center" vertical="center"/>
    </xf>
    <xf numFmtId="1" fontId="37" fillId="0" borderId="5" xfId="4" applyNumberFormat="1" applyFont="1" applyFill="1" applyBorder="1" applyAlignment="1">
      <alignment horizontal="center"/>
    </xf>
    <xf numFmtId="0" fontId="43" fillId="0" borderId="3" xfId="4" applyFont="1" applyFill="1" applyBorder="1" applyAlignment="1" applyProtection="1">
      <alignment vertical="center"/>
      <protection locked="0"/>
    </xf>
    <xf numFmtId="1" fontId="43" fillId="0" borderId="4" xfId="4" applyNumberFormat="1" applyFont="1" applyFill="1" applyBorder="1" applyAlignment="1">
      <alignment horizontal="center" vertical="center"/>
    </xf>
    <xf numFmtId="1" fontId="9" fillId="0" borderId="51" xfId="4" applyNumberFormat="1" applyFont="1" applyFill="1" applyBorder="1" applyAlignment="1">
      <alignment horizontal="center" vertical="center"/>
    </xf>
    <xf numFmtId="0" fontId="39" fillId="0" borderId="25" xfId="4" applyFont="1" applyFill="1" applyBorder="1" applyAlignment="1" applyProtection="1">
      <alignment vertical="center"/>
      <protection locked="0"/>
    </xf>
    <xf numFmtId="0" fontId="39" fillId="0" borderId="0" xfId="4" applyFont="1" applyFill="1" applyBorder="1" applyAlignment="1" applyProtection="1">
      <alignment vertical="center"/>
      <protection locked="0"/>
    </xf>
    <xf numFmtId="0" fontId="39" fillId="0" borderId="23" xfId="4" applyFont="1" applyFill="1" applyBorder="1"/>
    <xf numFmtId="0" fontId="37" fillId="0" borderId="0" xfId="4" applyFont="1" applyFill="1" applyProtection="1">
      <protection locked="0"/>
    </xf>
    <xf numFmtId="0" fontId="6" fillId="0" borderId="39" xfId="4" applyFont="1" applyFill="1" applyBorder="1" applyAlignment="1">
      <alignment horizontal="center"/>
    </xf>
    <xf numFmtId="1" fontId="43" fillId="0" borderId="9" xfId="4" applyNumberFormat="1" applyFont="1" applyFill="1" applyBorder="1" applyAlignment="1">
      <alignment horizontal="center" vertical="center"/>
    </xf>
    <xf numFmtId="1" fontId="43" fillId="0" borderId="7" xfId="4" applyNumberFormat="1" applyFont="1" applyFill="1" applyBorder="1" applyAlignment="1">
      <alignment horizontal="center" vertical="center"/>
    </xf>
    <xf numFmtId="1" fontId="43" fillId="0" borderId="31" xfId="4" applyNumberFormat="1" applyFont="1" applyFill="1" applyBorder="1" applyAlignment="1">
      <alignment horizontal="center" vertical="center"/>
    </xf>
    <xf numFmtId="1" fontId="43" fillId="0" borderId="12" xfId="4" applyNumberFormat="1" applyFont="1" applyFill="1" applyBorder="1" applyAlignment="1">
      <alignment horizontal="center" vertical="center"/>
    </xf>
    <xf numFmtId="0" fontId="9" fillId="0" borderId="37" xfId="4" applyFont="1" applyFill="1" applyBorder="1" applyAlignment="1">
      <alignment horizontal="center"/>
    </xf>
    <xf numFmtId="0" fontId="10" fillId="0" borderId="0" xfId="4" applyFont="1" applyFill="1" applyProtection="1">
      <protection locked="0"/>
    </xf>
    <xf numFmtId="0" fontId="40" fillId="0" borderId="21" xfId="4" applyFont="1" applyFill="1" applyBorder="1" applyAlignment="1" applyProtection="1">
      <alignment vertical="center"/>
      <protection locked="0"/>
    </xf>
    <xf numFmtId="0" fontId="40" fillId="0" borderId="64" xfId="4" applyFont="1" applyFill="1" applyBorder="1" applyAlignment="1" applyProtection="1">
      <alignment vertical="center"/>
      <protection locked="0"/>
    </xf>
    <xf numFmtId="0" fontId="40" fillId="0" borderId="50" xfId="4" applyFont="1" applyFill="1" applyBorder="1" applyAlignment="1" applyProtection="1">
      <alignment vertical="center"/>
      <protection locked="0"/>
    </xf>
    <xf numFmtId="0" fontId="6" fillId="0" borderId="0" xfId="4" applyFont="1" applyFill="1" applyAlignment="1">
      <alignment vertical="center"/>
    </xf>
    <xf numFmtId="0" fontId="6" fillId="0" borderId="47" xfId="1" applyFont="1" applyFill="1" applyBorder="1" applyAlignment="1" applyProtection="1">
      <alignment horizontal="center" vertical="center"/>
      <protection locked="0"/>
    </xf>
    <xf numFmtId="0" fontId="44" fillId="0" borderId="45" xfId="5" applyFont="1" applyBorder="1" applyAlignment="1">
      <alignment horizontal="left" wrapText="1"/>
    </xf>
    <xf numFmtId="0" fontId="45" fillId="0" borderId="50" xfId="5" applyFont="1" applyFill="1" applyBorder="1" applyAlignment="1">
      <alignment horizontal="left" vertical="center" wrapText="1"/>
    </xf>
    <xf numFmtId="0" fontId="45" fillId="0" borderId="2" xfId="5" applyFont="1" applyFill="1" applyBorder="1" applyAlignment="1">
      <alignment horizontal="left" vertical="center" wrapText="1"/>
    </xf>
    <xf numFmtId="0" fontId="6" fillId="0" borderId="2" xfId="4" applyFont="1" applyFill="1" applyBorder="1" applyAlignment="1" applyProtection="1">
      <alignment horizontal="center" vertical="center"/>
      <protection locked="0"/>
    </xf>
    <xf numFmtId="1" fontId="6" fillId="0" borderId="2" xfId="4" applyNumberFormat="1" applyFont="1" applyFill="1" applyBorder="1" applyAlignment="1" applyProtection="1">
      <alignment horizontal="center" vertical="center"/>
      <protection locked="0"/>
    </xf>
    <xf numFmtId="0" fontId="45" fillId="0" borderId="32" xfId="5" applyFont="1" applyFill="1" applyBorder="1" applyAlignment="1">
      <alignment horizontal="left" vertical="center" wrapText="1"/>
    </xf>
    <xf numFmtId="0" fontId="45" fillId="0" borderId="5" xfId="5" applyFont="1" applyFill="1" applyBorder="1" applyAlignment="1">
      <alignment horizontal="left" vertical="center" wrapText="1"/>
    </xf>
    <xf numFmtId="0" fontId="6" fillId="0" borderId="21" xfId="4" applyFont="1" applyFill="1" applyBorder="1" applyAlignment="1" applyProtection="1">
      <alignment horizontal="center" vertical="center"/>
      <protection locked="0"/>
    </xf>
    <xf numFmtId="1" fontId="46" fillId="0" borderId="47" xfId="4" applyNumberFormat="1" applyFont="1" applyFill="1" applyBorder="1" applyAlignment="1" applyProtection="1">
      <alignment horizontal="center" vertical="center"/>
      <protection locked="0"/>
    </xf>
    <xf numFmtId="0" fontId="6" fillId="0" borderId="0" xfId="4" applyFont="1" applyFill="1" applyAlignment="1">
      <alignment horizontal="center"/>
    </xf>
    <xf numFmtId="0" fontId="6" fillId="0" borderId="0" xfId="4" applyFont="1" applyFill="1" applyAlignment="1" applyProtection="1">
      <alignment horizontal="left" vertical="center"/>
      <protection locked="0"/>
    </xf>
    <xf numFmtId="0" fontId="40" fillId="0" borderId="0" xfId="4" applyFont="1" applyFill="1" applyBorder="1" applyAlignment="1" applyProtection="1"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0" fontId="44" fillId="0" borderId="33" xfId="5" applyFont="1" applyBorder="1" applyAlignment="1">
      <alignment horizontal="left" wrapText="1"/>
    </xf>
    <xf numFmtId="0" fontId="45" fillId="0" borderId="22" xfId="5" applyFont="1" applyFill="1" applyBorder="1" applyAlignment="1">
      <alignment horizontal="left" vertical="center" wrapText="1"/>
    </xf>
    <xf numFmtId="0" fontId="45" fillId="0" borderId="3" xfId="5" applyFont="1" applyFill="1" applyBorder="1" applyAlignment="1">
      <alignment horizontal="left" vertical="center" wrapText="1"/>
    </xf>
    <xf numFmtId="0" fontId="6" fillId="0" borderId="3" xfId="4" applyFont="1" applyFill="1" applyBorder="1" applyAlignment="1" applyProtection="1">
      <alignment horizontal="center" vertical="center"/>
      <protection locked="0"/>
    </xf>
    <xf numFmtId="1" fontId="6" fillId="0" borderId="3" xfId="4" applyNumberFormat="1" applyFont="1" applyFill="1" applyBorder="1" applyAlignment="1" applyProtection="1">
      <alignment horizontal="center" vertical="center"/>
      <protection locked="0"/>
    </xf>
    <xf numFmtId="0" fontId="45" fillId="0" borderId="30" xfId="5" applyFont="1" applyFill="1" applyBorder="1" applyAlignment="1">
      <alignment horizontal="left" vertical="center" wrapText="1"/>
    </xf>
    <xf numFmtId="0" fontId="6" fillId="0" borderId="4" xfId="4" applyFont="1" applyFill="1" applyBorder="1" applyAlignment="1" applyProtection="1">
      <alignment horizontal="center" vertical="center"/>
      <protection locked="0"/>
    </xf>
    <xf numFmtId="1" fontId="6" fillId="0" borderId="19" xfId="4" applyNumberFormat="1" applyFont="1" applyFill="1" applyBorder="1" applyAlignment="1" applyProtection="1">
      <alignment horizontal="center" vertical="center"/>
      <protection locked="0"/>
    </xf>
    <xf numFmtId="0" fontId="33" fillId="0" borderId="33" xfId="4" applyFont="1" applyBorder="1" applyAlignment="1">
      <alignment vertical="center" wrapText="1"/>
    </xf>
    <xf numFmtId="0" fontId="6" fillId="0" borderId="3" xfId="4" applyFont="1" applyFill="1" applyBorder="1" applyAlignment="1" applyProtection="1">
      <alignment horizontal="left" vertical="center"/>
      <protection locked="0"/>
    </xf>
    <xf numFmtId="0" fontId="6" fillId="0" borderId="30" xfId="4" applyFont="1" applyFill="1" applyBorder="1" applyAlignment="1" applyProtection="1">
      <alignment horizontal="left" vertical="center"/>
      <protection locked="0"/>
    </xf>
    <xf numFmtId="0" fontId="6" fillId="0" borderId="5" xfId="4" applyFont="1" applyFill="1" applyBorder="1" applyAlignment="1">
      <alignment vertical="center"/>
    </xf>
    <xf numFmtId="0" fontId="6" fillId="0" borderId="8" xfId="4" applyFont="1" applyFill="1" applyBorder="1" applyAlignment="1" applyProtection="1">
      <alignment horizontal="left" vertical="center"/>
      <protection locked="0"/>
    </xf>
    <xf numFmtId="0" fontId="43" fillId="0" borderId="3" xfId="4" applyFont="1" applyFill="1" applyBorder="1" applyAlignment="1">
      <alignment vertical="center"/>
    </xf>
    <xf numFmtId="0" fontId="6" fillId="0" borderId="3" xfId="4" applyFont="1" applyFill="1" applyBorder="1" applyAlignment="1">
      <alignment vertical="center"/>
    </xf>
    <xf numFmtId="0" fontId="6" fillId="0" borderId="30" xfId="4" applyFont="1" applyFill="1" applyBorder="1" applyAlignment="1">
      <alignment vertical="center"/>
    </xf>
    <xf numFmtId="1" fontId="46" fillId="0" borderId="19" xfId="4" applyNumberFormat="1" applyFont="1" applyFill="1" applyBorder="1" applyAlignment="1" applyProtection="1">
      <alignment horizontal="center" vertical="center"/>
      <protection locked="0"/>
    </xf>
    <xf numFmtId="1" fontId="6" fillId="0" borderId="3" xfId="4" applyNumberFormat="1" applyFont="1" applyFill="1" applyBorder="1" applyAlignment="1">
      <alignment vertical="center"/>
    </xf>
    <xf numFmtId="1" fontId="6" fillId="0" borderId="30" xfId="4" applyNumberFormat="1" applyFont="1" applyFill="1" applyBorder="1" applyAlignment="1">
      <alignment vertical="center"/>
    </xf>
    <xf numFmtId="1" fontId="6" fillId="0" borderId="5" xfId="4" applyNumberFormat="1" applyFont="1" applyFill="1" applyBorder="1" applyAlignment="1">
      <alignment vertical="center"/>
    </xf>
    <xf numFmtId="0" fontId="6" fillId="0" borderId="0" xfId="4" applyFont="1" applyFill="1" applyBorder="1" applyAlignment="1" applyProtection="1">
      <alignment horizontal="left" vertical="center"/>
      <protection locked="0"/>
    </xf>
    <xf numFmtId="1" fontId="37" fillId="0" borderId="3" xfId="4" applyNumberFormat="1" applyFont="1" applyFill="1" applyBorder="1" applyAlignment="1">
      <alignment vertical="center"/>
    </xf>
    <xf numFmtId="0" fontId="6" fillId="0" borderId="5" xfId="4" applyFont="1" applyFill="1" applyBorder="1" applyAlignment="1" applyProtection="1">
      <alignment horizontal="left" vertical="center"/>
      <protection locked="0"/>
    </xf>
    <xf numFmtId="0" fontId="6" fillId="0" borderId="22" xfId="4" applyFont="1" applyFill="1" applyBorder="1" applyAlignment="1" applyProtection="1">
      <alignment horizontal="left" vertical="center"/>
      <protection locked="0"/>
    </xf>
    <xf numFmtId="0" fontId="6" fillId="0" borderId="4" xfId="4" applyFont="1" applyFill="1" applyBorder="1" applyAlignment="1" applyProtection="1">
      <alignment horizontal="left" vertical="center"/>
      <protection locked="0"/>
    </xf>
    <xf numFmtId="0" fontId="44" fillId="0" borderId="33" xfId="5" applyFont="1" applyBorder="1" applyAlignment="1">
      <alignment horizontal="left"/>
    </xf>
    <xf numFmtId="0" fontId="39" fillId="0" borderId="0" xfId="4" applyFont="1" applyFill="1" applyBorder="1" applyAlignment="1">
      <alignment horizontal="left"/>
    </xf>
    <xf numFmtId="0" fontId="8" fillId="0" borderId="33" xfId="5" applyFont="1" applyBorder="1" applyAlignment="1">
      <alignment horizontal="left" wrapText="1"/>
    </xf>
    <xf numFmtId="0" fontId="45" fillId="0" borderId="22" xfId="5" applyFont="1" applyFill="1" applyBorder="1" applyAlignment="1">
      <alignment horizontal="left" vertical="center"/>
    </xf>
    <xf numFmtId="0" fontId="45" fillId="0" borderId="3" xfId="5" applyFont="1" applyFill="1" applyBorder="1" applyAlignment="1">
      <alignment horizontal="left" vertical="center"/>
    </xf>
    <xf numFmtId="0" fontId="33" fillId="0" borderId="33" xfId="4" applyFont="1" applyBorder="1" applyAlignment="1">
      <alignment horizontal="left" vertical="center" wrapText="1"/>
    </xf>
    <xf numFmtId="0" fontId="6" fillId="0" borderId="22" xfId="5" applyFont="1" applyFill="1" applyBorder="1" applyAlignment="1">
      <alignment horizontal="left" vertical="center" wrapText="1"/>
    </xf>
    <xf numFmtId="0" fontId="6" fillId="0" borderId="3" xfId="5" applyFont="1" applyFill="1" applyBorder="1" applyAlignment="1">
      <alignment horizontal="left" vertical="center" wrapText="1"/>
    </xf>
    <xf numFmtId="0" fontId="8" fillId="0" borderId="33" xfId="5" applyFont="1" applyFill="1" applyBorder="1" applyAlignment="1">
      <alignment horizontal="left" wrapText="1"/>
    </xf>
    <xf numFmtId="0" fontId="6" fillId="0" borderId="5" xfId="4" applyFont="1" applyFill="1" applyBorder="1" applyAlignment="1" applyProtection="1">
      <alignment horizontal="center" vertical="center"/>
      <protection locked="0"/>
    </xf>
    <xf numFmtId="0" fontId="6" fillId="0" borderId="33" xfId="4" applyFont="1" applyFill="1" applyBorder="1" applyAlignment="1" applyProtection="1">
      <alignment horizontal="left" vertical="center"/>
      <protection locked="0"/>
    </xf>
    <xf numFmtId="0" fontId="6" fillId="0" borderId="14" xfId="4" applyFont="1" applyFill="1" applyBorder="1" applyAlignment="1" applyProtection="1">
      <alignment horizontal="left" vertical="center"/>
      <protection locked="0"/>
    </xf>
    <xf numFmtId="0" fontId="45" fillId="0" borderId="22" xfId="5" applyFont="1" applyFill="1" applyBorder="1" applyAlignment="1">
      <alignment horizontal="left" wrapText="1"/>
    </xf>
    <xf numFmtId="0" fontId="45" fillId="0" borderId="3" xfId="5" applyFont="1" applyFill="1" applyBorder="1" applyAlignment="1">
      <alignment horizontal="left" wrapText="1"/>
    </xf>
    <xf numFmtId="0" fontId="45" fillId="0" borderId="33" xfId="5" applyFont="1" applyFill="1" applyBorder="1" applyAlignment="1">
      <alignment horizontal="left" wrapText="1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45" fillId="0" borderId="17" xfId="4" applyFont="1" applyFill="1" applyBorder="1"/>
    <xf numFmtId="0" fontId="45" fillId="0" borderId="9" xfId="4" applyFont="1" applyFill="1" applyBorder="1"/>
    <xf numFmtId="0" fontId="45" fillId="0" borderId="7" xfId="4" applyFont="1" applyFill="1" applyBorder="1"/>
    <xf numFmtId="0" fontId="6" fillId="0" borderId="7" xfId="4" applyFont="1" applyFill="1" applyBorder="1" applyAlignment="1" applyProtection="1">
      <alignment horizontal="center" vertical="center"/>
      <protection locked="0"/>
    </xf>
    <xf numFmtId="0" fontId="6" fillId="0" borderId="31" xfId="4" applyFont="1" applyFill="1" applyBorder="1" applyAlignment="1" applyProtection="1">
      <alignment horizontal="left" vertical="center"/>
      <protection locked="0"/>
    </xf>
    <xf numFmtId="1" fontId="6" fillId="0" borderId="20" xfId="4" applyNumberFormat="1" applyFont="1" applyFill="1" applyBorder="1" applyAlignment="1" applyProtection="1">
      <alignment horizontal="center" vertical="center"/>
      <protection locked="0"/>
    </xf>
    <xf numFmtId="0" fontId="11" fillId="0" borderId="34" xfId="4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center"/>
      <protection locked="0"/>
    </xf>
    <xf numFmtId="0" fontId="11" fillId="3" borderId="0" xfId="4" applyFont="1" applyFill="1" applyAlignment="1">
      <alignment horizontal="center"/>
    </xf>
    <xf numFmtId="0" fontId="23" fillId="0" borderId="22" xfId="4" applyFont="1" applyBorder="1" applyAlignment="1">
      <alignment horizontal="center" vertical="center" textRotation="90"/>
    </xf>
    <xf numFmtId="0" fontId="23" fillId="0" borderId="3" xfId="4" applyFont="1" applyBorder="1" applyAlignment="1">
      <alignment horizontal="center" vertical="center" textRotation="90"/>
    </xf>
    <xf numFmtId="0" fontId="23" fillId="0" borderId="4" xfId="4" applyFont="1" applyBorder="1" applyAlignment="1">
      <alignment horizontal="center" vertical="center" textRotation="90"/>
    </xf>
    <xf numFmtId="0" fontId="11" fillId="0" borderId="44" xfId="4" applyFont="1" applyBorder="1" applyAlignment="1">
      <alignment horizontal="center" vertical="center"/>
    </xf>
    <xf numFmtId="0" fontId="20" fillId="3" borderId="47" xfId="4" applyFont="1" applyFill="1" applyBorder="1" applyAlignment="1">
      <alignment horizontal="center" vertical="center"/>
    </xf>
    <xf numFmtId="0" fontId="20" fillId="3" borderId="19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0" fontId="24" fillId="0" borderId="0" xfId="4" applyFont="1" applyBorder="1" applyAlignment="1">
      <alignment vertical="center" wrapText="1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 vertical="center" textRotation="90"/>
    </xf>
    <xf numFmtId="0" fontId="11" fillId="0" borderId="0" xfId="4" applyFont="1" applyBorder="1" applyAlignment="1">
      <alignment vertical="center" textRotation="90"/>
    </xf>
    <xf numFmtId="0" fontId="11" fillId="2" borderId="0" xfId="4" applyFont="1" applyFill="1" applyBorder="1" applyAlignment="1">
      <alignment horizontal="center" vertical="center" textRotation="90"/>
    </xf>
    <xf numFmtId="0" fontId="11" fillId="2" borderId="0" xfId="4" applyFont="1" applyFill="1" applyBorder="1" applyAlignment="1">
      <alignment horizontal="center" vertical="center"/>
    </xf>
    <xf numFmtId="0" fontId="20" fillId="2" borderId="0" xfId="4" applyFont="1" applyFill="1" applyBorder="1" applyAlignment="1">
      <alignment horizontal="center" vertical="center"/>
    </xf>
    <xf numFmtId="0" fontId="11" fillId="2" borderId="0" xfId="4" applyFont="1" applyFill="1" applyBorder="1"/>
    <xf numFmtId="0" fontId="20" fillId="0" borderId="67" xfId="4" applyFont="1" applyBorder="1" applyAlignment="1">
      <alignment horizontal="center" vertical="center"/>
    </xf>
    <xf numFmtId="0" fontId="20" fillId="0" borderId="55" xfId="4" applyFont="1" applyBorder="1" applyAlignment="1">
      <alignment horizontal="center" vertical="center"/>
    </xf>
    <xf numFmtId="0" fontId="20" fillId="0" borderId="56" xfId="4" applyFont="1" applyBorder="1" applyAlignment="1">
      <alignment horizontal="center" vertical="center"/>
    </xf>
    <xf numFmtId="0" fontId="11" fillId="0" borderId="49" xfId="4" applyFont="1" applyBorder="1"/>
    <xf numFmtId="0" fontId="33" fillId="0" borderId="48" xfId="0" applyFont="1" applyBorder="1" applyAlignment="1">
      <alignment horizontal="center" vertical="center" wrapText="1"/>
    </xf>
    <xf numFmtId="0" fontId="20" fillId="2" borderId="7" xfId="4" applyFont="1" applyFill="1" applyBorder="1" applyAlignment="1">
      <alignment horizontal="center" vertical="center"/>
    </xf>
    <xf numFmtId="0" fontId="11" fillId="0" borderId="15" xfId="3" applyNumberFormat="1" applyFont="1" applyFill="1" applyBorder="1" applyAlignment="1">
      <alignment horizontal="left" vertical="center"/>
    </xf>
    <xf numFmtId="0" fontId="11" fillId="0" borderId="17" xfId="4" applyFont="1" applyBorder="1"/>
    <xf numFmtId="0" fontId="18" fillId="0" borderId="0" xfId="4" applyFont="1" applyBorder="1" applyAlignment="1">
      <alignment horizontal="left"/>
    </xf>
    <xf numFmtId="0" fontId="18" fillId="0" borderId="14" xfId="4" applyFont="1" applyBorder="1" applyAlignment="1">
      <alignment horizontal="left"/>
    </xf>
    <xf numFmtId="0" fontId="18" fillId="0" borderId="61" xfId="4" applyFont="1" applyBorder="1" applyAlignment="1">
      <alignment horizontal="left" vertical="center"/>
    </xf>
    <xf numFmtId="0" fontId="21" fillId="0" borderId="60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22" fillId="0" borderId="0" xfId="4" applyFont="1" applyAlignment="1">
      <alignment horizontal="center"/>
    </xf>
    <xf numFmtId="0" fontId="20" fillId="0" borderId="0" xfId="4" applyFont="1" applyAlignment="1">
      <alignment horizontal="center" vertical="center"/>
    </xf>
    <xf numFmtId="0" fontId="19" fillId="0" borderId="59" xfId="4" applyFont="1" applyBorder="1" applyAlignment="1">
      <alignment horizontal="center"/>
    </xf>
    <xf numFmtId="0" fontId="19" fillId="0" borderId="60" xfId="4" applyFont="1" applyBorder="1" applyAlignment="1">
      <alignment horizontal="center"/>
    </xf>
    <xf numFmtId="0" fontId="19" fillId="0" borderId="13" xfId="4" applyFont="1" applyBorder="1" applyAlignment="1">
      <alignment horizontal="center"/>
    </xf>
    <xf numFmtId="0" fontId="18" fillId="0" borderId="12" xfId="4" applyFont="1" applyBorder="1" applyAlignment="1">
      <alignment horizontal="center" vertical="center"/>
    </xf>
    <xf numFmtId="0" fontId="18" fillId="0" borderId="9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18" fillId="0" borderId="37" xfId="4" applyFont="1" applyBorder="1" applyAlignment="1">
      <alignment horizontal="center"/>
    </xf>
    <xf numFmtId="0" fontId="18" fillId="0" borderId="9" xfId="4" applyFont="1" applyBorder="1" applyAlignment="1">
      <alignment horizontal="center"/>
    </xf>
    <xf numFmtId="0" fontId="18" fillId="0" borderId="12" xfId="4" applyFont="1" applyBorder="1" applyAlignment="1">
      <alignment horizontal="center"/>
    </xf>
    <xf numFmtId="0" fontId="18" fillId="0" borderId="17" xfId="4" applyFont="1" applyBorder="1" applyAlignment="1">
      <alignment horizontal="center"/>
    </xf>
    <xf numFmtId="0" fontId="18" fillId="0" borderId="15" xfId="4" applyFont="1" applyBorder="1" applyAlignment="1">
      <alignment horizontal="left" vertical="center"/>
    </xf>
    <xf numFmtId="0" fontId="20" fillId="0" borderId="72" xfId="4" applyFont="1" applyBorder="1" applyAlignment="1">
      <alignment horizontal="center" vertical="center"/>
    </xf>
    <xf numFmtId="0" fontId="20" fillId="0" borderId="63" xfId="4" applyFont="1" applyBorder="1" applyAlignment="1">
      <alignment horizontal="center" vertical="center"/>
    </xf>
    <xf numFmtId="0" fontId="20" fillId="0" borderId="73" xfId="4" applyFont="1" applyBorder="1" applyAlignment="1">
      <alignment horizontal="center" vertical="center"/>
    </xf>
    <xf numFmtId="0" fontId="18" fillId="0" borderId="72" xfId="4" applyFont="1" applyBorder="1" applyAlignment="1">
      <alignment horizontal="center"/>
    </xf>
    <xf numFmtId="0" fontId="18" fillId="0" borderId="63" xfId="4" applyFont="1" applyBorder="1" applyAlignment="1">
      <alignment horizontal="center"/>
    </xf>
    <xf numFmtId="0" fontId="18" fillId="0" borderId="73" xfId="4" applyFont="1" applyBorder="1" applyAlignment="1">
      <alignment horizontal="center"/>
    </xf>
    <xf numFmtId="0" fontId="20" fillId="0" borderId="21" xfId="4" applyFont="1" applyBorder="1" applyAlignment="1">
      <alignment horizontal="center" vertical="center"/>
    </xf>
    <xf numFmtId="0" fontId="20" fillId="0" borderId="50" xfId="4" applyFont="1" applyBorder="1" applyAlignment="1">
      <alignment horizontal="center" vertical="center"/>
    </xf>
    <xf numFmtId="0" fontId="20" fillId="0" borderId="16" xfId="4" applyFont="1" applyBorder="1" applyAlignment="1">
      <alignment horizontal="center" vertical="center"/>
    </xf>
    <xf numFmtId="0" fontId="20" fillId="0" borderId="51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/>
    </xf>
    <xf numFmtId="0" fontId="11" fillId="0" borderId="14" xfId="4" applyFont="1" applyBorder="1" applyAlignment="1">
      <alignment horizontal="center"/>
    </xf>
    <xf numFmtId="0" fontId="11" fillId="0" borderId="61" xfId="4" applyFont="1" applyBorder="1" applyAlignment="1">
      <alignment horizontal="center"/>
    </xf>
    <xf numFmtId="0" fontId="11" fillId="0" borderId="15" xfId="4" applyFont="1" applyBorder="1" applyAlignment="1">
      <alignment horizontal="center"/>
    </xf>
    <xf numFmtId="0" fontId="19" fillId="0" borderId="59" xfId="4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19" fillId="0" borderId="52" xfId="4" applyFont="1" applyBorder="1" applyAlignment="1">
      <alignment horizontal="center" vertical="center"/>
    </xf>
    <xf numFmtId="0" fontId="19" fillId="0" borderId="15" xfId="4" applyFont="1" applyBorder="1" applyAlignment="1">
      <alignment horizontal="center" vertical="center"/>
    </xf>
    <xf numFmtId="0" fontId="20" fillId="0" borderId="72" xfId="4" applyFont="1" applyBorder="1" applyAlignment="1">
      <alignment horizontal="center"/>
    </xf>
    <xf numFmtId="0" fontId="20" fillId="0" borderId="63" xfId="4" applyFont="1" applyBorder="1" applyAlignment="1">
      <alignment horizontal="center"/>
    </xf>
    <xf numFmtId="0" fontId="11" fillId="0" borderId="72" xfId="4" applyFont="1" applyBorder="1" applyAlignment="1">
      <alignment horizontal="center"/>
    </xf>
    <xf numFmtId="0" fontId="11" fillId="0" borderId="63" xfId="4" applyFont="1" applyBorder="1" applyAlignment="1">
      <alignment horizontal="center"/>
    </xf>
    <xf numFmtId="0" fontId="11" fillId="0" borderId="73" xfId="4" applyFont="1" applyBorder="1" applyAlignment="1">
      <alignment horizontal="center"/>
    </xf>
    <xf numFmtId="0" fontId="18" fillId="0" borderId="0" xfId="4" applyFont="1" applyBorder="1" applyAlignment="1">
      <alignment horizontal="center"/>
    </xf>
    <xf numFmtId="0" fontId="18" fillId="0" borderId="14" xfId="4" applyFont="1" applyBorder="1" applyAlignment="1">
      <alignment horizontal="center"/>
    </xf>
    <xf numFmtId="0" fontId="18" fillId="0" borderId="51" xfId="4" applyFont="1" applyBorder="1" applyAlignment="1">
      <alignment horizontal="center"/>
    </xf>
    <xf numFmtId="0" fontId="18" fillId="0" borderId="16" xfId="4" applyFont="1" applyBorder="1" applyAlignment="1">
      <alignment horizontal="center"/>
    </xf>
    <xf numFmtId="0" fontId="18" fillId="0" borderId="58" xfId="4" applyFont="1" applyBorder="1" applyAlignment="1">
      <alignment horizontal="center"/>
    </xf>
    <xf numFmtId="0" fontId="18" fillId="0" borderId="62" xfId="4" applyFont="1" applyBorder="1" applyAlignment="1">
      <alignment horizontal="center"/>
    </xf>
    <xf numFmtId="0" fontId="19" fillId="0" borderId="0" xfId="4" applyFont="1" applyBorder="1" applyAlignment="1">
      <alignment horizontal="center"/>
    </xf>
    <xf numFmtId="0" fontId="19" fillId="0" borderId="0" xfId="4" applyFont="1" applyBorder="1" applyAlignment="1">
      <alignment horizontal="left"/>
    </xf>
    <xf numFmtId="0" fontId="19" fillId="0" borderId="0" xfId="4" applyFont="1" applyBorder="1" applyAlignment="1">
      <alignment horizontal="right"/>
    </xf>
    <xf numFmtId="0" fontId="18" fillId="0" borderId="0" xfId="4" applyFont="1" applyFill="1" applyBorder="1" applyAlignment="1">
      <alignment horizontal="left" vertical="top"/>
    </xf>
    <xf numFmtId="0" fontId="18" fillId="0" borderId="0" xfId="4" applyFont="1" applyFill="1" applyBorder="1" applyAlignment="1">
      <alignment horizontal="left"/>
    </xf>
    <xf numFmtId="0" fontId="33" fillId="0" borderId="36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left" vertical="center" wrapText="1"/>
    </xf>
    <xf numFmtId="0" fontId="16" fillId="0" borderId="61" xfId="4" applyFont="1" applyFill="1" applyBorder="1" applyAlignment="1" applyProtection="1">
      <alignment horizontal="center"/>
      <protection locked="0"/>
    </xf>
    <xf numFmtId="0" fontId="11" fillId="0" borderId="18" xfId="4" applyFont="1" applyFill="1" applyBorder="1" applyAlignment="1" applyProtection="1">
      <alignment horizontal="center" vertical="center" wrapText="1"/>
      <protection locked="0"/>
    </xf>
    <xf numFmtId="0" fontId="11" fillId="0" borderId="5" xfId="4" applyFont="1" applyFill="1" applyBorder="1" applyAlignment="1" applyProtection="1">
      <alignment horizontal="center" vertical="center" wrapText="1"/>
      <protection locked="0"/>
    </xf>
    <xf numFmtId="0" fontId="11" fillId="0" borderId="1" xfId="4" applyFont="1" applyFill="1" applyBorder="1" applyAlignment="1" applyProtection="1">
      <alignment horizontal="center" vertical="center" wrapText="1"/>
      <protection locked="0"/>
    </xf>
    <xf numFmtId="0" fontId="23" fillId="0" borderId="18" xfId="4" applyFont="1" applyFill="1" applyBorder="1" applyAlignment="1" applyProtection="1">
      <alignment horizontal="center" vertical="center" wrapText="1"/>
      <protection locked="0"/>
    </xf>
    <xf numFmtId="0" fontId="23" fillId="0" borderId="5" xfId="4" applyFont="1" applyFill="1" applyBorder="1" applyAlignment="1" applyProtection="1">
      <alignment horizontal="center" vertical="center" wrapText="1"/>
      <protection locked="0"/>
    </xf>
    <xf numFmtId="0" fontId="23" fillId="0" borderId="1" xfId="4" applyFont="1" applyFill="1" applyBorder="1" applyAlignment="1" applyProtection="1">
      <alignment horizontal="center" vertical="center" wrapText="1"/>
      <protection locked="0"/>
    </xf>
    <xf numFmtId="0" fontId="12" fillId="0" borderId="60" xfId="4" applyFont="1" applyFill="1" applyBorder="1" applyAlignment="1" applyProtection="1">
      <alignment horizontal="center" vertical="center"/>
      <protection locked="0"/>
    </xf>
    <xf numFmtId="0" fontId="12" fillId="0" borderId="0" xfId="4" applyFont="1" applyFill="1" applyBorder="1" applyAlignment="1" applyProtection="1">
      <alignment horizontal="center" vertical="center"/>
      <protection locked="0"/>
    </xf>
    <xf numFmtId="0" fontId="12" fillId="0" borderId="61" xfId="4" applyFont="1" applyFill="1" applyBorder="1" applyAlignment="1" applyProtection="1">
      <alignment horizontal="center" vertical="center"/>
      <protection locked="0"/>
    </xf>
    <xf numFmtId="0" fontId="25" fillId="0" borderId="18" xfId="4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/>
    </xf>
    <xf numFmtId="0" fontId="20" fillId="0" borderId="0" xfId="4" applyNumberFormat="1" applyFont="1" applyAlignment="1" applyProtection="1">
      <alignment horizontal="left" vertical="center"/>
      <protection locked="0"/>
    </xf>
    <xf numFmtId="164" fontId="20" fillId="0" borderId="0" xfId="4" applyNumberFormat="1" applyFont="1" applyAlignment="1" applyProtection="1">
      <alignment horizontal="left" vertical="center"/>
      <protection locked="0"/>
    </xf>
    <xf numFmtId="49" fontId="20" fillId="0" borderId="0" xfId="4" applyNumberFormat="1" applyFont="1" applyAlignment="1" applyProtection="1">
      <alignment horizontal="left" vertical="center"/>
      <protection locked="0"/>
    </xf>
    <xf numFmtId="0" fontId="16" fillId="0" borderId="61" xfId="4" applyFont="1" applyBorder="1" applyAlignment="1" applyProtection="1">
      <alignment horizontal="left"/>
      <protection locked="0"/>
    </xf>
    <xf numFmtId="0" fontId="12" fillId="0" borderId="72" xfId="4" applyFont="1" applyBorder="1" applyAlignment="1" applyProtection="1">
      <alignment horizontal="center" vertical="center"/>
      <protection locked="0"/>
    </xf>
    <xf numFmtId="0" fontId="12" fillId="0" borderId="63" xfId="4" applyFont="1" applyBorder="1" applyAlignment="1" applyProtection="1">
      <alignment horizontal="center" vertical="center"/>
      <protection locked="0"/>
    </xf>
    <xf numFmtId="0" fontId="12" fillId="0" borderId="73" xfId="4" applyFont="1" applyBorder="1" applyAlignment="1" applyProtection="1">
      <alignment horizontal="center" vertical="center"/>
      <protection locked="0"/>
    </xf>
    <xf numFmtId="0" fontId="11" fillId="0" borderId="72" xfId="4" applyFont="1" applyBorder="1" applyAlignment="1" applyProtection="1">
      <alignment horizontal="center"/>
      <protection locked="0"/>
    </xf>
    <xf numFmtId="0" fontId="11" fillId="0" borderId="63" xfId="4" applyFont="1" applyBorder="1" applyAlignment="1" applyProtection="1">
      <alignment horizontal="center"/>
      <protection locked="0"/>
    </xf>
    <xf numFmtId="0" fontId="11" fillId="0" borderId="73" xfId="4" applyFont="1" applyBorder="1" applyAlignment="1" applyProtection="1">
      <alignment horizontal="center"/>
      <protection locked="0"/>
    </xf>
    <xf numFmtId="0" fontId="23" fillId="0" borderId="68" xfId="4" applyFont="1" applyBorder="1" applyAlignment="1" applyProtection="1">
      <alignment horizontal="center" vertical="center" wrapText="1"/>
      <protection locked="0"/>
    </xf>
    <xf numFmtId="0" fontId="23" fillId="0" borderId="24" xfId="4" applyFont="1" applyBorder="1" applyAlignment="1">
      <alignment horizontal="center" vertical="center" wrapText="1"/>
    </xf>
    <xf numFmtId="0" fontId="23" fillId="0" borderId="10" xfId="4" applyFont="1" applyBorder="1" applyAlignment="1">
      <alignment horizontal="center" vertical="center" wrapText="1"/>
    </xf>
    <xf numFmtId="0" fontId="13" fillId="0" borderId="68" xfId="4" applyFont="1" applyBorder="1" applyAlignment="1" applyProtection="1">
      <alignment horizontal="center" vertical="center" wrapText="1"/>
      <protection locked="0"/>
    </xf>
    <xf numFmtId="0" fontId="13" fillId="0" borderId="24" xfId="4" applyFont="1" applyBorder="1" applyAlignment="1" applyProtection="1">
      <alignment horizontal="center" vertical="center" wrapText="1"/>
      <protection locked="0"/>
    </xf>
    <xf numFmtId="0" fontId="13" fillId="0" borderId="10" xfId="4" applyFont="1" applyBorder="1" applyAlignment="1" applyProtection="1">
      <alignment horizontal="center" vertical="center" wrapText="1"/>
      <protection locked="0"/>
    </xf>
    <xf numFmtId="0" fontId="23" fillId="0" borderId="69" xfId="4" applyFont="1" applyBorder="1" applyAlignment="1" applyProtection="1">
      <alignment horizontal="center" vertical="center"/>
      <protection locked="0"/>
    </xf>
    <xf numFmtId="0" fontId="23" fillId="0" borderId="26" xfId="4" applyFont="1" applyBorder="1" applyAlignment="1" applyProtection="1">
      <alignment horizontal="center" vertical="center"/>
      <protection locked="0"/>
    </xf>
    <xf numFmtId="0" fontId="23" fillId="0" borderId="62" xfId="4" applyFont="1" applyBorder="1" applyAlignment="1" applyProtection="1">
      <alignment horizontal="center" vertical="center"/>
      <protection locked="0"/>
    </xf>
    <xf numFmtId="0" fontId="9" fillId="0" borderId="0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0" xfId="4" applyFont="1" applyBorder="1" applyAlignment="1">
      <alignment horizontal="left" vertical="center"/>
    </xf>
    <xf numFmtId="0" fontId="9" fillId="0" borderId="23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11" fillId="0" borderId="3" xfId="4" applyFont="1" applyFill="1" applyBorder="1" applyAlignment="1" applyProtection="1">
      <alignment horizontal="center" vertical="center" wrapText="1"/>
      <protection locked="0"/>
    </xf>
    <xf numFmtId="0" fontId="12" fillId="0" borderId="4" xfId="4" applyFont="1" applyFill="1" applyBorder="1" applyAlignment="1" applyProtection="1">
      <alignment horizontal="center" vertical="center"/>
      <protection locked="0"/>
    </xf>
    <xf numFmtId="0" fontId="9" fillId="0" borderId="22" xfId="4" applyFont="1" applyBorder="1" applyAlignment="1">
      <alignment horizontal="center" vertical="center"/>
    </xf>
    <xf numFmtId="0" fontId="11" fillId="5" borderId="18" xfId="4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1" fillId="4" borderId="61" xfId="4" applyFont="1" applyFill="1" applyBorder="1" applyAlignment="1">
      <alignment horizontal="center"/>
    </xf>
    <xf numFmtId="0" fontId="11" fillId="0" borderId="41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42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44" xfId="4" applyFont="1" applyBorder="1" applyAlignment="1">
      <alignment horizontal="center" vertical="center"/>
    </xf>
    <xf numFmtId="0" fontId="11" fillId="0" borderId="31" xfId="4" applyFont="1" applyBorder="1" applyAlignment="1">
      <alignment horizontal="center" vertical="center"/>
    </xf>
    <xf numFmtId="0" fontId="11" fillId="0" borderId="53" xfId="4" applyFont="1" applyBorder="1" applyAlignment="1">
      <alignment horizontal="center" vertical="center" textRotation="90"/>
    </xf>
    <xf numFmtId="0" fontId="11" fillId="0" borderId="58" xfId="4" applyFont="1" applyBorder="1" applyAlignment="1">
      <alignment horizontal="center" vertical="center" textRotation="90"/>
    </xf>
    <xf numFmtId="0" fontId="16" fillId="0" borderId="61" xfId="4" applyFont="1" applyBorder="1" applyAlignment="1"/>
    <xf numFmtId="0" fontId="11" fillId="0" borderId="72" xfId="4" applyFont="1" applyBorder="1" applyAlignment="1">
      <alignment horizontal="center" vertical="center"/>
    </xf>
    <xf numFmtId="0" fontId="11" fillId="0" borderId="63" xfId="4" applyFont="1" applyBorder="1" applyAlignment="1">
      <alignment horizontal="center" vertical="center"/>
    </xf>
    <xf numFmtId="0" fontId="11" fillId="0" borderId="73" xfId="4" applyFont="1" applyBorder="1" applyAlignment="1">
      <alignment horizontal="center" vertical="center"/>
    </xf>
    <xf numFmtId="0" fontId="23" fillId="0" borderId="72" xfId="4" applyFont="1" applyBorder="1" applyAlignment="1">
      <alignment horizontal="center" vertical="center" wrapText="1"/>
    </xf>
    <xf numFmtId="0" fontId="23" fillId="0" borderId="63" xfId="4" applyFont="1" applyBorder="1" applyAlignment="1">
      <alignment horizontal="center" vertical="center" wrapText="1"/>
    </xf>
    <xf numFmtId="0" fontId="23" fillId="0" borderId="73" xfId="4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68" xfId="4" applyFont="1" applyBorder="1" applyAlignment="1">
      <alignment horizontal="center" vertical="center" textRotation="90"/>
    </xf>
    <xf numFmtId="0" fontId="11" fillId="0" borderId="10" xfId="4" applyFont="1" applyBorder="1" applyAlignment="1">
      <alignment horizontal="center" vertical="center" textRotation="90"/>
    </xf>
    <xf numFmtId="0" fontId="11" fillId="0" borderId="69" xfId="4" applyFont="1" applyBorder="1" applyAlignment="1">
      <alignment horizontal="center" vertical="center" textRotation="90"/>
    </xf>
    <xf numFmtId="0" fontId="11" fillId="0" borderId="62" xfId="4" applyFont="1" applyBorder="1" applyAlignment="1">
      <alignment horizontal="center" vertical="center" textRotation="90"/>
    </xf>
    <xf numFmtId="0" fontId="19" fillId="0" borderId="60" xfId="4" applyFont="1" applyBorder="1" applyAlignment="1">
      <alignment horizontal="center" vertical="center"/>
    </xf>
    <xf numFmtId="0" fontId="19" fillId="0" borderId="35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/>
    </xf>
    <xf numFmtId="0" fontId="20" fillId="0" borderId="73" xfId="4" applyFont="1" applyBorder="1" applyAlignment="1">
      <alignment horizontal="center"/>
    </xf>
    <xf numFmtId="0" fontId="18" fillId="0" borderId="48" xfId="4" applyFont="1" applyBorder="1" applyAlignment="1">
      <alignment horizontal="center"/>
    </xf>
    <xf numFmtId="0" fontId="18" fillId="0" borderId="65" xfId="4" applyFont="1" applyBorder="1" applyAlignment="1">
      <alignment horizontal="center"/>
    </xf>
    <xf numFmtId="0" fontId="18" fillId="0" borderId="66" xfId="4" applyFont="1" applyBorder="1" applyAlignment="1">
      <alignment horizontal="center"/>
    </xf>
    <xf numFmtId="0" fontId="39" fillId="0" borderId="0" xfId="4" applyFont="1" applyFill="1" applyBorder="1" applyAlignment="1">
      <alignment horizontal="left" vertical="top"/>
    </xf>
    <xf numFmtId="0" fontId="39" fillId="0" borderId="0" xfId="4" applyFont="1" applyFill="1" applyBorder="1" applyAlignment="1">
      <alignment horizontal="left"/>
    </xf>
    <xf numFmtId="0" fontId="10" fillId="0" borderId="61" xfId="4" applyFont="1" applyFill="1" applyBorder="1" applyAlignment="1" applyProtection="1">
      <alignment horizontal="center"/>
      <protection locked="0"/>
    </xf>
    <xf numFmtId="0" fontId="6" fillId="0" borderId="18" xfId="4" applyFont="1" applyFill="1" applyBorder="1" applyAlignment="1" applyProtection="1">
      <alignment horizontal="center" vertical="center" wrapText="1"/>
      <protection locked="0"/>
    </xf>
    <xf numFmtId="0" fontId="6" fillId="0" borderId="5" xfId="4" applyFont="1" applyFill="1" applyBorder="1" applyAlignment="1" applyProtection="1">
      <alignment horizontal="center" vertical="center" wrapText="1"/>
      <protection locked="0"/>
    </xf>
    <xf numFmtId="0" fontId="6" fillId="0" borderId="1" xfId="4" applyFont="1" applyFill="1" applyBorder="1" applyAlignment="1" applyProtection="1">
      <alignment horizontal="center" vertical="center" wrapText="1"/>
      <protection locked="0"/>
    </xf>
    <xf numFmtId="0" fontId="8" fillId="0" borderId="18" xfId="4" applyFont="1" applyFill="1" applyBorder="1" applyAlignment="1" applyProtection="1">
      <alignment horizontal="center" vertical="center" wrapText="1"/>
      <protection locked="0"/>
    </xf>
    <xf numFmtId="0" fontId="8" fillId="0" borderId="5" xfId="4" applyFont="1" applyFill="1" applyBorder="1" applyAlignment="1" applyProtection="1">
      <alignment horizontal="center" vertical="center" wrapText="1"/>
      <protection locked="0"/>
    </xf>
    <xf numFmtId="0" fontId="8" fillId="0" borderId="1" xfId="4" applyFont="1" applyFill="1" applyBorder="1" applyAlignment="1" applyProtection="1">
      <alignment horizontal="center" vertical="center" wrapText="1"/>
      <protection locked="0"/>
    </xf>
    <xf numFmtId="0" fontId="7" fillId="0" borderId="60" xfId="4" applyFont="1" applyFill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center" vertical="center"/>
      <protection locked="0"/>
    </xf>
    <xf numFmtId="0" fontId="7" fillId="0" borderId="61" xfId="4" applyFont="1" applyFill="1" applyBorder="1" applyAlignment="1" applyProtection="1">
      <alignment horizontal="center" vertical="center"/>
      <protection locked="0"/>
    </xf>
    <xf numFmtId="0" fontId="36" fillId="0" borderId="18" xfId="4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horizontal="center" vertical="center"/>
    </xf>
    <xf numFmtId="0" fontId="11" fillId="0" borderId="0" xfId="4" applyFont="1" applyBorder="1" applyAlignment="1">
      <alignment horizontal="center" vertical="center" wrapText="1"/>
    </xf>
    <xf numFmtId="0" fontId="11" fillId="3" borderId="18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top"/>
    </xf>
    <xf numFmtId="0" fontId="21" fillId="0" borderId="0" xfId="4" applyFont="1" applyBorder="1" applyAlignment="1">
      <alignment vertical="center"/>
    </xf>
    <xf numFmtId="0" fontId="18" fillId="0" borderId="0" xfId="4" applyFont="1" applyAlignment="1">
      <alignment vertical="top"/>
    </xf>
    <xf numFmtId="0" fontId="18" fillId="0" borderId="0" xfId="4" applyFont="1"/>
    <xf numFmtId="0" fontId="11" fillId="0" borderId="0" xfId="4" applyFont="1" applyAlignment="1">
      <alignment horizontal="center"/>
    </xf>
    <xf numFmtId="0" fontId="18" fillId="0" borderId="0" xfId="4" applyFont="1" applyAlignment="1">
      <alignment horizontal="center"/>
    </xf>
    <xf numFmtId="0" fontId="20" fillId="0" borderId="0" xfId="4" applyFont="1" applyBorder="1" applyAlignment="1">
      <alignment vertical="center"/>
    </xf>
  </cellXfs>
  <cellStyles count="6">
    <cellStyle name="Normal" xfId="0" builtinId="0"/>
    <cellStyle name="Normal 2" xfId="4"/>
    <cellStyle name="Normal_2548 - ม 3 แบบพิมพ์" xfId="1"/>
    <cellStyle name="ปกติ 2" xfId="2"/>
    <cellStyle name="ปกติ 2 2" xfId="5"/>
    <cellStyle name="ปกติ_รายชื่อนักเรียนม148 (version 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1670315" cy="399533"/>
    <xdr:sp macro="" textlink="">
      <xdr:nvSpPr>
        <xdr:cNvPr id="5" name="กล่องข้อความ 3"/>
        <xdr:cNvSpPr txBox="1"/>
      </xdr:nvSpPr>
      <xdr:spPr>
        <a:xfrm>
          <a:off x="1027165" y="2842097"/>
          <a:ext cx="167031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95374</xdr:colOff>
      <xdr:row>8</xdr:row>
      <xdr:rowOff>241711</xdr:rowOff>
    </xdr:from>
    <xdr:ext cx="2170961" cy="399533"/>
    <xdr:sp macro="" textlink="">
      <xdr:nvSpPr>
        <xdr:cNvPr id="6" name="กล่องข้อความ 4"/>
        <xdr:cNvSpPr txBox="1"/>
      </xdr:nvSpPr>
      <xdr:spPr>
        <a:xfrm>
          <a:off x="4499734" y="2832511"/>
          <a:ext cx="21709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276205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8767" y="3537237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264920" y="388048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นางสุรัตนา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 แสงศิลา	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    นางสาวณฐมน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แสงนาค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/>
        <xdr:cNvSpPr txBox="1"/>
      </xdr:nvSpPr>
      <xdr:spPr>
        <a:xfrm>
          <a:off x="102716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/>
        <xdr:cNvSpPr txBox="1"/>
      </xdr:nvSpPr>
      <xdr:spPr>
        <a:xfrm>
          <a:off x="451612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9095" y="350479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264920" y="388048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นางสาววลัยพร   มุสิกมาศ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        -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2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224791</xdr:colOff>
      <xdr:row>0</xdr:row>
      <xdr:rowOff>299085</xdr:rowOff>
    </xdr:from>
    <xdr:ext cx="1600200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933451" y="299085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1</xdr:col>
      <xdr:colOff>99327</xdr:colOff>
      <xdr:row>2</xdr:row>
      <xdr:rowOff>87630</xdr:rowOff>
    </xdr:from>
    <xdr:ext cx="6554838" cy="9115425"/>
    <xdr:sp macro="" textlink="">
      <xdr:nvSpPr>
        <xdr:cNvPr id="3" name="กล่องข้อความ 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350787" y="773430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8</xdr:col>
      <xdr:colOff>549993</xdr:colOff>
      <xdr:row>34</xdr:row>
      <xdr:rowOff>278211</xdr:rowOff>
    </xdr:from>
    <xdr:ext cx="459657" cy="337984"/>
    <xdr:sp macro="" textlink="">
      <xdr:nvSpPr>
        <xdr:cNvPr id="4" name="กล่องข้อความ 17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4870533" y="1064141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9</xdr:col>
      <xdr:colOff>501815</xdr:colOff>
      <xdr:row>33</xdr:row>
      <xdr:rowOff>222885</xdr:rowOff>
    </xdr:from>
    <xdr:ext cx="770726" cy="337984"/>
    <xdr:sp macro="" textlink="">
      <xdr:nvSpPr>
        <xdr:cNvPr id="5" name="กล่องข้อความ 18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5424335" y="10319385"/>
          <a:ext cx="770726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ท32202</a:t>
          </a:r>
        </a:p>
      </xdr:txBody>
    </xdr:sp>
    <xdr:clientData/>
  </xdr:oneCellAnchor>
  <xdr:oneCellAnchor>
    <xdr:from>
      <xdr:col>1</xdr:col>
      <xdr:colOff>361950</xdr:colOff>
      <xdr:row>36</xdr:row>
      <xdr:rowOff>209550</xdr:rowOff>
    </xdr:from>
    <xdr:ext cx="6554838" cy="8152067"/>
    <xdr:sp macro="" textlink="">
      <xdr:nvSpPr>
        <xdr:cNvPr id="6" name="กล่องข้อความ 22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613410" y="112585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333375</xdr:colOff>
      <xdr:row>36</xdr:row>
      <xdr:rowOff>114300</xdr:rowOff>
    </xdr:from>
    <xdr:ext cx="6554838" cy="8753475"/>
    <xdr:sp macro="" textlink="">
      <xdr:nvSpPr>
        <xdr:cNvPr id="7" name="กล่องข้อความ 22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584835" y="1116330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388620</xdr:colOff>
      <xdr:row>33</xdr:row>
      <xdr:rowOff>207645</xdr:rowOff>
    </xdr:from>
    <xdr:ext cx="883920" cy="325755"/>
    <xdr:sp macro="" textlink="">
      <xdr:nvSpPr>
        <xdr:cNvPr id="8" name="กล่องข้อความ 1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2903220" y="10304145"/>
          <a:ext cx="883920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523323</xdr:colOff>
      <xdr:row>34</xdr:row>
      <xdr:rowOff>306786</xdr:rowOff>
    </xdr:from>
    <xdr:ext cx="459657" cy="337984"/>
    <xdr:sp macro="" textlink="">
      <xdr:nvSpPr>
        <xdr:cNvPr id="9" name="กล่องข้อความ 17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3639903" y="1066998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314326</xdr:colOff>
      <xdr:row>0</xdr:row>
      <xdr:rowOff>276225</xdr:rowOff>
    </xdr:from>
    <xdr:ext cx="1066799" cy="337984"/>
    <xdr:sp macro="" textlink="">
      <xdr:nvSpPr>
        <xdr:cNvPr id="10" name="กล่องข้อความ 17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3430906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11</xdr:col>
      <xdr:colOff>363857</xdr:colOff>
      <xdr:row>0</xdr:row>
      <xdr:rowOff>297180</xdr:rowOff>
    </xdr:from>
    <xdr:ext cx="329564" cy="322744"/>
    <xdr:sp macro="" textlink="">
      <xdr:nvSpPr>
        <xdr:cNvPr id="11" name="กล่องข้อความ 17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6490337" y="297180"/>
          <a:ext cx="329564" cy="322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9</xdr:col>
      <xdr:colOff>588646</xdr:colOff>
      <xdr:row>0</xdr:row>
      <xdr:rowOff>300990</xdr:rowOff>
    </xdr:from>
    <xdr:ext cx="380999" cy="337984"/>
    <xdr:sp macro="" textlink="">
      <xdr:nvSpPr>
        <xdr:cNvPr id="12" name="กล่องข้อความ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5511166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2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3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/>
        <xdr:cNvSpPr txBox="1"/>
      </xdr:nvSpPr>
      <xdr:spPr>
        <a:xfrm>
          <a:off x="102716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/>
        <xdr:cNvSpPr txBox="1"/>
      </xdr:nvSpPr>
      <xdr:spPr>
        <a:xfrm>
          <a:off x="451612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9095" y="350479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264920" y="388048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นางสาวปฐมาภรณ์   สืบนิสัย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นางสาวสุจิตราภรณ์   ถินรัตน์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556260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1177671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2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14;5-&#3617;2&#3616;&#3634;&#3588;&#3648;&#3619;&#3637;&#3618;&#3609;2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ปกห้อง2-1"/>
      <sheetName val="ผลการเรียนรู้"/>
      <sheetName val="เวลาเรียน2-1"/>
      <sheetName val="รวมคะแนน2-1"/>
      <sheetName val="ใบประกาศผลการเรียน2-1"/>
      <sheetName val="คุณลักษณะ2-1"/>
      <sheetName val="ปกห้อง2-2"/>
      <sheetName val="เวลาเรียน2-2"/>
      <sheetName val="รวมคะแนน2-2"/>
      <sheetName val="ใบประกาศผลการเรียน2-2"/>
      <sheetName val="คุณลักษณะ2-2"/>
      <sheetName val="ปกห้อง2-3"/>
      <sheetName val="เวลาเรียน2-3"/>
      <sheetName val="รวมคะแนน2-3"/>
      <sheetName val="ใบประกาศผลการเรียน2-3"/>
      <sheetName val="คุณลักษณะ2-3"/>
    </sheetNames>
    <sheetDataSet>
      <sheetData sheetId="0"/>
      <sheetData sheetId="1"/>
      <sheetData sheetId="2"/>
      <sheetData sheetId="3"/>
      <sheetData sheetId="4">
        <row r="56">
          <cell r="W56">
            <v>0</v>
          </cell>
        </row>
        <row r="57">
          <cell r="W57">
            <v>0</v>
          </cell>
        </row>
        <row r="58">
          <cell r="W58">
            <v>0</v>
          </cell>
        </row>
        <row r="59">
          <cell r="W5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/>
  </sheetViews>
  <sheetFormatPr defaultRowHeight="21" x14ac:dyDescent="0.6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31" activePane="bottomRight" state="frozen"/>
      <selection pane="topRight" activeCell="D1" sqref="D1"/>
      <selection pane="bottomLeft" activeCell="A7" sqref="A7"/>
      <selection pane="bottomRight" activeCell="Y34" sqref="Y34"/>
    </sheetView>
  </sheetViews>
  <sheetFormatPr defaultColWidth="9.125" defaultRowHeight="21" x14ac:dyDescent="0.6"/>
  <cols>
    <col min="1" max="1" width="5.375" style="171" customWidth="1"/>
    <col min="2" max="2" width="3.25" style="171" customWidth="1"/>
    <col min="3" max="3" width="28.625" style="171" customWidth="1"/>
    <col min="4" max="21" width="2.75" style="171" customWidth="1"/>
    <col min="22" max="24" width="4.375" style="171" customWidth="1"/>
    <col min="25" max="25" width="4.75" style="171" customWidth="1"/>
    <col min="26" max="27" width="4.375" style="171" customWidth="1"/>
    <col min="28" max="16384" width="9.125" style="171"/>
  </cols>
  <sheetData>
    <row r="1" spans="2:27" ht="35.1" customHeight="1" thickBot="1" x14ac:dyDescent="0.75">
      <c r="B1" s="579" t="s">
        <v>116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</row>
    <row r="2" spans="2:27" ht="18.899999999999999" customHeight="1" thickBot="1" x14ac:dyDescent="0.65">
      <c r="B2" s="172"/>
      <c r="C2" s="172"/>
      <c r="D2" s="580" t="s">
        <v>42</v>
      </c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2"/>
      <c r="V2" s="583" t="s">
        <v>4</v>
      </c>
      <c r="W2" s="584"/>
      <c r="X2" s="584"/>
      <c r="Y2" s="585"/>
      <c r="Z2" s="173" t="s">
        <v>5</v>
      </c>
      <c r="AA2" s="172"/>
    </row>
    <row r="3" spans="2:27" ht="18.899999999999999" customHeight="1" x14ac:dyDescent="0.6">
      <c r="B3" s="174" t="s">
        <v>0</v>
      </c>
      <c r="C3" s="174"/>
      <c r="D3" s="175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7"/>
      <c r="V3" s="178" t="s">
        <v>6</v>
      </c>
      <c r="W3" s="586" t="s">
        <v>43</v>
      </c>
      <c r="X3" s="589" t="s">
        <v>44</v>
      </c>
      <c r="Y3" s="592" t="s">
        <v>1</v>
      </c>
      <c r="Z3" s="179" t="s">
        <v>7</v>
      </c>
      <c r="AA3" s="180"/>
    </row>
    <row r="4" spans="2:27" ht="18.899999999999999" customHeight="1" x14ac:dyDescent="0.7">
      <c r="B4" s="174" t="s">
        <v>2</v>
      </c>
      <c r="C4" s="181" t="s">
        <v>34</v>
      </c>
      <c r="D4" s="182"/>
      <c r="E4" s="183"/>
      <c r="F4" s="182"/>
      <c r="G4" s="183"/>
      <c r="H4" s="182"/>
      <c r="I4" s="183"/>
      <c r="J4" s="182"/>
      <c r="K4" s="183"/>
      <c r="L4" s="182"/>
      <c r="M4" s="183"/>
      <c r="N4" s="182"/>
      <c r="O4" s="183"/>
      <c r="P4" s="182"/>
      <c r="Q4" s="183"/>
      <c r="R4" s="182"/>
      <c r="S4" s="183"/>
      <c r="T4" s="182"/>
      <c r="U4" s="183"/>
      <c r="V4" s="184" t="s">
        <v>8</v>
      </c>
      <c r="W4" s="587"/>
      <c r="X4" s="590"/>
      <c r="Y4" s="593"/>
      <c r="Z4" s="179" t="s">
        <v>9</v>
      </c>
      <c r="AA4" s="180" t="s">
        <v>10</v>
      </c>
    </row>
    <row r="5" spans="2:27" ht="18.899999999999999" customHeight="1" thickBot="1" x14ac:dyDescent="0.65">
      <c r="B5" s="185"/>
      <c r="C5" s="174"/>
      <c r="D5" s="175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7"/>
      <c r="V5" s="186" t="s">
        <v>11</v>
      </c>
      <c r="W5" s="588"/>
      <c r="X5" s="591"/>
      <c r="Y5" s="594"/>
      <c r="Z5" s="179" t="s">
        <v>12</v>
      </c>
      <c r="AA5" s="180"/>
    </row>
    <row r="6" spans="2:27" ht="18.899999999999999" customHeight="1" thickBot="1" x14ac:dyDescent="0.75">
      <c r="B6" s="187"/>
      <c r="C6" s="484"/>
      <c r="D6" s="188"/>
      <c r="E6" s="189"/>
      <c r="F6" s="189">
        <v>10</v>
      </c>
      <c r="G6" s="189">
        <v>10</v>
      </c>
      <c r="H6" s="189">
        <v>10</v>
      </c>
      <c r="I6" s="189">
        <v>10</v>
      </c>
      <c r="J6" s="189">
        <v>10</v>
      </c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90"/>
      <c r="V6" s="191">
        <f t="shared" ref="V6:V46" si="0">SUM(D6:U6)</f>
        <v>50</v>
      </c>
      <c r="W6" s="192">
        <v>20</v>
      </c>
      <c r="X6" s="192">
        <v>30</v>
      </c>
      <c r="Y6" s="193">
        <f t="shared" ref="Y6:Y46" si="1">SUM(V6:X6)</f>
        <v>100</v>
      </c>
      <c r="Z6" s="194"/>
      <c r="AA6" s="187"/>
    </row>
    <row r="7" spans="2:27" ht="18" customHeight="1" x14ac:dyDescent="0.6">
      <c r="B7" s="2">
        <v>1</v>
      </c>
      <c r="C7" s="483" t="str">
        <f>'เวลาเรียน3-2'!D6</f>
        <v>นาย ณัฐพล  ท่อกระโทก</v>
      </c>
      <c r="D7" s="196"/>
      <c r="E7" s="197"/>
      <c r="F7" s="197">
        <v>6</v>
      </c>
      <c r="G7" s="198">
        <v>6</v>
      </c>
      <c r="H7" s="199">
        <v>5</v>
      </c>
      <c r="I7" s="199">
        <v>5</v>
      </c>
      <c r="J7" s="199">
        <v>5</v>
      </c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200"/>
      <c r="V7" s="201">
        <f t="shared" si="0"/>
        <v>27</v>
      </c>
      <c r="W7" s="197">
        <v>10</v>
      </c>
      <c r="X7" s="197">
        <v>15</v>
      </c>
      <c r="Y7" s="202">
        <f t="shared" si="1"/>
        <v>52</v>
      </c>
      <c r="Z7" s="203" t="str">
        <f t="shared" ref="Z7:Z46" si="2">IF(Y7&lt;50,"0",IF(Y7&lt;55,"1",IF(Y7&lt;60,"1.5",IF(Y7&lt;65,"2",IF(Y7&lt;70,"2.5",IF(Y7&lt;75,"3",IF(Y7&lt;80,"3.5",4)))))))</f>
        <v>1</v>
      </c>
      <c r="AA7" s="204"/>
    </row>
    <row r="8" spans="2:27" ht="18" customHeight="1" x14ac:dyDescent="0.6">
      <c r="B8" s="1">
        <v>2</v>
      </c>
      <c r="C8" s="483" t="str">
        <f>'เวลาเรียน3-2'!D7</f>
        <v>นางสาว รจนา  ปานแดง</v>
      </c>
      <c r="D8" s="206"/>
      <c r="E8" s="207"/>
      <c r="F8" s="207">
        <v>5</v>
      </c>
      <c r="G8" s="208">
        <v>6</v>
      </c>
      <c r="H8" s="209">
        <v>6</v>
      </c>
      <c r="I8" s="209">
        <v>5</v>
      </c>
      <c r="J8" s="209">
        <v>5</v>
      </c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10"/>
      <c r="V8" s="211">
        <f t="shared" si="0"/>
        <v>27</v>
      </c>
      <c r="W8" s="207">
        <v>10</v>
      </c>
      <c r="X8" s="207">
        <v>15</v>
      </c>
      <c r="Y8" s="202">
        <f t="shared" si="1"/>
        <v>52</v>
      </c>
      <c r="Z8" s="203" t="str">
        <f t="shared" si="2"/>
        <v>1</v>
      </c>
      <c r="AA8" s="212"/>
    </row>
    <row r="9" spans="2:27" ht="18" customHeight="1" x14ac:dyDescent="0.6">
      <c r="B9" s="2">
        <v>3</v>
      </c>
      <c r="C9" s="483" t="str">
        <f>'เวลาเรียน3-2'!D8</f>
        <v>นาย ปิยะพงษ์  สีลาโส</v>
      </c>
      <c r="D9" s="206"/>
      <c r="E9" s="207"/>
      <c r="F9" s="207">
        <v>6</v>
      </c>
      <c r="G9" s="208">
        <v>5</v>
      </c>
      <c r="H9" s="209">
        <v>8</v>
      </c>
      <c r="I9" s="209">
        <v>7</v>
      </c>
      <c r="J9" s="209">
        <v>6</v>
      </c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10"/>
      <c r="V9" s="211">
        <f t="shared" si="0"/>
        <v>32</v>
      </c>
      <c r="W9" s="213">
        <v>12</v>
      </c>
      <c r="X9" s="213">
        <v>15</v>
      </c>
      <c r="Y9" s="202">
        <f t="shared" si="1"/>
        <v>59</v>
      </c>
      <c r="Z9" s="203" t="str">
        <f t="shared" si="2"/>
        <v>1.5</v>
      </c>
      <c r="AA9" s="212"/>
    </row>
    <row r="10" spans="2:27" ht="18" customHeight="1" x14ac:dyDescent="0.6">
      <c r="B10" s="1">
        <v>4</v>
      </c>
      <c r="C10" s="483" t="str">
        <f>'เวลาเรียน3-2'!D9</f>
        <v>นาย ธนกร  เกษศร</v>
      </c>
      <c r="D10" s="206"/>
      <c r="E10" s="207"/>
      <c r="F10" s="207">
        <v>5</v>
      </c>
      <c r="G10" s="208">
        <v>5</v>
      </c>
      <c r="H10" s="209">
        <v>6</v>
      </c>
      <c r="I10" s="209">
        <v>7</v>
      </c>
      <c r="J10" s="209">
        <v>7</v>
      </c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10"/>
      <c r="V10" s="211">
        <f t="shared" si="0"/>
        <v>30</v>
      </c>
      <c r="W10" s="207">
        <v>15</v>
      </c>
      <c r="X10" s="207">
        <v>18</v>
      </c>
      <c r="Y10" s="202">
        <f t="shared" si="1"/>
        <v>63</v>
      </c>
      <c r="Z10" s="203" t="str">
        <f t="shared" si="2"/>
        <v>2</v>
      </c>
      <c r="AA10" s="212"/>
    </row>
    <row r="11" spans="2:27" ht="18" customHeight="1" x14ac:dyDescent="0.6">
      <c r="B11" s="2">
        <v>5</v>
      </c>
      <c r="C11" s="483" t="str">
        <f>'เวลาเรียน3-2'!D10</f>
        <v>นาย ธนภัทร  ลานทอง</v>
      </c>
      <c r="D11" s="206"/>
      <c r="E11" s="207"/>
      <c r="F11" s="207">
        <v>6</v>
      </c>
      <c r="G11" s="208">
        <v>7</v>
      </c>
      <c r="H11" s="209">
        <v>8</v>
      </c>
      <c r="I11" s="209">
        <v>8</v>
      </c>
      <c r="J11" s="209">
        <v>5</v>
      </c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10"/>
      <c r="V11" s="211">
        <f t="shared" si="0"/>
        <v>34</v>
      </c>
      <c r="W11" s="213">
        <v>12</v>
      </c>
      <c r="X11" s="213">
        <v>25</v>
      </c>
      <c r="Y11" s="202">
        <f t="shared" si="1"/>
        <v>71</v>
      </c>
      <c r="Z11" s="203" t="str">
        <f t="shared" si="2"/>
        <v>3</v>
      </c>
      <c r="AA11" s="212"/>
    </row>
    <row r="12" spans="2:27" ht="18" customHeight="1" x14ac:dyDescent="0.6">
      <c r="B12" s="1">
        <v>6</v>
      </c>
      <c r="C12" s="483" t="str">
        <f>'เวลาเรียน3-2'!D11</f>
        <v>นางสาว นัฐกมล  นาคปั้น</v>
      </c>
      <c r="D12" s="206"/>
      <c r="E12" s="207"/>
      <c r="F12" s="207">
        <v>5</v>
      </c>
      <c r="G12" s="208">
        <v>5</v>
      </c>
      <c r="H12" s="209">
        <v>6</v>
      </c>
      <c r="I12" s="209">
        <v>6</v>
      </c>
      <c r="J12" s="209">
        <v>5</v>
      </c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10"/>
      <c r="V12" s="211">
        <f t="shared" si="0"/>
        <v>27</v>
      </c>
      <c r="W12" s="207">
        <v>12</v>
      </c>
      <c r="X12" s="207">
        <v>15</v>
      </c>
      <c r="Y12" s="202">
        <f t="shared" si="1"/>
        <v>54</v>
      </c>
      <c r="Z12" s="203" t="str">
        <f t="shared" si="2"/>
        <v>1</v>
      </c>
      <c r="AA12" s="212"/>
    </row>
    <row r="13" spans="2:27" ht="18" customHeight="1" x14ac:dyDescent="0.6">
      <c r="B13" s="2">
        <v>7</v>
      </c>
      <c r="C13" s="483" t="str">
        <f>'เวลาเรียน3-2'!D12</f>
        <v>นางสาว ธัญพร  นาสมชาย</v>
      </c>
      <c r="D13" s="206"/>
      <c r="E13" s="207"/>
      <c r="F13" s="207"/>
      <c r="G13" s="208"/>
      <c r="H13" s="209"/>
      <c r="I13" s="209"/>
      <c r="J13" s="209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10"/>
      <c r="V13" s="211">
        <f t="shared" si="0"/>
        <v>0</v>
      </c>
      <c r="W13" s="213"/>
      <c r="X13" s="213"/>
      <c r="Y13" s="202">
        <f t="shared" si="1"/>
        <v>0</v>
      </c>
      <c r="Z13" s="203" t="str">
        <f t="shared" si="2"/>
        <v>0</v>
      </c>
      <c r="AA13" s="212"/>
    </row>
    <row r="14" spans="2:27" ht="18" customHeight="1" x14ac:dyDescent="0.6">
      <c r="B14" s="1">
        <v>8</v>
      </c>
      <c r="C14" s="483" t="str">
        <f>'เวลาเรียน3-2'!D13</f>
        <v>นางสาว วรรษมน  ชองขันปอน</v>
      </c>
      <c r="D14" s="206"/>
      <c r="E14" s="207"/>
      <c r="F14" s="207">
        <v>9</v>
      </c>
      <c r="G14" s="208">
        <v>9</v>
      </c>
      <c r="H14" s="209">
        <v>8</v>
      </c>
      <c r="I14" s="209">
        <v>8</v>
      </c>
      <c r="J14" s="209">
        <v>9</v>
      </c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10"/>
      <c r="V14" s="211">
        <f t="shared" si="0"/>
        <v>43</v>
      </c>
      <c r="W14" s="207">
        <v>18</v>
      </c>
      <c r="X14" s="207">
        <v>25</v>
      </c>
      <c r="Y14" s="202">
        <f t="shared" si="1"/>
        <v>86</v>
      </c>
      <c r="Z14" s="203">
        <f t="shared" si="2"/>
        <v>4</v>
      </c>
      <c r="AA14" s="212"/>
    </row>
    <row r="15" spans="2:27" ht="18" customHeight="1" x14ac:dyDescent="0.6">
      <c r="B15" s="2">
        <v>9</v>
      </c>
      <c r="C15" s="483" t="str">
        <f>'เวลาเรียน3-2'!D14</f>
        <v>นางสาว อริสรา  ธรรมวงค์</v>
      </c>
      <c r="D15" s="206"/>
      <c r="E15" s="207"/>
      <c r="F15" s="207"/>
      <c r="G15" s="208"/>
      <c r="H15" s="209"/>
      <c r="I15" s="209"/>
      <c r="J15" s="209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10"/>
      <c r="V15" s="211">
        <f t="shared" si="0"/>
        <v>0</v>
      </c>
      <c r="W15" s="213"/>
      <c r="X15" s="213"/>
      <c r="Y15" s="202">
        <f t="shared" si="1"/>
        <v>0</v>
      </c>
      <c r="Z15" s="203" t="str">
        <f t="shared" si="2"/>
        <v>0</v>
      </c>
      <c r="AA15" s="212"/>
    </row>
    <row r="16" spans="2:27" ht="18" customHeight="1" x14ac:dyDescent="0.6">
      <c r="B16" s="1">
        <v>10</v>
      </c>
      <c r="C16" s="483" t="str">
        <f>'เวลาเรียน3-2'!D15</f>
        <v>นางสาว เบญจวรรณ  จันดา</v>
      </c>
      <c r="D16" s="206"/>
      <c r="E16" s="207"/>
      <c r="F16" s="207"/>
      <c r="G16" s="208"/>
      <c r="H16" s="209"/>
      <c r="I16" s="209"/>
      <c r="J16" s="209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10"/>
      <c r="V16" s="211">
        <f t="shared" si="0"/>
        <v>0</v>
      </c>
      <c r="W16" s="207"/>
      <c r="X16" s="207"/>
      <c r="Y16" s="202">
        <f t="shared" si="1"/>
        <v>0</v>
      </c>
      <c r="Z16" s="203" t="str">
        <f t="shared" si="2"/>
        <v>0</v>
      </c>
      <c r="AA16" s="212"/>
    </row>
    <row r="17" spans="2:27" ht="18" customHeight="1" x14ac:dyDescent="0.6">
      <c r="B17" s="2">
        <v>11</v>
      </c>
      <c r="C17" s="483" t="str">
        <f>'เวลาเรียน3-2'!D16</f>
        <v>นาย ไวยวิทย์  เจริญศิริ</v>
      </c>
      <c r="D17" s="206"/>
      <c r="E17" s="207"/>
      <c r="F17" s="207"/>
      <c r="G17" s="208"/>
      <c r="H17" s="209"/>
      <c r="I17" s="209"/>
      <c r="J17" s="209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10"/>
      <c r="V17" s="211">
        <f t="shared" si="0"/>
        <v>0</v>
      </c>
      <c r="W17" s="213"/>
      <c r="X17" s="213"/>
      <c r="Y17" s="202">
        <f t="shared" si="1"/>
        <v>0</v>
      </c>
      <c r="Z17" s="203" t="str">
        <f t="shared" si="2"/>
        <v>0</v>
      </c>
      <c r="AA17" s="212"/>
    </row>
    <row r="18" spans="2:27" ht="18" customHeight="1" x14ac:dyDescent="0.6">
      <c r="B18" s="1">
        <v>12</v>
      </c>
      <c r="C18" s="483" t="str">
        <f>'เวลาเรียน3-2'!D17</f>
        <v>นางสาว ณัฐนิชา  มะเเม</v>
      </c>
      <c r="D18" s="206"/>
      <c r="E18" s="207"/>
      <c r="F18" s="207"/>
      <c r="G18" s="208"/>
      <c r="H18" s="209"/>
      <c r="I18" s="209"/>
      <c r="J18" s="209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10"/>
      <c r="V18" s="211">
        <f t="shared" si="0"/>
        <v>0</v>
      </c>
      <c r="W18" s="207"/>
      <c r="X18" s="207"/>
      <c r="Y18" s="202">
        <f t="shared" si="1"/>
        <v>0</v>
      </c>
      <c r="Z18" s="203" t="str">
        <f t="shared" si="2"/>
        <v>0</v>
      </c>
      <c r="AA18" s="212"/>
    </row>
    <row r="19" spans="2:27" ht="18" customHeight="1" x14ac:dyDescent="0.6">
      <c r="B19" s="2">
        <v>13</v>
      </c>
      <c r="C19" s="483" t="str">
        <f>'เวลาเรียน3-2'!D18</f>
        <v>นางสาว เพ็ญพัชร  แซ่อื้อ</v>
      </c>
      <c r="D19" s="206"/>
      <c r="E19" s="207"/>
      <c r="F19" s="207">
        <v>8</v>
      </c>
      <c r="G19" s="208">
        <v>8</v>
      </c>
      <c r="H19" s="209">
        <v>8</v>
      </c>
      <c r="I19" s="209">
        <v>9</v>
      </c>
      <c r="J19" s="209">
        <v>10</v>
      </c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10"/>
      <c r="V19" s="211">
        <f t="shared" si="0"/>
        <v>43</v>
      </c>
      <c r="W19" s="213">
        <v>12</v>
      </c>
      <c r="X19" s="213">
        <v>25</v>
      </c>
      <c r="Y19" s="202">
        <f t="shared" si="1"/>
        <v>80</v>
      </c>
      <c r="Z19" s="203">
        <f t="shared" si="2"/>
        <v>4</v>
      </c>
      <c r="AA19" s="212"/>
    </row>
    <row r="20" spans="2:27" ht="18" customHeight="1" x14ac:dyDescent="0.6">
      <c r="B20" s="1">
        <v>14</v>
      </c>
      <c r="C20" s="483" t="str">
        <f>'เวลาเรียน3-2'!D19</f>
        <v>นางสาว ณัฐนันท์  มูลเมือง</v>
      </c>
      <c r="D20" s="206"/>
      <c r="E20" s="207"/>
      <c r="F20" s="207"/>
      <c r="G20" s="208"/>
      <c r="H20" s="209"/>
      <c r="I20" s="209"/>
      <c r="J20" s="209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10"/>
      <c r="V20" s="211">
        <f t="shared" si="0"/>
        <v>0</v>
      </c>
      <c r="W20" s="207"/>
      <c r="X20" s="207"/>
      <c r="Y20" s="202">
        <f t="shared" si="1"/>
        <v>0</v>
      </c>
      <c r="Z20" s="203" t="str">
        <f t="shared" si="2"/>
        <v>0</v>
      </c>
      <c r="AA20" s="212"/>
    </row>
    <row r="21" spans="2:27" ht="18" customHeight="1" x14ac:dyDescent="0.6">
      <c r="B21" s="2">
        <v>15</v>
      </c>
      <c r="C21" s="483" t="str">
        <f>'เวลาเรียน3-2'!D20</f>
        <v>นางสาว ขวัญชนก  ปิดตาทานัง</v>
      </c>
      <c r="D21" s="206"/>
      <c r="E21" s="207"/>
      <c r="F21" s="207">
        <v>6</v>
      </c>
      <c r="G21" s="208">
        <v>6</v>
      </c>
      <c r="H21" s="209">
        <v>8</v>
      </c>
      <c r="I21" s="209">
        <v>8</v>
      </c>
      <c r="J21" s="209">
        <v>7</v>
      </c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10"/>
      <c r="V21" s="211">
        <f t="shared" si="0"/>
        <v>35</v>
      </c>
      <c r="W21" s="213">
        <v>12</v>
      </c>
      <c r="X21" s="213">
        <v>20</v>
      </c>
      <c r="Y21" s="202">
        <f t="shared" si="1"/>
        <v>67</v>
      </c>
      <c r="Z21" s="203" t="str">
        <f t="shared" si="2"/>
        <v>2.5</v>
      </c>
      <c r="AA21" s="212"/>
    </row>
    <row r="22" spans="2:27" ht="18" customHeight="1" x14ac:dyDescent="0.6">
      <c r="B22" s="1">
        <v>16</v>
      </c>
      <c r="C22" s="483" t="str">
        <f>'เวลาเรียน3-2'!D21</f>
        <v>นางสาว ชโลทร  คะหงวน</v>
      </c>
      <c r="D22" s="206"/>
      <c r="E22" s="207"/>
      <c r="F22" s="207"/>
      <c r="G22" s="208"/>
      <c r="H22" s="209"/>
      <c r="I22" s="209"/>
      <c r="J22" s="209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10"/>
      <c r="V22" s="211">
        <f t="shared" si="0"/>
        <v>0</v>
      </c>
      <c r="W22" s="207"/>
      <c r="X22" s="207"/>
      <c r="Y22" s="202">
        <f t="shared" si="1"/>
        <v>0</v>
      </c>
      <c r="Z22" s="203" t="str">
        <f t="shared" si="2"/>
        <v>0</v>
      </c>
      <c r="AA22" s="212"/>
    </row>
    <row r="23" spans="2:27" ht="18" customHeight="1" x14ac:dyDescent="0.6">
      <c r="B23" s="2">
        <v>17</v>
      </c>
      <c r="C23" s="483" t="str">
        <f>'เวลาเรียน3-2'!D22</f>
        <v>นางสาว ฉัตราภรณ์  ทรงรูป</v>
      </c>
      <c r="D23" s="206" t="s">
        <v>16</v>
      </c>
      <c r="E23" s="207"/>
      <c r="F23" s="207"/>
      <c r="G23" s="208"/>
      <c r="H23" s="209"/>
      <c r="I23" s="209"/>
      <c r="J23" s="209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10"/>
      <c r="V23" s="211">
        <f t="shared" si="0"/>
        <v>0</v>
      </c>
      <c r="W23" s="213"/>
      <c r="X23" s="213"/>
      <c r="Y23" s="202">
        <f t="shared" si="1"/>
        <v>0</v>
      </c>
      <c r="Z23" s="203" t="str">
        <f t="shared" si="2"/>
        <v>0</v>
      </c>
      <c r="AA23" s="212"/>
    </row>
    <row r="24" spans="2:27" ht="18" customHeight="1" x14ac:dyDescent="0.6">
      <c r="B24" s="1">
        <v>18</v>
      </c>
      <c r="C24" s="483" t="str">
        <f>'เวลาเรียน3-2'!D23</f>
        <v>นางสาว กัญญา  หาดเพ็ชร์</v>
      </c>
      <c r="D24" s="206"/>
      <c r="E24" s="207"/>
      <c r="F24" s="207"/>
      <c r="G24" s="208"/>
      <c r="H24" s="209"/>
      <c r="I24" s="209"/>
      <c r="J24" s="209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10"/>
      <c r="V24" s="211">
        <f t="shared" si="0"/>
        <v>0</v>
      </c>
      <c r="W24" s="207"/>
      <c r="X24" s="207"/>
      <c r="Y24" s="202">
        <f t="shared" si="1"/>
        <v>0</v>
      </c>
      <c r="Z24" s="203" t="str">
        <f t="shared" si="2"/>
        <v>0</v>
      </c>
      <c r="AA24" s="212"/>
    </row>
    <row r="25" spans="2:27" ht="18" customHeight="1" x14ac:dyDescent="0.6">
      <c r="B25" s="2">
        <v>19</v>
      </c>
      <c r="C25" s="483" t="str">
        <f>'เวลาเรียน3-2'!D24</f>
        <v>นางสาว หนึ่งฤทัย  แดงขว้า</v>
      </c>
      <c r="D25" s="206"/>
      <c r="E25" s="207"/>
      <c r="F25" s="207">
        <v>7</v>
      </c>
      <c r="G25" s="208">
        <v>7</v>
      </c>
      <c r="H25" s="209">
        <v>8</v>
      </c>
      <c r="I25" s="209">
        <v>8</v>
      </c>
      <c r="J25" s="209">
        <v>9</v>
      </c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10"/>
      <c r="V25" s="211">
        <f t="shared" si="0"/>
        <v>39</v>
      </c>
      <c r="W25" s="213">
        <v>11</v>
      </c>
      <c r="X25" s="213">
        <v>25</v>
      </c>
      <c r="Y25" s="202">
        <f t="shared" si="1"/>
        <v>75</v>
      </c>
      <c r="Z25" s="203" t="str">
        <f t="shared" si="2"/>
        <v>3.5</v>
      </c>
      <c r="AA25" s="212"/>
    </row>
    <row r="26" spans="2:27" ht="18" customHeight="1" x14ac:dyDescent="0.6">
      <c r="B26" s="1">
        <v>20</v>
      </c>
      <c r="C26" s="483" t="str">
        <f>'เวลาเรียน3-2'!D25</f>
        <v>นางสาว สุธาทิพย์  เสือสวัสดิ์</v>
      </c>
      <c r="D26" s="206"/>
      <c r="E26" s="207"/>
      <c r="F26" s="207"/>
      <c r="G26" s="208"/>
      <c r="H26" s="209"/>
      <c r="I26" s="209"/>
      <c r="J26" s="209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10"/>
      <c r="V26" s="211">
        <f t="shared" si="0"/>
        <v>0</v>
      </c>
      <c r="W26" s="207"/>
      <c r="X26" s="207"/>
      <c r="Y26" s="202">
        <f t="shared" si="1"/>
        <v>0</v>
      </c>
      <c r="Z26" s="203" t="str">
        <f t="shared" si="2"/>
        <v>0</v>
      </c>
      <c r="AA26" s="212"/>
    </row>
    <row r="27" spans="2:27" ht="18" customHeight="1" x14ac:dyDescent="0.6">
      <c r="B27" s="2">
        <v>21</v>
      </c>
      <c r="C27" s="483" t="str">
        <f>'เวลาเรียน3-2'!D26</f>
        <v>นางสาว พัชฌา  บุญสพ</v>
      </c>
      <c r="D27" s="206"/>
      <c r="E27" s="207"/>
      <c r="F27" s="207"/>
      <c r="G27" s="208"/>
      <c r="H27" s="209"/>
      <c r="I27" s="209"/>
      <c r="J27" s="209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10"/>
      <c r="V27" s="211">
        <f t="shared" si="0"/>
        <v>0</v>
      </c>
      <c r="W27" s="213"/>
      <c r="X27" s="213"/>
      <c r="Y27" s="202">
        <f t="shared" si="1"/>
        <v>0</v>
      </c>
      <c r="Z27" s="203" t="str">
        <f t="shared" si="2"/>
        <v>0</v>
      </c>
      <c r="AA27" s="212"/>
    </row>
    <row r="28" spans="2:27" ht="18" customHeight="1" x14ac:dyDescent="0.6">
      <c r="B28" s="1">
        <v>22</v>
      </c>
      <c r="C28" s="483" t="str">
        <f>'เวลาเรียน3-2'!D27</f>
        <v>นางสาว พัชธิดา  เนียมท้วม</v>
      </c>
      <c r="D28" s="206"/>
      <c r="E28" s="207"/>
      <c r="F28" s="207">
        <v>9</v>
      </c>
      <c r="G28" s="208">
        <v>8</v>
      </c>
      <c r="H28" s="209">
        <v>9</v>
      </c>
      <c r="I28" s="209">
        <v>10</v>
      </c>
      <c r="J28" s="209">
        <v>10</v>
      </c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10"/>
      <c r="V28" s="211">
        <f t="shared" si="0"/>
        <v>46</v>
      </c>
      <c r="W28" s="207">
        <v>18</v>
      </c>
      <c r="X28" s="207">
        <v>28</v>
      </c>
      <c r="Y28" s="202">
        <f t="shared" si="1"/>
        <v>92</v>
      </c>
      <c r="Z28" s="203">
        <f t="shared" si="2"/>
        <v>4</v>
      </c>
      <c r="AA28" s="212"/>
    </row>
    <row r="29" spans="2:27" ht="18" customHeight="1" x14ac:dyDescent="0.6">
      <c r="B29" s="2">
        <v>23</v>
      </c>
      <c r="C29" s="483" t="str">
        <f>'เวลาเรียน3-2'!D28</f>
        <v>นางสาว ณิศวรา  ศรีหัตถ์ชัย</v>
      </c>
      <c r="D29" s="206" t="s">
        <v>16</v>
      </c>
      <c r="E29" s="207"/>
      <c r="F29" s="207">
        <v>8</v>
      </c>
      <c r="G29" s="208">
        <v>8</v>
      </c>
      <c r="H29" s="209">
        <v>7</v>
      </c>
      <c r="I29" s="209">
        <v>7</v>
      </c>
      <c r="J29" s="209">
        <v>9</v>
      </c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10"/>
      <c r="V29" s="211">
        <f t="shared" si="0"/>
        <v>39</v>
      </c>
      <c r="W29" s="213">
        <v>15</v>
      </c>
      <c r="X29" s="213">
        <v>22</v>
      </c>
      <c r="Y29" s="202">
        <f t="shared" si="1"/>
        <v>76</v>
      </c>
      <c r="Z29" s="203" t="str">
        <f t="shared" si="2"/>
        <v>3.5</v>
      </c>
      <c r="AA29" s="212"/>
    </row>
    <row r="30" spans="2:27" ht="18" customHeight="1" x14ac:dyDescent="0.6">
      <c r="B30" s="1">
        <v>24</v>
      </c>
      <c r="C30" s="483" t="str">
        <f>'เวลาเรียน3-2'!D29</f>
        <v>นาย ธานนท์  ทองอุ่น</v>
      </c>
      <c r="D30" s="206"/>
      <c r="E30" s="207"/>
      <c r="F30" s="207"/>
      <c r="G30" s="208"/>
      <c r="H30" s="209"/>
      <c r="I30" s="209"/>
      <c r="J30" s="209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10"/>
      <c r="V30" s="211">
        <f t="shared" si="0"/>
        <v>0</v>
      </c>
      <c r="W30" s="207"/>
      <c r="X30" s="207"/>
      <c r="Y30" s="202">
        <f t="shared" si="1"/>
        <v>0</v>
      </c>
      <c r="Z30" s="203" t="str">
        <f t="shared" si="2"/>
        <v>0</v>
      </c>
      <c r="AA30" s="212"/>
    </row>
    <row r="31" spans="2:27" ht="18" customHeight="1" x14ac:dyDescent="0.6">
      <c r="B31" s="3">
        <v>25</v>
      </c>
      <c r="C31" s="483" t="str">
        <f>'เวลาเรียน3-2'!D30</f>
        <v>นางสาว พิมลวรรณ  ประกอบกิจ</v>
      </c>
      <c r="D31" s="206"/>
      <c r="E31" s="207"/>
      <c r="F31" s="207"/>
      <c r="G31" s="208"/>
      <c r="H31" s="209"/>
      <c r="I31" s="209"/>
      <c r="J31" s="209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10"/>
      <c r="V31" s="211">
        <f t="shared" si="0"/>
        <v>0</v>
      </c>
      <c r="W31" s="207"/>
      <c r="X31" s="207"/>
      <c r="Y31" s="202">
        <f t="shared" si="1"/>
        <v>0</v>
      </c>
      <c r="Z31" s="203" t="str">
        <f t="shared" si="2"/>
        <v>0</v>
      </c>
      <c r="AA31" s="214"/>
    </row>
    <row r="32" spans="2:27" ht="18" customHeight="1" x14ac:dyDescent="0.6">
      <c r="B32" s="1">
        <v>26</v>
      </c>
      <c r="C32" s="483" t="str">
        <f>'เวลาเรียน3-2'!D31</f>
        <v>นาย เกริกพล  เรืองอร่าม</v>
      </c>
      <c r="D32" s="206"/>
      <c r="E32" s="207"/>
      <c r="F32" s="207"/>
      <c r="G32" s="208"/>
      <c r="H32" s="209"/>
      <c r="I32" s="209"/>
      <c r="J32" s="209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10"/>
      <c r="V32" s="211">
        <f t="shared" si="0"/>
        <v>0</v>
      </c>
      <c r="W32" s="207"/>
      <c r="X32" s="207"/>
      <c r="Y32" s="202">
        <f t="shared" si="1"/>
        <v>0</v>
      </c>
      <c r="Z32" s="203" t="str">
        <f t="shared" si="2"/>
        <v>0</v>
      </c>
      <c r="AA32" s="212"/>
    </row>
    <row r="33" spans="2:27" ht="18" customHeight="1" x14ac:dyDescent="0.6">
      <c r="B33" s="2">
        <v>27</v>
      </c>
      <c r="C33" s="483" t="str">
        <f>'เวลาเรียน3-2'!D32</f>
        <v>นาย ธนทัต  เขียวไสว</v>
      </c>
      <c r="D33" s="206"/>
      <c r="E33" s="207"/>
      <c r="F33" s="207"/>
      <c r="G33" s="208"/>
      <c r="H33" s="209"/>
      <c r="I33" s="209"/>
      <c r="J33" s="209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10"/>
      <c r="V33" s="211">
        <f t="shared" si="0"/>
        <v>0</v>
      </c>
      <c r="W33" s="207"/>
      <c r="X33" s="207"/>
      <c r="Y33" s="202">
        <f t="shared" si="1"/>
        <v>0</v>
      </c>
      <c r="Z33" s="203" t="str">
        <f t="shared" si="2"/>
        <v>0</v>
      </c>
      <c r="AA33" s="212"/>
    </row>
    <row r="34" spans="2:27" ht="18" customHeight="1" x14ac:dyDescent="0.6">
      <c r="B34" s="1">
        <v>28</v>
      </c>
      <c r="C34" s="483" t="str">
        <f>'เวลาเรียน3-2'!D33</f>
        <v>นางสาว กรกมล  หนองคู</v>
      </c>
      <c r="D34" s="206"/>
      <c r="E34" s="207"/>
      <c r="F34" s="207">
        <v>6</v>
      </c>
      <c r="G34" s="208">
        <v>6</v>
      </c>
      <c r="H34" s="209">
        <v>8</v>
      </c>
      <c r="I34" s="209">
        <v>8</v>
      </c>
      <c r="J34" s="209">
        <v>6</v>
      </c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10"/>
      <c r="V34" s="211">
        <f t="shared" si="0"/>
        <v>34</v>
      </c>
      <c r="W34" s="207">
        <v>13</v>
      </c>
      <c r="X34" s="207">
        <v>25</v>
      </c>
      <c r="Y34" s="202">
        <f t="shared" si="1"/>
        <v>72</v>
      </c>
      <c r="Z34" s="203" t="str">
        <f t="shared" si="2"/>
        <v>3</v>
      </c>
      <c r="AA34" s="212"/>
    </row>
    <row r="35" spans="2:27" ht="18" customHeight="1" x14ac:dyDescent="0.6">
      <c r="B35" s="2">
        <v>29</v>
      </c>
      <c r="C35" s="483" t="str">
        <f>'เวลาเรียน3-2'!D34</f>
        <v>เด็กหญิง จันทิมา  พูนพงศ์พิพัฒน์</v>
      </c>
      <c r="D35" s="206"/>
      <c r="E35" s="207"/>
      <c r="F35" s="207">
        <v>9</v>
      </c>
      <c r="G35" s="208">
        <v>9</v>
      </c>
      <c r="H35" s="209">
        <v>8</v>
      </c>
      <c r="I35" s="209">
        <v>8</v>
      </c>
      <c r="J35" s="209">
        <v>10</v>
      </c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10"/>
      <c r="V35" s="211">
        <f t="shared" si="0"/>
        <v>44</v>
      </c>
      <c r="W35" s="207">
        <v>16</v>
      </c>
      <c r="X35" s="207">
        <v>28</v>
      </c>
      <c r="Y35" s="202">
        <f t="shared" si="1"/>
        <v>88</v>
      </c>
      <c r="Z35" s="203">
        <f t="shared" si="2"/>
        <v>4</v>
      </c>
      <c r="AA35" s="212"/>
    </row>
    <row r="36" spans="2:27" ht="18" customHeight="1" x14ac:dyDescent="0.6">
      <c r="B36" s="1">
        <v>30</v>
      </c>
      <c r="C36" s="483" t="str">
        <f>'เวลาเรียน3-2'!D35</f>
        <v>นางสาว ชยาภา  ชื่นรส</v>
      </c>
      <c r="D36" s="206"/>
      <c r="E36" s="207"/>
      <c r="F36" s="207"/>
      <c r="G36" s="208"/>
      <c r="H36" s="209"/>
      <c r="I36" s="209"/>
      <c r="J36" s="209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10"/>
      <c r="V36" s="211">
        <f t="shared" si="0"/>
        <v>0</v>
      </c>
      <c r="W36" s="207"/>
      <c r="X36" s="207"/>
      <c r="Y36" s="202">
        <f t="shared" si="1"/>
        <v>0</v>
      </c>
      <c r="Z36" s="203" t="str">
        <f t="shared" si="2"/>
        <v>0</v>
      </c>
      <c r="AA36" s="212"/>
    </row>
    <row r="37" spans="2:27" ht="18" customHeight="1" x14ac:dyDescent="0.6">
      <c r="B37" s="2">
        <v>31</v>
      </c>
      <c r="C37" s="483" t="str">
        <f>'เวลาเรียน3-2'!D36</f>
        <v>นาย ณัฐพงษ์  มากระจันทร์</v>
      </c>
      <c r="D37" s="206"/>
      <c r="E37" s="207"/>
      <c r="F37" s="207"/>
      <c r="G37" s="208"/>
      <c r="H37" s="209"/>
      <c r="I37" s="209"/>
      <c r="J37" s="209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10"/>
      <c r="V37" s="211">
        <f t="shared" si="0"/>
        <v>0</v>
      </c>
      <c r="W37" s="207"/>
      <c r="X37" s="207"/>
      <c r="Y37" s="202">
        <f t="shared" si="1"/>
        <v>0</v>
      </c>
      <c r="Z37" s="203" t="str">
        <f t="shared" si="2"/>
        <v>0</v>
      </c>
      <c r="AA37" s="212"/>
    </row>
    <row r="38" spans="2:27" ht="18" customHeight="1" x14ac:dyDescent="0.6">
      <c r="B38" s="1">
        <v>32</v>
      </c>
      <c r="C38" s="483" t="str">
        <f>'เวลาเรียน3-2'!D37</f>
        <v>นางสาว ธารธารา  ธนินท์วานิชกุล</v>
      </c>
      <c r="D38" s="206"/>
      <c r="E38" s="207"/>
      <c r="F38" s="207"/>
      <c r="G38" s="208"/>
      <c r="H38" s="209"/>
      <c r="I38" s="209"/>
      <c r="J38" s="209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10"/>
      <c r="V38" s="211">
        <f t="shared" si="0"/>
        <v>0</v>
      </c>
      <c r="W38" s="207"/>
      <c r="X38" s="207"/>
      <c r="Y38" s="202">
        <f t="shared" si="1"/>
        <v>0</v>
      </c>
      <c r="Z38" s="203" t="str">
        <f t="shared" si="2"/>
        <v>0</v>
      </c>
      <c r="AA38" s="212"/>
    </row>
    <row r="39" spans="2:27" ht="18" customHeight="1" x14ac:dyDescent="0.6">
      <c r="B39" s="1">
        <v>33</v>
      </c>
      <c r="C39" s="483" t="str">
        <f>'เวลาเรียน3-2'!D38</f>
        <v>นางสาว กาญติมา  สิงห์โต</v>
      </c>
      <c r="D39" s="206"/>
      <c r="E39" s="207"/>
      <c r="F39" s="207"/>
      <c r="G39" s="208"/>
      <c r="H39" s="209"/>
      <c r="I39" s="209"/>
      <c r="J39" s="209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10"/>
      <c r="V39" s="211">
        <f t="shared" si="0"/>
        <v>0</v>
      </c>
      <c r="W39" s="207"/>
      <c r="X39" s="207"/>
      <c r="Y39" s="202">
        <f t="shared" si="1"/>
        <v>0</v>
      </c>
      <c r="Z39" s="203" t="str">
        <f t="shared" si="2"/>
        <v>0</v>
      </c>
      <c r="AA39" s="212"/>
    </row>
    <row r="40" spans="2:27" ht="18" customHeight="1" x14ac:dyDescent="0.6">
      <c r="B40" s="1">
        <v>34</v>
      </c>
      <c r="C40" s="483" t="str">
        <f>'เวลาเรียน3-2'!D39</f>
        <v>นางสาว วันวิภา  สายพิณ</v>
      </c>
      <c r="D40" s="206"/>
      <c r="E40" s="207"/>
      <c r="F40" s="207">
        <v>5</v>
      </c>
      <c r="G40" s="208">
        <v>5</v>
      </c>
      <c r="H40" s="209">
        <v>6</v>
      </c>
      <c r="I40" s="209">
        <v>6</v>
      </c>
      <c r="J40" s="209">
        <v>8</v>
      </c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10"/>
      <c r="V40" s="211">
        <f t="shared" si="0"/>
        <v>30</v>
      </c>
      <c r="W40" s="207">
        <v>15</v>
      </c>
      <c r="X40" s="207">
        <v>25</v>
      </c>
      <c r="Y40" s="202">
        <f t="shared" si="1"/>
        <v>70</v>
      </c>
      <c r="Z40" s="203" t="str">
        <f t="shared" si="2"/>
        <v>3</v>
      </c>
      <c r="AA40" s="212"/>
    </row>
    <row r="41" spans="2:27" ht="18" customHeight="1" x14ac:dyDescent="0.6">
      <c r="B41" s="2">
        <v>35</v>
      </c>
      <c r="C41" s="483" t="str">
        <f>'เวลาเรียน3-2'!D40</f>
        <v>นาย นิติพันธ์  โถทอง</v>
      </c>
      <c r="D41" s="206"/>
      <c r="E41" s="207"/>
      <c r="F41" s="207">
        <v>8</v>
      </c>
      <c r="G41" s="208">
        <v>8</v>
      </c>
      <c r="H41" s="209">
        <v>9</v>
      </c>
      <c r="I41" s="209">
        <v>9</v>
      </c>
      <c r="J41" s="209">
        <v>5</v>
      </c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10"/>
      <c r="V41" s="211">
        <f t="shared" si="0"/>
        <v>39</v>
      </c>
      <c r="W41" s="207">
        <v>12</v>
      </c>
      <c r="X41" s="207">
        <v>25</v>
      </c>
      <c r="Y41" s="202">
        <f t="shared" si="1"/>
        <v>76</v>
      </c>
      <c r="Z41" s="203" t="str">
        <f t="shared" si="2"/>
        <v>3.5</v>
      </c>
      <c r="AA41" s="212"/>
    </row>
    <row r="42" spans="2:27" ht="18" customHeight="1" x14ac:dyDescent="0.6">
      <c r="B42" s="1">
        <v>36</v>
      </c>
      <c r="C42" s="483" t="str">
        <f>'เวลาเรียน3-2'!D41</f>
        <v>นางสาว วีรภัทรา  กองกุหลาบ</v>
      </c>
      <c r="D42" s="206"/>
      <c r="E42" s="207"/>
      <c r="F42" s="207">
        <v>8</v>
      </c>
      <c r="G42" s="208">
        <v>7</v>
      </c>
      <c r="H42" s="209">
        <v>6</v>
      </c>
      <c r="I42" s="209">
        <v>6</v>
      </c>
      <c r="J42" s="209">
        <v>5</v>
      </c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10"/>
      <c r="V42" s="211">
        <f t="shared" si="0"/>
        <v>32</v>
      </c>
      <c r="W42" s="207">
        <v>15</v>
      </c>
      <c r="X42" s="207">
        <v>24</v>
      </c>
      <c r="Y42" s="202">
        <f t="shared" si="1"/>
        <v>71</v>
      </c>
      <c r="Z42" s="203" t="str">
        <f t="shared" si="2"/>
        <v>3</v>
      </c>
      <c r="AA42" s="212"/>
    </row>
    <row r="43" spans="2:27" ht="18" customHeight="1" x14ac:dyDescent="0.6">
      <c r="B43" s="1">
        <v>37</v>
      </c>
      <c r="C43" s="483" t="str">
        <f>'เวลาเรียน3-2'!D42</f>
        <v>นาย ภัทรพล  คำพันธุ์</v>
      </c>
      <c r="D43" s="206"/>
      <c r="E43" s="207"/>
      <c r="F43" s="207"/>
      <c r="G43" s="208"/>
      <c r="H43" s="209"/>
      <c r="I43" s="209"/>
      <c r="J43" s="209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10"/>
      <c r="V43" s="211">
        <f t="shared" si="0"/>
        <v>0</v>
      </c>
      <c r="W43" s="207"/>
      <c r="X43" s="207"/>
      <c r="Y43" s="202">
        <f t="shared" si="1"/>
        <v>0</v>
      </c>
      <c r="Z43" s="203" t="str">
        <f t="shared" si="2"/>
        <v>0</v>
      </c>
      <c r="AA43" s="212"/>
    </row>
    <row r="44" spans="2:27" ht="18" customHeight="1" x14ac:dyDescent="0.6">
      <c r="B44" s="1">
        <v>38</v>
      </c>
      <c r="C44" s="483" t="str">
        <f>'เวลาเรียน3-2'!D43</f>
        <v>นางสาว วรรณวริน  จันจันทึก</v>
      </c>
      <c r="D44" s="206"/>
      <c r="E44" s="207"/>
      <c r="F44" s="207"/>
      <c r="G44" s="208"/>
      <c r="H44" s="209"/>
      <c r="I44" s="209"/>
      <c r="J44" s="209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10"/>
      <c r="V44" s="211">
        <f t="shared" si="0"/>
        <v>0</v>
      </c>
      <c r="W44" s="207"/>
      <c r="X44" s="207"/>
      <c r="Y44" s="202">
        <f t="shared" si="1"/>
        <v>0</v>
      </c>
      <c r="Z44" s="203" t="str">
        <f t="shared" si="2"/>
        <v>0</v>
      </c>
      <c r="AA44" s="212"/>
    </row>
    <row r="45" spans="2:27" ht="18" customHeight="1" x14ac:dyDescent="0.6">
      <c r="B45" s="2">
        <v>39</v>
      </c>
      <c r="C45" s="483" t="str">
        <f>'เวลาเรียน3-2'!D44</f>
        <v>นางสาว รัตนากร  แก้วรักษา</v>
      </c>
      <c r="D45" s="206"/>
      <c r="E45" s="207"/>
      <c r="F45" s="207"/>
      <c r="G45" s="208"/>
      <c r="H45" s="209"/>
      <c r="I45" s="209"/>
      <c r="J45" s="209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10"/>
      <c r="V45" s="211">
        <f t="shared" si="0"/>
        <v>0</v>
      </c>
      <c r="W45" s="207"/>
      <c r="X45" s="207"/>
      <c r="Y45" s="202">
        <f t="shared" si="1"/>
        <v>0</v>
      </c>
      <c r="Z45" s="203" t="str">
        <f t="shared" si="2"/>
        <v>0</v>
      </c>
      <c r="AA45" s="212"/>
    </row>
    <row r="46" spans="2:27" ht="18" customHeight="1" thickBot="1" x14ac:dyDescent="0.65">
      <c r="B46" s="217">
        <v>40</v>
      </c>
      <c r="C46" s="483" t="str">
        <f>'เวลาเรียน3-2'!D45</f>
        <v>นางสาว ธีนิดา   เที่ยงตรง</v>
      </c>
      <c r="D46" s="219"/>
      <c r="E46" s="220"/>
      <c r="F46" s="220">
        <v>5</v>
      </c>
      <c r="G46" s="221">
        <v>5</v>
      </c>
      <c r="H46" s="222">
        <v>6</v>
      </c>
      <c r="I46" s="222">
        <v>6</v>
      </c>
      <c r="J46" s="222">
        <v>7</v>
      </c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3"/>
      <c r="V46" s="211">
        <f t="shared" si="0"/>
        <v>29</v>
      </c>
      <c r="W46" s="220">
        <v>10</v>
      </c>
      <c r="X46" s="220">
        <v>15</v>
      </c>
      <c r="Y46" s="202">
        <f t="shared" si="1"/>
        <v>54</v>
      </c>
      <c r="Z46" s="203" t="str">
        <f t="shared" si="2"/>
        <v>1</v>
      </c>
      <c r="AA46" s="227"/>
    </row>
    <row r="47" spans="2:27" ht="17.100000000000001" customHeight="1" x14ac:dyDescent="0.6"/>
    <row r="48" spans="2:27" ht="17.100000000000001" customHeight="1" x14ac:dyDescent="0.7">
      <c r="P48" s="228" t="s">
        <v>29</v>
      </c>
      <c r="Q48" s="228"/>
      <c r="R48" s="228"/>
      <c r="S48" s="229">
        <v>0</v>
      </c>
      <c r="U48" s="230" t="s">
        <v>30</v>
      </c>
      <c r="V48" s="231"/>
      <c r="W48" s="232">
        <f>COUNTIF($Z$7:$Z$47,"0")</f>
        <v>22</v>
      </c>
      <c r="X48" s="233" t="s">
        <v>31</v>
      </c>
      <c r="Z48" s="234"/>
    </row>
    <row r="49" spans="16:26" ht="17.100000000000001" customHeight="1" x14ac:dyDescent="0.7">
      <c r="P49" s="228" t="s">
        <v>29</v>
      </c>
      <c r="R49" s="228"/>
      <c r="S49" s="229">
        <v>1</v>
      </c>
      <c r="U49" s="230" t="s">
        <v>30</v>
      </c>
      <c r="V49" s="231"/>
      <c r="W49" s="232">
        <f>COUNTIF($Z$7:$Z$47,"1")</f>
        <v>4</v>
      </c>
      <c r="X49" s="233" t="s">
        <v>31</v>
      </c>
    </row>
    <row r="50" spans="16:26" ht="17.100000000000001" customHeight="1" x14ac:dyDescent="0.7">
      <c r="P50" s="228" t="s">
        <v>29</v>
      </c>
      <c r="Q50" s="228"/>
      <c r="R50" s="228"/>
      <c r="S50" s="576">
        <v>1.5</v>
      </c>
      <c r="T50" s="577"/>
      <c r="U50" s="230" t="s">
        <v>30</v>
      </c>
      <c r="V50" s="231"/>
      <c r="W50" s="232">
        <f>COUNTIF($Z$7:$Z$47,"1.5")</f>
        <v>1</v>
      </c>
      <c r="X50" s="233" t="s">
        <v>31</v>
      </c>
    </row>
    <row r="51" spans="16:26" ht="17.100000000000001" customHeight="1" x14ac:dyDescent="0.7">
      <c r="P51" s="228" t="s">
        <v>29</v>
      </c>
      <c r="Q51" s="228"/>
      <c r="R51" s="228"/>
      <c r="S51" s="235">
        <v>2</v>
      </c>
      <c r="U51" s="230" t="s">
        <v>30</v>
      </c>
      <c r="V51" s="231"/>
      <c r="W51" s="232">
        <f>COUNTIF($Z$7:$Z$47,"2")</f>
        <v>1</v>
      </c>
      <c r="X51" s="233" t="s">
        <v>31</v>
      </c>
      <c r="Z51" s="234"/>
    </row>
    <row r="52" spans="16:26" ht="17.100000000000001" customHeight="1" x14ac:dyDescent="0.7">
      <c r="P52" s="228" t="s">
        <v>29</v>
      </c>
      <c r="Q52" s="228"/>
      <c r="R52" s="228"/>
      <c r="S52" s="576">
        <v>2.5</v>
      </c>
      <c r="T52" s="578"/>
      <c r="U52" s="230" t="s">
        <v>30</v>
      </c>
      <c r="V52" s="231"/>
      <c r="W52" s="232">
        <f>COUNTIF($Z$7:$Z$47,"2.5")</f>
        <v>1</v>
      </c>
      <c r="X52" s="233" t="s">
        <v>31</v>
      </c>
    </row>
    <row r="53" spans="16:26" ht="17.100000000000001" customHeight="1" x14ac:dyDescent="0.7">
      <c r="P53" s="228" t="s">
        <v>29</v>
      </c>
      <c r="Q53" s="228"/>
      <c r="R53" s="228"/>
      <c r="S53" s="229">
        <v>3</v>
      </c>
      <c r="U53" s="230" t="s">
        <v>30</v>
      </c>
      <c r="V53" s="231"/>
      <c r="W53" s="232">
        <f>COUNTIF($Z$7:$Z$47,"3")</f>
        <v>4</v>
      </c>
      <c r="X53" s="233" t="s">
        <v>31</v>
      </c>
    </row>
    <row r="54" spans="16:26" ht="17.100000000000001" customHeight="1" x14ac:dyDescent="0.7">
      <c r="P54" s="228" t="s">
        <v>29</v>
      </c>
      <c r="Q54" s="228"/>
      <c r="R54" s="228"/>
      <c r="S54" s="576">
        <v>3.5</v>
      </c>
      <c r="T54" s="578"/>
      <c r="U54" s="230" t="s">
        <v>30</v>
      </c>
      <c r="V54" s="231"/>
      <c r="W54" s="232">
        <f>COUNTIF($Z$7:$Z$47,"3.5")</f>
        <v>3</v>
      </c>
      <c r="X54" s="233" t="s">
        <v>31</v>
      </c>
    </row>
    <row r="55" spans="16:26" ht="17.100000000000001" customHeight="1" x14ac:dyDescent="0.7">
      <c r="P55" s="228" t="s">
        <v>29</v>
      </c>
      <c r="Q55" s="228"/>
      <c r="R55" s="228"/>
      <c r="S55" s="229">
        <v>4</v>
      </c>
      <c r="U55" s="230" t="s">
        <v>30</v>
      </c>
      <c r="V55" s="231"/>
      <c r="W55" s="232">
        <f>COUNTIF($Z$7:$Z$47,"4")</f>
        <v>4</v>
      </c>
      <c r="X55" s="233" t="s">
        <v>31</v>
      </c>
    </row>
    <row r="56" spans="16:26" ht="17.100000000000001" customHeight="1" x14ac:dyDescent="0.7">
      <c r="Q56" s="233" t="s">
        <v>33</v>
      </c>
      <c r="S56" s="229" t="s">
        <v>20</v>
      </c>
      <c r="U56" s="230" t="s">
        <v>30</v>
      </c>
      <c r="V56" s="231"/>
      <c r="W56" s="232">
        <f>COUNTIF($Z$7:$Z$47,"ร")</f>
        <v>0</v>
      </c>
      <c r="X56" s="233" t="s">
        <v>31</v>
      </c>
    </row>
    <row r="57" spans="16:26" ht="17.100000000000001" customHeight="1" x14ac:dyDescent="0.7">
      <c r="Q57" s="233" t="s">
        <v>33</v>
      </c>
      <c r="S57" s="233" t="s">
        <v>21</v>
      </c>
      <c r="U57" s="230" t="s">
        <v>30</v>
      </c>
      <c r="V57" s="231"/>
      <c r="W57" s="232">
        <f>COUNTIF($Z$7:$Z$47,"มส")</f>
        <v>0</v>
      </c>
      <c r="X57" s="233" t="s">
        <v>31</v>
      </c>
    </row>
    <row r="58" spans="16:26" ht="17.100000000000001" customHeight="1" x14ac:dyDescent="0.7">
      <c r="Q58" s="233" t="s">
        <v>33</v>
      </c>
      <c r="S58" s="233" t="s">
        <v>22</v>
      </c>
      <c r="U58" s="230" t="s">
        <v>30</v>
      </c>
      <c r="V58" s="231"/>
      <c r="W58" s="232">
        <f>COUNTIF($Z$7:$Z$47,"ผ")</f>
        <v>0</v>
      </c>
      <c r="X58" s="233" t="s">
        <v>31</v>
      </c>
    </row>
    <row r="59" spans="16:26" ht="17.100000000000001" customHeight="1" x14ac:dyDescent="0.7">
      <c r="Q59" s="233" t="s">
        <v>33</v>
      </c>
      <c r="S59" s="233" t="s">
        <v>23</v>
      </c>
      <c r="U59" s="230" t="s">
        <v>30</v>
      </c>
      <c r="V59" s="231"/>
      <c r="W59" s="232">
        <f>COUNTIF($Z$7:$Z$47,"มผ")</f>
        <v>0</v>
      </c>
      <c r="X59" s="233" t="s">
        <v>31</v>
      </c>
    </row>
    <row r="60" spans="16:26" ht="17.100000000000001" customHeight="1" x14ac:dyDescent="0.7">
      <c r="R60" s="231"/>
      <c r="S60" s="231"/>
      <c r="T60" s="233"/>
      <c r="U60" s="233"/>
      <c r="V60" s="233"/>
      <c r="W60" s="232">
        <f>SUM(W48:W59)</f>
        <v>40</v>
      </c>
      <c r="X60" s="233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437"/>
  <sheetViews>
    <sheetView view="pageBreakPreview" topLeftCell="A22" zoomScaleNormal="100" zoomScaleSheetLayoutView="100" workbookViewId="0">
      <selection activeCell="I16" sqref="I16"/>
    </sheetView>
  </sheetViews>
  <sheetFormatPr defaultColWidth="9.125" defaultRowHeight="24.6" x14ac:dyDescent="0.7"/>
  <cols>
    <col min="1" max="1" width="4.625" style="236" customWidth="1"/>
    <col min="2" max="2" width="5.375" style="258" customWidth="1"/>
    <col min="3" max="3" width="9.125" style="258"/>
    <col min="4" max="4" width="27.625" style="236" customWidth="1"/>
    <col min="5" max="6" width="8.75" style="258" customWidth="1"/>
    <col min="7" max="7" width="14.125" style="236" customWidth="1"/>
    <col min="8" max="8" width="18.125" style="236" customWidth="1"/>
    <col min="9" max="9" width="7.375" style="259" customWidth="1"/>
    <col min="10" max="10" width="10.125" style="236" customWidth="1"/>
    <col min="11" max="16384" width="9.125" style="236"/>
  </cols>
  <sheetData>
    <row r="1" spans="2:10" ht="24.9" customHeight="1" x14ac:dyDescent="0.7">
      <c r="B1" s="601" t="s">
        <v>87</v>
      </c>
      <c r="C1" s="601"/>
      <c r="D1" s="601"/>
      <c r="E1" s="601"/>
      <c r="F1" s="601"/>
      <c r="G1" s="601"/>
      <c r="H1" s="601"/>
      <c r="I1" s="601"/>
      <c r="J1" s="601"/>
    </row>
    <row r="2" spans="2:10" ht="24.9" customHeight="1" x14ac:dyDescent="0.7">
      <c r="B2" s="601" t="s">
        <v>185</v>
      </c>
      <c r="C2" s="601"/>
      <c r="D2" s="601"/>
      <c r="E2" s="601"/>
      <c r="F2" s="601"/>
      <c r="G2" s="601"/>
      <c r="H2" s="601"/>
      <c r="I2" s="601"/>
      <c r="J2" s="601"/>
    </row>
    <row r="3" spans="2:10" s="241" customFormat="1" ht="18" customHeight="1" x14ac:dyDescent="0.6">
      <c r="B3" s="602" t="s">
        <v>37</v>
      </c>
      <c r="C3" s="602" t="s">
        <v>38</v>
      </c>
      <c r="D3" s="603" t="s">
        <v>3</v>
      </c>
      <c r="E3" s="237" t="s">
        <v>4</v>
      </c>
      <c r="F3" s="237" t="s">
        <v>88</v>
      </c>
      <c r="G3" s="604" t="s">
        <v>47</v>
      </c>
      <c r="H3" s="238"/>
      <c r="I3" s="239"/>
      <c r="J3" s="240"/>
    </row>
    <row r="4" spans="2:10" s="241" customFormat="1" ht="18" customHeight="1" x14ac:dyDescent="0.6">
      <c r="B4" s="602"/>
      <c r="C4" s="602"/>
      <c r="D4" s="603"/>
      <c r="E4" s="242">
        <v>100</v>
      </c>
      <c r="F4" s="242" t="s">
        <v>89</v>
      </c>
      <c r="G4" s="604"/>
      <c r="H4" s="243"/>
      <c r="I4" s="244"/>
      <c r="J4" s="245"/>
    </row>
    <row r="5" spans="2:10" s="241" customFormat="1" ht="18" customHeight="1" x14ac:dyDescent="0.6">
      <c r="B5" s="246">
        <v>1</v>
      </c>
      <c r="C5" s="246">
        <f>'เวลาเรียน3-2'!C6</f>
        <v>11946</v>
      </c>
      <c r="D5" s="248" t="str">
        <f>'เวลาเรียน3-2'!D6</f>
        <v>นาย ณัฐพล  ท่อกระโทก</v>
      </c>
      <c r="E5" s="246">
        <f>'รวมคะแนน3-2'!Y7</f>
        <v>52</v>
      </c>
      <c r="F5" s="246" t="str">
        <f>'รวมคะแนน3-2'!Z7</f>
        <v>1</v>
      </c>
      <c r="G5" s="249"/>
      <c r="H5" s="243"/>
      <c r="I5" s="244"/>
      <c r="J5" s="245"/>
    </row>
    <row r="6" spans="2:10" s="241" customFormat="1" ht="18" customHeight="1" x14ac:dyDescent="0.6">
      <c r="B6" s="246">
        <v>2</v>
      </c>
      <c r="C6" s="246">
        <f>'เวลาเรียน3-2'!C7</f>
        <v>11971</v>
      </c>
      <c r="D6" s="248" t="str">
        <f>'เวลาเรียน3-2'!D7</f>
        <v>นางสาว รจนา  ปานแดง</v>
      </c>
      <c r="E6" s="246">
        <f>'รวมคะแนน3-2'!Y8</f>
        <v>52</v>
      </c>
      <c r="F6" s="246" t="str">
        <f>'รวมคะแนน3-2'!Z8</f>
        <v>1</v>
      </c>
      <c r="G6" s="249"/>
      <c r="H6" s="243"/>
      <c r="I6" s="244"/>
      <c r="J6" s="245"/>
    </row>
    <row r="7" spans="2:10" s="241" customFormat="1" ht="18" customHeight="1" x14ac:dyDescent="0.6">
      <c r="B7" s="246">
        <v>3</v>
      </c>
      <c r="C7" s="246">
        <f>'เวลาเรียน3-2'!C8</f>
        <v>11981</v>
      </c>
      <c r="D7" s="248" t="str">
        <f>'เวลาเรียน3-2'!D8</f>
        <v>นาย ปิยะพงษ์  สีลาโส</v>
      </c>
      <c r="E7" s="246">
        <f>'รวมคะแนน3-2'!Y9</f>
        <v>59</v>
      </c>
      <c r="F7" s="246" t="str">
        <f>'รวมคะแนน3-2'!Z9</f>
        <v>1.5</v>
      </c>
      <c r="G7" s="249"/>
      <c r="H7" s="243"/>
      <c r="I7" s="244"/>
      <c r="J7" s="245"/>
    </row>
    <row r="8" spans="2:10" s="241" customFormat="1" ht="18" customHeight="1" x14ac:dyDescent="0.6">
      <c r="B8" s="246">
        <v>4</v>
      </c>
      <c r="C8" s="246">
        <f>'เวลาเรียน3-2'!C9</f>
        <v>11984</v>
      </c>
      <c r="D8" s="248" t="str">
        <f>'เวลาเรียน3-2'!D9</f>
        <v>นาย ธนกร  เกษศร</v>
      </c>
      <c r="E8" s="246">
        <f>'รวมคะแนน3-2'!Y10</f>
        <v>63</v>
      </c>
      <c r="F8" s="246" t="str">
        <f>'รวมคะแนน3-2'!Z10</f>
        <v>2</v>
      </c>
      <c r="G8" s="249"/>
      <c r="H8" s="243"/>
      <c r="I8" s="244"/>
      <c r="J8" s="245"/>
    </row>
    <row r="9" spans="2:10" s="241" customFormat="1" ht="18" customHeight="1" x14ac:dyDescent="0.6">
      <c r="B9" s="246">
        <v>5</v>
      </c>
      <c r="C9" s="246">
        <f>'เวลาเรียน3-2'!C10</f>
        <v>11988</v>
      </c>
      <c r="D9" s="248" t="str">
        <f>'เวลาเรียน3-2'!D10</f>
        <v>นาย ธนภัทร  ลานทอง</v>
      </c>
      <c r="E9" s="246">
        <f>'รวมคะแนน3-2'!Y11</f>
        <v>71</v>
      </c>
      <c r="F9" s="246" t="str">
        <f>'รวมคะแนน3-2'!Z11</f>
        <v>3</v>
      </c>
      <c r="G9" s="249"/>
      <c r="H9" s="243"/>
      <c r="I9" s="244"/>
      <c r="J9" s="245"/>
    </row>
    <row r="10" spans="2:10" s="241" customFormat="1" ht="18" customHeight="1" x14ac:dyDescent="0.6">
      <c r="B10" s="246">
        <v>6</v>
      </c>
      <c r="C10" s="246">
        <f>'เวลาเรียน3-2'!C11</f>
        <v>11994</v>
      </c>
      <c r="D10" s="248" t="str">
        <f>'เวลาเรียน3-2'!D11</f>
        <v>นางสาว นัฐกมล  นาคปั้น</v>
      </c>
      <c r="E10" s="246">
        <f>'รวมคะแนน3-2'!Y12</f>
        <v>54</v>
      </c>
      <c r="F10" s="246" t="str">
        <f>'รวมคะแนน3-2'!Z12</f>
        <v>1</v>
      </c>
      <c r="G10" s="249"/>
      <c r="H10" s="243"/>
      <c r="I10" s="244"/>
      <c r="J10" s="245"/>
    </row>
    <row r="11" spans="2:10" s="241" customFormat="1" ht="18" customHeight="1" x14ac:dyDescent="0.6">
      <c r="B11" s="246">
        <v>7</v>
      </c>
      <c r="C11" s="246">
        <f>'เวลาเรียน3-2'!C12</f>
        <v>11999</v>
      </c>
      <c r="D11" s="248" t="str">
        <f>'เวลาเรียน3-2'!D12</f>
        <v>นางสาว ธัญพร  นาสมชาย</v>
      </c>
      <c r="E11" s="246">
        <f>'รวมคะแนน3-2'!Y13</f>
        <v>0</v>
      </c>
      <c r="F11" s="246" t="str">
        <f>'รวมคะแนน3-2'!Z13</f>
        <v>0</v>
      </c>
      <c r="G11" s="249"/>
      <c r="H11" s="243"/>
      <c r="I11" s="244"/>
      <c r="J11" s="245"/>
    </row>
    <row r="12" spans="2:10" s="241" customFormat="1" ht="18" customHeight="1" x14ac:dyDescent="0.6">
      <c r="B12" s="246">
        <v>8</v>
      </c>
      <c r="C12" s="246">
        <f>'เวลาเรียน3-2'!C13</f>
        <v>12002</v>
      </c>
      <c r="D12" s="248" t="str">
        <f>'เวลาเรียน3-2'!D13</f>
        <v>นางสาว วรรษมน  ชองขันปอน</v>
      </c>
      <c r="E12" s="246">
        <f>'รวมคะแนน3-2'!Y14</f>
        <v>86</v>
      </c>
      <c r="F12" s="246">
        <f>'รวมคะแนน3-2'!Z14</f>
        <v>4</v>
      </c>
      <c r="G12" s="249"/>
      <c r="H12" s="243"/>
      <c r="I12" s="244"/>
      <c r="J12" s="245"/>
    </row>
    <row r="13" spans="2:10" s="241" customFormat="1" ht="18" customHeight="1" x14ac:dyDescent="0.6">
      <c r="B13" s="246">
        <v>9</v>
      </c>
      <c r="C13" s="246">
        <f>'เวลาเรียน3-2'!C14</f>
        <v>12005</v>
      </c>
      <c r="D13" s="248" t="str">
        <f>'เวลาเรียน3-2'!D14</f>
        <v>นางสาว อริสรา  ธรรมวงค์</v>
      </c>
      <c r="E13" s="246">
        <f>'รวมคะแนน3-2'!Y15</f>
        <v>0</v>
      </c>
      <c r="F13" s="246" t="str">
        <f>'รวมคะแนน3-2'!Z15</f>
        <v>0</v>
      </c>
      <c r="G13" s="249"/>
      <c r="H13" s="243"/>
      <c r="I13" s="244"/>
      <c r="J13" s="245"/>
    </row>
    <row r="14" spans="2:10" s="241" customFormat="1" ht="18" customHeight="1" x14ac:dyDescent="0.6">
      <c r="B14" s="246">
        <v>10</v>
      </c>
      <c r="C14" s="246">
        <f>'เวลาเรียน3-2'!C15</f>
        <v>12006</v>
      </c>
      <c r="D14" s="248" t="str">
        <f>'เวลาเรียน3-2'!D15</f>
        <v>นางสาว เบญจวรรณ  จันดา</v>
      </c>
      <c r="E14" s="246">
        <f>'รวมคะแนน3-2'!Y16</f>
        <v>0</v>
      </c>
      <c r="F14" s="246" t="str">
        <f>'รวมคะแนน3-2'!Z16</f>
        <v>0</v>
      </c>
      <c r="G14" s="249"/>
      <c r="H14" s="599" t="s">
        <v>18</v>
      </c>
      <c r="I14" s="599"/>
      <c r="J14" s="600"/>
    </row>
    <row r="15" spans="2:10" s="241" customFormat="1" ht="18" customHeight="1" x14ac:dyDescent="0.6">
      <c r="B15" s="246">
        <v>11</v>
      </c>
      <c r="C15" s="246">
        <f>'เวลาเรียน3-2'!C16</f>
        <v>12008</v>
      </c>
      <c r="D15" s="248" t="str">
        <f>'เวลาเรียน3-2'!D16</f>
        <v>นาย ไวยวิทย์  เจริญศิริ</v>
      </c>
      <c r="E15" s="246">
        <f>'รวมคะแนน3-2'!Y17</f>
        <v>0</v>
      </c>
      <c r="F15" s="246" t="str">
        <f>'รวมคะแนน3-2'!Z17</f>
        <v>0</v>
      </c>
      <c r="G15" s="249"/>
      <c r="H15" s="243" t="s">
        <v>90</v>
      </c>
      <c r="I15" s="244">
        <f>'รวมคะแนน3-2'!W49</f>
        <v>4</v>
      </c>
      <c r="J15" s="250" t="s">
        <v>31</v>
      </c>
    </row>
    <row r="16" spans="2:10" s="241" customFormat="1" ht="18" customHeight="1" x14ac:dyDescent="0.6">
      <c r="B16" s="246">
        <v>12</v>
      </c>
      <c r="C16" s="246">
        <f>'เวลาเรียน3-2'!C17</f>
        <v>12028</v>
      </c>
      <c r="D16" s="248" t="str">
        <f>'เวลาเรียน3-2'!D17</f>
        <v>นางสาว ณัฐนิชา  มะเเม</v>
      </c>
      <c r="E16" s="246">
        <f>'รวมคะแนน3-2'!Y18</f>
        <v>0</v>
      </c>
      <c r="F16" s="246" t="str">
        <f>'รวมคะแนน3-2'!Z18</f>
        <v>0</v>
      </c>
      <c r="G16" s="249"/>
      <c r="H16" s="243" t="s">
        <v>91</v>
      </c>
      <c r="I16" s="244">
        <f>'รวมคะแนน3-2'!W50</f>
        <v>1</v>
      </c>
      <c r="J16" s="250" t="s">
        <v>31</v>
      </c>
    </row>
    <row r="17" spans="2:10" s="241" customFormat="1" ht="18" customHeight="1" x14ac:dyDescent="0.6">
      <c r="B17" s="246">
        <v>13</v>
      </c>
      <c r="C17" s="246">
        <f>'เวลาเรียน3-2'!C18</f>
        <v>12029</v>
      </c>
      <c r="D17" s="248" t="str">
        <f>'เวลาเรียน3-2'!D18</f>
        <v>นางสาว เพ็ญพัชร  แซ่อื้อ</v>
      </c>
      <c r="E17" s="246">
        <f>'รวมคะแนน3-2'!Y19</f>
        <v>80</v>
      </c>
      <c r="F17" s="246">
        <f>'รวมคะแนน3-2'!Z19</f>
        <v>4</v>
      </c>
      <c r="G17" s="249"/>
      <c r="H17" s="243" t="s">
        <v>92</v>
      </c>
      <c r="I17" s="244">
        <f>'รวมคะแนน3-2'!W51</f>
        <v>1</v>
      </c>
      <c r="J17" s="250" t="s">
        <v>31</v>
      </c>
    </row>
    <row r="18" spans="2:10" s="241" customFormat="1" ht="18" customHeight="1" x14ac:dyDescent="0.6">
      <c r="B18" s="246">
        <v>14</v>
      </c>
      <c r="C18" s="246">
        <f>'เวลาเรียน3-2'!C19</f>
        <v>12030</v>
      </c>
      <c r="D18" s="248" t="str">
        <f>'เวลาเรียน3-2'!D19</f>
        <v>นางสาว ณัฐนันท์  มูลเมือง</v>
      </c>
      <c r="E18" s="246">
        <f>'รวมคะแนน3-2'!Y20</f>
        <v>0</v>
      </c>
      <c r="F18" s="246" t="str">
        <f>'รวมคะแนน3-2'!Z20</f>
        <v>0</v>
      </c>
      <c r="G18" s="249"/>
      <c r="H18" s="243" t="s">
        <v>93</v>
      </c>
      <c r="I18" s="244">
        <f>'รวมคะแนน3-2'!W52</f>
        <v>1</v>
      </c>
      <c r="J18" s="250" t="s">
        <v>31</v>
      </c>
    </row>
    <row r="19" spans="2:10" s="241" customFormat="1" ht="18" customHeight="1" x14ac:dyDescent="0.6">
      <c r="B19" s="246">
        <v>15</v>
      </c>
      <c r="C19" s="246">
        <f>'เวลาเรียน3-2'!C20</f>
        <v>12031</v>
      </c>
      <c r="D19" s="248" t="str">
        <f>'เวลาเรียน3-2'!D20</f>
        <v>นางสาว ขวัญชนก  ปิดตาทานัง</v>
      </c>
      <c r="E19" s="246">
        <f>'รวมคะแนน3-2'!Y21</f>
        <v>67</v>
      </c>
      <c r="F19" s="246" t="str">
        <f>'รวมคะแนน3-2'!Z21</f>
        <v>2.5</v>
      </c>
      <c r="G19" s="249"/>
      <c r="H19" s="243" t="s">
        <v>94</v>
      </c>
      <c r="I19" s="244">
        <f>'รวมคะแนน3-2'!W53</f>
        <v>4</v>
      </c>
      <c r="J19" s="250" t="s">
        <v>31</v>
      </c>
    </row>
    <row r="20" spans="2:10" s="241" customFormat="1" ht="18" customHeight="1" x14ac:dyDescent="0.6">
      <c r="B20" s="246">
        <v>16</v>
      </c>
      <c r="C20" s="246">
        <f>'เวลาเรียน3-2'!C21</f>
        <v>12034</v>
      </c>
      <c r="D20" s="248" t="str">
        <f>'เวลาเรียน3-2'!D21</f>
        <v>นางสาว ชโลทร  คะหงวน</v>
      </c>
      <c r="E20" s="246">
        <f>'รวมคะแนน3-2'!Y22</f>
        <v>0</v>
      </c>
      <c r="F20" s="246" t="str">
        <f>'รวมคะแนน3-2'!Z22</f>
        <v>0</v>
      </c>
      <c r="G20" s="249"/>
      <c r="H20" s="243" t="s">
        <v>95</v>
      </c>
      <c r="I20" s="244">
        <f>'รวมคะแนน3-2'!W54</f>
        <v>3</v>
      </c>
      <c r="J20" s="250" t="s">
        <v>31</v>
      </c>
    </row>
    <row r="21" spans="2:10" s="241" customFormat="1" ht="18" customHeight="1" x14ac:dyDescent="0.6">
      <c r="B21" s="246">
        <v>17</v>
      </c>
      <c r="C21" s="246">
        <f>'เวลาเรียน3-2'!C22</f>
        <v>12036</v>
      </c>
      <c r="D21" s="248" t="str">
        <f>'เวลาเรียน3-2'!D22</f>
        <v>นางสาว ฉัตราภรณ์  ทรงรูป</v>
      </c>
      <c r="E21" s="246">
        <f>'รวมคะแนน3-2'!Y23</f>
        <v>0</v>
      </c>
      <c r="F21" s="246" t="str">
        <f>'รวมคะแนน3-2'!Z23</f>
        <v>0</v>
      </c>
      <c r="G21" s="249"/>
      <c r="H21" s="243" t="s">
        <v>96</v>
      </c>
      <c r="I21" s="244">
        <f>'รวมคะแนน3-2'!W55</f>
        <v>4</v>
      </c>
      <c r="J21" s="250" t="s">
        <v>31</v>
      </c>
    </row>
    <row r="22" spans="2:10" s="241" customFormat="1" ht="18" customHeight="1" x14ac:dyDescent="0.6">
      <c r="B22" s="246">
        <v>18</v>
      </c>
      <c r="C22" s="246">
        <f>'เวลาเรียน3-2'!C23</f>
        <v>12040</v>
      </c>
      <c r="D22" s="248" t="str">
        <f>'เวลาเรียน3-2'!D23</f>
        <v>นางสาว กัญญา  หาดเพ็ชร์</v>
      </c>
      <c r="E22" s="246">
        <f>'รวมคะแนน3-2'!Y24</f>
        <v>0</v>
      </c>
      <c r="F22" s="246" t="str">
        <f>'รวมคะแนน3-2'!Z24</f>
        <v>0</v>
      </c>
      <c r="G22" s="249"/>
      <c r="H22" s="251" t="s">
        <v>97</v>
      </c>
      <c r="I22" s="252">
        <f>SUM(I15:I21)</f>
        <v>18</v>
      </c>
      <c r="J22" s="253" t="s">
        <v>31</v>
      </c>
    </row>
    <row r="23" spans="2:10" s="241" customFormat="1" ht="18" customHeight="1" x14ac:dyDescent="0.6">
      <c r="B23" s="246">
        <v>19</v>
      </c>
      <c r="C23" s="246">
        <f>'เวลาเรียน3-2'!C24</f>
        <v>12062</v>
      </c>
      <c r="D23" s="248" t="str">
        <f>'เวลาเรียน3-2'!D24</f>
        <v>นางสาว หนึ่งฤทัย  แดงขว้า</v>
      </c>
      <c r="E23" s="246">
        <f>'รวมคะแนน3-2'!Y25</f>
        <v>75</v>
      </c>
      <c r="F23" s="246" t="str">
        <f>'รวมคะแนน3-2'!Z25</f>
        <v>3.5</v>
      </c>
      <c r="G23" s="249"/>
      <c r="H23" s="243" t="s">
        <v>98</v>
      </c>
      <c r="I23" s="244">
        <f>'รวมคะแนน3-2'!W48</f>
        <v>22</v>
      </c>
      <c r="J23" s="250" t="s">
        <v>31</v>
      </c>
    </row>
    <row r="24" spans="2:10" s="241" customFormat="1" ht="18" customHeight="1" x14ac:dyDescent="0.6">
      <c r="B24" s="246">
        <v>20</v>
      </c>
      <c r="C24" s="246">
        <f>'เวลาเรียน3-2'!C25</f>
        <v>12063</v>
      </c>
      <c r="D24" s="248" t="str">
        <f>'เวลาเรียน3-2'!D25</f>
        <v>นางสาว สุธาทิพย์  เสือสวัสดิ์</v>
      </c>
      <c r="E24" s="246">
        <f>'รวมคะแนน3-2'!Y26</f>
        <v>0</v>
      </c>
      <c r="F24" s="246" t="str">
        <f>'รวมคะแนน3-2'!Z26</f>
        <v>0</v>
      </c>
      <c r="G24" s="249"/>
      <c r="H24" s="243" t="s">
        <v>20</v>
      </c>
      <c r="I24" s="244">
        <f>'รวมคะแนน3-2'!W56</f>
        <v>0</v>
      </c>
      <c r="J24" s="250" t="s">
        <v>31</v>
      </c>
    </row>
    <row r="25" spans="2:10" s="241" customFormat="1" ht="18" customHeight="1" x14ac:dyDescent="0.6">
      <c r="B25" s="246">
        <v>21</v>
      </c>
      <c r="C25" s="246">
        <f>'เวลาเรียน3-2'!C26</f>
        <v>12068</v>
      </c>
      <c r="D25" s="248" t="str">
        <f>'เวลาเรียน3-2'!D26</f>
        <v>นางสาว พัชฌา  บุญสพ</v>
      </c>
      <c r="E25" s="246">
        <f>'รวมคะแนน3-2'!Y27</f>
        <v>0</v>
      </c>
      <c r="F25" s="246" t="str">
        <f>'รวมคะแนน3-2'!Z27</f>
        <v>0</v>
      </c>
      <c r="G25" s="249"/>
      <c r="H25" s="243" t="s">
        <v>21</v>
      </c>
      <c r="I25" s="244">
        <f>'รวมคะแนน3-2'!W57</f>
        <v>0</v>
      </c>
      <c r="J25" s="250" t="s">
        <v>31</v>
      </c>
    </row>
    <row r="26" spans="2:10" s="241" customFormat="1" ht="18" customHeight="1" x14ac:dyDescent="0.6">
      <c r="B26" s="246">
        <v>22</v>
      </c>
      <c r="C26" s="246">
        <f>'เวลาเรียน3-2'!C27</f>
        <v>12070</v>
      </c>
      <c r="D26" s="248" t="str">
        <f>'เวลาเรียน3-2'!D27</f>
        <v>นางสาว พัชธิดา  เนียมท้วม</v>
      </c>
      <c r="E26" s="246">
        <f>'รวมคะแนน3-2'!Y28</f>
        <v>92</v>
      </c>
      <c r="F26" s="246">
        <f>'รวมคะแนน3-2'!Z28</f>
        <v>4</v>
      </c>
      <c r="G26" s="249"/>
      <c r="H26" s="251" t="s">
        <v>99</v>
      </c>
      <c r="I26" s="252">
        <f>SUM(I23:I25)</f>
        <v>22</v>
      </c>
      <c r="J26" s="253" t="s">
        <v>31</v>
      </c>
    </row>
    <row r="27" spans="2:10" s="241" customFormat="1" ht="18" customHeight="1" x14ac:dyDescent="0.6">
      <c r="B27" s="246">
        <v>23</v>
      </c>
      <c r="C27" s="246">
        <f>'เวลาเรียน3-2'!C28</f>
        <v>12073</v>
      </c>
      <c r="D27" s="248" t="str">
        <f>'เวลาเรียน3-2'!D28</f>
        <v>นางสาว ณิศวรา  ศรีหัตถ์ชัย</v>
      </c>
      <c r="E27" s="246">
        <f>'รวมคะแนน3-2'!Y29</f>
        <v>76</v>
      </c>
      <c r="F27" s="246" t="str">
        <f>'รวมคะแนน3-2'!Z29</f>
        <v>3.5</v>
      </c>
      <c r="G27" s="249"/>
      <c r="H27" s="251" t="s">
        <v>1</v>
      </c>
      <c r="I27" s="254">
        <f>SUM(I22,(I26),)</f>
        <v>40</v>
      </c>
      <c r="J27" s="253" t="s">
        <v>31</v>
      </c>
    </row>
    <row r="28" spans="2:10" s="241" customFormat="1" ht="18" customHeight="1" x14ac:dyDescent="0.6">
      <c r="B28" s="246">
        <v>24</v>
      </c>
      <c r="C28" s="246">
        <f>'เวลาเรียน3-2'!C29</f>
        <v>12084</v>
      </c>
      <c r="D28" s="248" t="str">
        <f>'เวลาเรียน3-2'!D29</f>
        <v>นาย ธานนท์  ทองอุ่น</v>
      </c>
      <c r="E28" s="246">
        <f>'รวมคะแนน3-2'!Y30</f>
        <v>0</v>
      </c>
      <c r="F28" s="246" t="str">
        <f>'รวมคะแนน3-2'!Z30</f>
        <v>0</v>
      </c>
      <c r="G28" s="249"/>
    </row>
    <row r="29" spans="2:10" s="241" customFormat="1" ht="18" customHeight="1" x14ac:dyDescent="0.6">
      <c r="B29" s="246">
        <v>25</v>
      </c>
      <c r="C29" s="246">
        <f>'เวลาเรียน3-2'!C30</f>
        <v>12133</v>
      </c>
      <c r="D29" s="248" t="str">
        <f>'เวลาเรียน3-2'!D30</f>
        <v>นางสาว พิมลวรรณ  ประกอบกิจ</v>
      </c>
      <c r="E29" s="246">
        <f>'รวมคะแนน3-2'!Y31</f>
        <v>0</v>
      </c>
      <c r="F29" s="246" t="str">
        <f>'รวมคะแนน3-2'!Z31</f>
        <v>0</v>
      </c>
      <c r="G29" s="249"/>
    </row>
    <row r="30" spans="2:10" s="241" customFormat="1" ht="18" customHeight="1" x14ac:dyDescent="0.6">
      <c r="B30" s="246">
        <v>26</v>
      </c>
      <c r="C30" s="246">
        <f>'เวลาเรียน3-2'!C31</f>
        <v>12135</v>
      </c>
      <c r="D30" s="248" t="str">
        <f>'เวลาเรียน3-2'!D31</f>
        <v>นาย เกริกพล  เรืองอร่าม</v>
      </c>
      <c r="E30" s="246">
        <f>'รวมคะแนน3-2'!Y32</f>
        <v>0</v>
      </c>
      <c r="F30" s="246" t="str">
        <f>'รวมคะแนน3-2'!Z32</f>
        <v>0</v>
      </c>
      <c r="G30" s="249"/>
      <c r="H30" s="597" t="s">
        <v>118</v>
      </c>
      <c r="I30" s="597"/>
      <c r="J30" s="598"/>
    </row>
    <row r="31" spans="2:10" s="241" customFormat="1" ht="18" customHeight="1" x14ac:dyDescent="0.6">
      <c r="B31" s="246">
        <v>27</v>
      </c>
      <c r="C31" s="246">
        <f>'เวลาเรียน3-2'!C32</f>
        <v>12137</v>
      </c>
      <c r="D31" s="248" t="str">
        <f>'เวลาเรียน3-2'!D32</f>
        <v>นาย ธนทัต  เขียวไสว</v>
      </c>
      <c r="E31" s="246">
        <f>'รวมคะแนน3-2'!Y33</f>
        <v>0</v>
      </c>
      <c r="F31" s="246" t="str">
        <f>'รวมคะแนน3-2'!Z33</f>
        <v>0</v>
      </c>
      <c r="G31" s="249"/>
      <c r="H31" s="595" t="s">
        <v>100</v>
      </c>
      <c r="I31" s="595"/>
      <c r="J31" s="596"/>
    </row>
    <row r="32" spans="2:10" s="241" customFormat="1" ht="18" customHeight="1" x14ac:dyDescent="0.6">
      <c r="B32" s="246">
        <v>28</v>
      </c>
      <c r="C32" s="246">
        <f>'เวลาเรียน3-2'!C33</f>
        <v>12594</v>
      </c>
      <c r="D32" s="248" t="str">
        <f>'เวลาเรียน3-2'!D33</f>
        <v>นางสาว กรกมล  หนองคู</v>
      </c>
      <c r="E32" s="246">
        <f>'รวมคะแนน3-2'!Y34</f>
        <v>72</v>
      </c>
      <c r="F32" s="246" t="str">
        <f>'รวมคะแนน3-2'!Z34</f>
        <v>3</v>
      </c>
      <c r="G32" s="249"/>
    </row>
    <row r="33" spans="2:10" s="241" customFormat="1" ht="18" customHeight="1" x14ac:dyDescent="0.6">
      <c r="B33" s="246">
        <v>29</v>
      </c>
      <c r="C33" s="246">
        <f>'เวลาเรียน3-2'!C34</f>
        <v>12596</v>
      </c>
      <c r="D33" s="248" t="str">
        <f>'เวลาเรียน3-2'!D34</f>
        <v>เด็กหญิง จันทิมา  พูนพงศ์พิพัฒน์</v>
      </c>
      <c r="E33" s="246">
        <f>'รวมคะแนน3-2'!Y35</f>
        <v>88</v>
      </c>
      <c r="F33" s="246">
        <f>'รวมคะแนน3-2'!Z35</f>
        <v>4</v>
      </c>
      <c r="G33" s="249"/>
      <c r="H33" s="597" t="s">
        <v>119</v>
      </c>
      <c r="I33" s="597"/>
      <c r="J33" s="598"/>
    </row>
    <row r="34" spans="2:10" s="241" customFormat="1" ht="18" customHeight="1" x14ac:dyDescent="0.6">
      <c r="B34" s="246">
        <v>30</v>
      </c>
      <c r="C34" s="246">
        <f>'เวลาเรียน3-2'!C35</f>
        <v>12669</v>
      </c>
      <c r="D34" s="248" t="str">
        <f>'เวลาเรียน3-2'!D35</f>
        <v>นางสาว ชยาภา  ชื่นรส</v>
      </c>
      <c r="E34" s="246">
        <f>'รวมคะแนน3-2'!Y36</f>
        <v>0</v>
      </c>
      <c r="F34" s="246" t="str">
        <f>'รวมคะแนน3-2'!Z36</f>
        <v>0</v>
      </c>
      <c r="G34" s="249"/>
      <c r="H34" s="595" t="s">
        <v>100</v>
      </c>
      <c r="I34" s="595"/>
      <c r="J34" s="596"/>
    </row>
    <row r="35" spans="2:10" s="241" customFormat="1" ht="18" customHeight="1" x14ac:dyDescent="0.6">
      <c r="B35" s="246">
        <v>31</v>
      </c>
      <c r="C35" s="246">
        <f>'เวลาเรียน3-2'!C36</f>
        <v>12683</v>
      </c>
      <c r="D35" s="248" t="str">
        <f>'เวลาเรียน3-2'!D36</f>
        <v>นาย ณัฐพงษ์  มากระจันทร์</v>
      </c>
      <c r="E35" s="246">
        <f>'รวมคะแนน3-2'!Y37</f>
        <v>0</v>
      </c>
      <c r="F35" s="246" t="str">
        <f>'รวมคะแนน3-2'!Z37</f>
        <v>0</v>
      </c>
      <c r="G35" s="249"/>
    </row>
    <row r="36" spans="2:10" s="241" customFormat="1" ht="18" customHeight="1" x14ac:dyDescent="0.6">
      <c r="B36" s="246">
        <v>32</v>
      </c>
      <c r="C36" s="246">
        <f>'เวลาเรียน3-2'!C37</f>
        <v>12755</v>
      </c>
      <c r="D36" s="248" t="str">
        <f>'เวลาเรียน3-2'!D37</f>
        <v>นางสาว ธารธารา  ธนินท์วานิชกุล</v>
      </c>
      <c r="E36" s="246">
        <f>'รวมคะแนน3-2'!Y38</f>
        <v>0</v>
      </c>
      <c r="F36" s="246" t="str">
        <f>'รวมคะแนน3-2'!Z38</f>
        <v>0</v>
      </c>
      <c r="G36" s="249"/>
      <c r="H36" s="597" t="s">
        <v>120</v>
      </c>
      <c r="I36" s="597"/>
      <c r="J36" s="598"/>
    </row>
    <row r="37" spans="2:10" s="241" customFormat="1" ht="18" customHeight="1" x14ac:dyDescent="0.6">
      <c r="B37" s="246">
        <v>33</v>
      </c>
      <c r="C37" s="246">
        <f>'เวลาเรียน3-2'!C38</f>
        <v>12805</v>
      </c>
      <c r="D37" s="248" t="str">
        <f>'เวลาเรียน3-2'!D38</f>
        <v>นางสาว กาญติมา  สิงห์โต</v>
      </c>
      <c r="E37" s="246">
        <f>'รวมคะแนน3-2'!Y39</f>
        <v>0</v>
      </c>
      <c r="F37" s="246" t="str">
        <f>'รวมคะแนน3-2'!Z39</f>
        <v>0</v>
      </c>
      <c r="G37" s="249"/>
      <c r="H37" s="595" t="s">
        <v>101</v>
      </c>
      <c r="I37" s="595"/>
      <c r="J37" s="596"/>
    </row>
    <row r="38" spans="2:10" s="241" customFormat="1" ht="18" customHeight="1" x14ac:dyDescent="0.6">
      <c r="B38" s="246">
        <v>34</v>
      </c>
      <c r="C38" s="246">
        <f>'เวลาเรียน3-2'!C39</f>
        <v>12808</v>
      </c>
      <c r="D38" s="248" t="str">
        <f>'เวลาเรียน3-2'!D39</f>
        <v>นางสาว วันวิภา  สายพิณ</v>
      </c>
      <c r="E38" s="246">
        <f>'รวมคะแนน3-2'!Y40</f>
        <v>70</v>
      </c>
      <c r="F38" s="246" t="str">
        <f>'รวมคะแนน3-2'!Z40</f>
        <v>3</v>
      </c>
      <c r="G38" s="249"/>
    </row>
    <row r="39" spans="2:10" s="241" customFormat="1" ht="18" customHeight="1" x14ac:dyDescent="0.6">
      <c r="B39" s="246">
        <v>35</v>
      </c>
      <c r="C39" s="246">
        <f>'เวลาเรียน3-2'!C40</f>
        <v>12843</v>
      </c>
      <c r="D39" s="248" t="str">
        <f>'เวลาเรียน3-2'!D40</f>
        <v>นาย นิติพันธ์  โถทอง</v>
      </c>
      <c r="E39" s="246">
        <f>'รวมคะแนน3-2'!Y41</f>
        <v>76</v>
      </c>
      <c r="F39" s="246" t="str">
        <f>'รวมคะแนน3-2'!Z41</f>
        <v>3.5</v>
      </c>
      <c r="G39" s="249"/>
      <c r="H39" s="597" t="s">
        <v>121</v>
      </c>
      <c r="I39" s="597"/>
      <c r="J39" s="598"/>
    </row>
    <row r="40" spans="2:10" s="241" customFormat="1" ht="18" customHeight="1" x14ac:dyDescent="0.6">
      <c r="B40" s="246">
        <v>36</v>
      </c>
      <c r="C40" s="246">
        <f>'เวลาเรียน3-2'!C41</f>
        <v>13001</v>
      </c>
      <c r="D40" s="248" t="str">
        <f>'เวลาเรียน3-2'!D41</f>
        <v>นางสาว วีรภัทรา  กองกุหลาบ</v>
      </c>
      <c r="E40" s="246">
        <f>'รวมคะแนน3-2'!Y42</f>
        <v>71</v>
      </c>
      <c r="F40" s="246" t="str">
        <f>'รวมคะแนน3-2'!Z42</f>
        <v>3</v>
      </c>
      <c r="G40" s="249"/>
      <c r="H40" s="595" t="s">
        <v>102</v>
      </c>
      <c r="I40" s="595"/>
      <c r="J40" s="596"/>
    </row>
    <row r="41" spans="2:10" s="241" customFormat="1" ht="18" customHeight="1" x14ac:dyDescent="0.6">
      <c r="B41" s="246">
        <v>37</v>
      </c>
      <c r="C41" s="246">
        <f>'เวลาเรียน3-2'!C42</f>
        <v>13207</v>
      </c>
      <c r="D41" s="248" t="str">
        <f>'เวลาเรียน3-2'!D42</f>
        <v>นาย ภัทรพล  คำพันธุ์</v>
      </c>
      <c r="E41" s="246">
        <f>'รวมคะแนน3-2'!Y43</f>
        <v>0</v>
      </c>
      <c r="F41" s="246" t="str">
        <f>'รวมคะแนน3-2'!Z43</f>
        <v>0</v>
      </c>
      <c r="G41" s="249"/>
      <c r="H41" s="243"/>
      <c r="I41" s="244"/>
      <c r="J41" s="245"/>
    </row>
    <row r="42" spans="2:10" s="241" customFormat="1" ht="18" customHeight="1" x14ac:dyDescent="0.6">
      <c r="B42" s="246">
        <v>38</v>
      </c>
      <c r="C42" s="246">
        <f>'เวลาเรียน3-2'!C43</f>
        <v>13215</v>
      </c>
      <c r="D42" s="248" t="str">
        <f>'เวลาเรียน3-2'!D43</f>
        <v>นางสาว วรรณวริน  จันจันทึก</v>
      </c>
      <c r="E42" s="246">
        <f>'รวมคะแนน3-2'!Y44</f>
        <v>0</v>
      </c>
      <c r="F42" s="246" t="str">
        <f>'รวมคะแนน3-2'!Z44</f>
        <v>0</v>
      </c>
      <c r="G42" s="249"/>
      <c r="H42" s="243"/>
      <c r="I42" s="244"/>
      <c r="J42" s="245"/>
    </row>
    <row r="43" spans="2:10" s="241" customFormat="1" ht="18" customHeight="1" x14ac:dyDescent="0.6">
      <c r="B43" s="246">
        <v>39</v>
      </c>
      <c r="C43" s="246">
        <f>'เวลาเรียน3-2'!C44</f>
        <v>13223</v>
      </c>
      <c r="D43" s="248" t="str">
        <f>'เวลาเรียน3-2'!D44</f>
        <v>นางสาว รัตนากร  แก้วรักษา</v>
      </c>
      <c r="E43" s="246">
        <f>'รวมคะแนน3-2'!Y45</f>
        <v>0</v>
      </c>
      <c r="F43" s="246" t="str">
        <f>'รวมคะแนน3-2'!Z45</f>
        <v>0</v>
      </c>
      <c r="G43" s="249"/>
      <c r="H43" s="243"/>
      <c r="I43" s="244"/>
      <c r="J43" s="245"/>
    </row>
    <row r="44" spans="2:10" s="241" customFormat="1" ht="18" customHeight="1" x14ac:dyDescent="0.6">
      <c r="B44" s="246">
        <v>40</v>
      </c>
      <c r="C44" s="246">
        <f>'เวลาเรียน3-2'!C45</f>
        <v>13366</v>
      </c>
      <c r="D44" s="248" t="str">
        <f>'เวลาเรียน3-2'!D45</f>
        <v>นางสาว ธีนิดา   เที่ยงตรง</v>
      </c>
      <c r="E44" s="246">
        <f>'รวมคะแนน3-2'!Y46</f>
        <v>54</v>
      </c>
      <c r="F44" s="246" t="str">
        <f>'รวมคะแนน3-2'!Z46</f>
        <v>1</v>
      </c>
      <c r="G44" s="249"/>
      <c r="H44" s="255"/>
      <c r="I44" s="256"/>
      <c r="J44" s="257"/>
    </row>
    <row r="45" spans="2:10" s="241" customFormat="1" ht="18" customHeight="1" x14ac:dyDescent="0.6">
      <c r="B45" s="258"/>
      <c r="C45" s="258"/>
      <c r="E45" s="258"/>
      <c r="F45" s="258"/>
      <c r="I45" s="258"/>
    </row>
    <row r="46" spans="2:10" s="241" customFormat="1" ht="18" customHeight="1" x14ac:dyDescent="0.6">
      <c r="B46" s="258"/>
      <c r="C46" s="258"/>
      <c r="E46" s="258"/>
      <c r="F46" s="258"/>
      <c r="I46" s="258"/>
    </row>
    <row r="47" spans="2:10" s="241" customFormat="1" ht="18" customHeight="1" x14ac:dyDescent="0.6">
      <c r="B47" s="258"/>
      <c r="C47" s="258"/>
      <c r="E47" s="258"/>
      <c r="F47" s="258"/>
      <c r="I47" s="258"/>
    </row>
    <row r="48" spans="2:10" s="241" customFormat="1" ht="18" customHeight="1" x14ac:dyDescent="0.6">
      <c r="B48" s="258"/>
      <c r="C48" s="258"/>
      <c r="E48" s="258"/>
      <c r="F48" s="258"/>
      <c r="I48" s="258"/>
    </row>
    <row r="49" spans="2:9" s="241" customFormat="1" ht="18" customHeight="1" x14ac:dyDescent="0.6">
      <c r="B49" s="258"/>
      <c r="C49" s="258"/>
      <c r="E49" s="258"/>
      <c r="F49" s="258"/>
      <c r="I49" s="258"/>
    </row>
    <row r="50" spans="2:9" s="241" customFormat="1" ht="18" customHeight="1" x14ac:dyDescent="0.6">
      <c r="B50" s="258"/>
      <c r="C50" s="258"/>
      <c r="E50" s="258"/>
      <c r="F50" s="258"/>
      <c r="I50" s="258"/>
    </row>
    <row r="51" spans="2:9" s="241" customFormat="1" ht="18" customHeight="1" x14ac:dyDescent="0.6">
      <c r="B51" s="258"/>
      <c r="C51" s="258"/>
      <c r="E51" s="258"/>
      <c r="F51" s="258"/>
      <c r="I51" s="258"/>
    </row>
    <row r="52" spans="2:9" s="241" customFormat="1" ht="18" customHeight="1" x14ac:dyDescent="0.6">
      <c r="B52" s="258"/>
      <c r="C52" s="258"/>
      <c r="E52" s="258"/>
      <c r="F52" s="258"/>
      <c r="I52" s="258"/>
    </row>
    <row r="53" spans="2:9" s="241" customFormat="1" ht="18" customHeight="1" x14ac:dyDescent="0.6">
      <c r="B53" s="258"/>
      <c r="C53" s="258"/>
      <c r="E53" s="258"/>
      <c r="F53" s="258"/>
      <c r="I53" s="258"/>
    </row>
    <row r="54" spans="2:9" s="241" customFormat="1" ht="18" customHeight="1" x14ac:dyDescent="0.6">
      <c r="B54" s="258"/>
      <c r="C54" s="258"/>
      <c r="E54" s="258"/>
      <c r="F54" s="258"/>
      <c r="I54" s="258"/>
    </row>
    <row r="55" spans="2:9" s="241" customFormat="1" ht="18" customHeight="1" x14ac:dyDescent="0.6">
      <c r="B55" s="258"/>
      <c r="C55" s="258"/>
      <c r="E55" s="258"/>
      <c r="F55" s="258"/>
      <c r="I55" s="258"/>
    </row>
    <row r="56" spans="2:9" s="241" customFormat="1" ht="18" customHeight="1" x14ac:dyDescent="0.6">
      <c r="B56" s="258"/>
      <c r="C56" s="258"/>
      <c r="E56" s="258"/>
      <c r="F56" s="258"/>
      <c r="I56" s="258"/>
    </row>
    <row r="57" spans="2:9" s="241" customFormat="1" ht="18" customHeight="1" x14ac:dyDescent="0.6">
      <c r="B57" s="258"/>
      <c r="C57" s="258"/>
      <c r="E57" s="258"/>
      <c r="F57" s="258"/>
      <c r="I57" s="258"/>
    </row>
    <row r="58" spans="2:9" s="241" customFormat="1" ht="18" customHeight="1" x14ac:dyDescent="0.6">
      <c r="B58" s="258"/>
      <c r="C58" s="258"/>
      <c r="E58" s="258"/>
      <c r="F58" s="258"/>
      <c r="I58" s="258"/>
    </row>
    <row r="59" spans="2:9" s="241" customFormat="1" ht="18" customHeight="1" x14ac:dyDescent="0.6">
      <c r="B59" s="258"/>
      <c r="C59" s="258"/>
      <c r="E59" s="258"/>
      <c r="F59" s="258"/>
      <c r="I59" s="258"/>
    </row>
    <row r="60" spans="2:9" s="241" customFormat="1" ht="18" customHeight="1" x14ac:dyDescent="0.6">
      <c r="B60" s="258"/>
      <c r="C60" s="258"/>
      <c r="E60" s="258"/>
      <c r="F60" s="258"/>
      <c r="I60" s="258"/>
    </row>
    <row r="61" spans="2:9" s="241" customFormat="1" ht="18" customHeight="1" x14ac:dyDescent="0.6">
      <c r="B61" s="258"/>
      <c r="C61" s="258"/>
      <c r="E61" s="258"/>
      <c r="F61" s="258"/>
      <c r="I61" s="258"/>
    </row>
    <row r="62" spans="2:9" s="241" customFormat="1" ht="18" customHeight="1" x14ac:dyDescent="0.6">
      <c r="B62" s="258"/>
      <c r="C62" s="258"/>
      <c r="E62" s="258"/>
      <c r="F62" s="258"/>
      <c r="I62" s="258"/>
    </row>
    <row r="63" spans="2:9" s="241" customFormat="1" ht="18" customHeight="1" x14ac:dyDescent="0.6">
      <c r="B63" s="258"/>
      <c r="C63" s="258"/>
      <c r="E63" s="258"/>
      <c r="F63" s="258"/>
      <c r="I63" s="258"/>
    </row>
    <row r="64" spans="2:9" s="241" customFormat="1" ht="18" customHeight="1" x14ac:dyDescent="0.6">
      <c r="B64" s="258"/>
      <c r="C64" s="258"/>
      <c r="E64" s="258"/>
      <c r="F64" s="258"/>
      <c r="I64" s="258"/>
    </row>
    <row r="65" spans="2:9" s="241" customFormat="1" ht="18" customHeight="1" x14ac:dyDescent="0.6">
      <c r="B65" s="258"/>
      <c r="C65" s="258"/>
      <c r="E65" s="258"/>
      <c r="F65" s="258"/>
      <c r="I65" s="258"/>
    </row>
    <row r="66" spans="2:9" s="241" customFormat="1" ht="18" customHeight="1" x14ac:dyDescent="0.6">
      <c r="B66" s="258"/>
      <c r="C66" s="258"/>
      <c r="E66" s="258"/>
      <c r="F66" s="258"/>
      <c r="I66" s="258"/>
    </row>
    <row r="67" spans="2:9" s="241" customFormat="1" ht="18" customHeight="1" x14ac:dyDescent="0.6">
      <c r="B67" s="258"/>
      <c r="C67" s="258"/>
      <c r="E67" s="258"/>
      <c r="F67" s="258"/>
      <c r="I67" s="258"/>
    </row>
    <row r="68" spans="2:9" s="241" customFormat="1" ht="18" customHeight="1" x14ac:dyDescent="0.6">
      <c r="B68" s="258"/>
      <c r="C68" s="258"/>
      <c r="E68" s="258"/>
      <c r="F68" s="258"/>
      <c r="I68" s="258"/>
    </row>
    <row r="69" spans="2:9" s="241" customFormat="1" ht="18" customHeight="1" x14ac:dyDescent="0.6">
      <c r="B69" s="258"/>
      <c r="C69" s="258"/>
      <c r="E69" s="258"/>
      <c r="F69" s="258"/>
      <c r="I69" s="258"/>
    </row>
    <row r="70" spans="2:9" s="241" customFormat="1" ht="18" customHeight="1" x14ac:dyDescent="0.6">
      <c r="B70" s="258"/>
      <c r="C70" s="258"/>
      <c r="E70" s="258"/>
      <c r="F70" s="258"/>
      <c r="I70" s="258"/>
    </row>
    <row r="71" spans="2:9" s="241" customFormat="1" ht="18" customHeight="1" x14ac:dyDescent="0.6">
      <c r="B71" s="258"/>
      <c r="C71" s="258"/>
      <c r="E71" s="258"/>
      <c r="F71" s="258"/>
      <c r="I71" s="258"/>
    </row>
    <row r="72" spans="2:9" s="241" customFormat="1" ht="18" customHeight="1" x14ac:dyDescent="0.6">
      <c r="B72" s="258"/>
      <c r="C72" s="258"/>
      <c r="E72" s="258"/>
      <c r="F72" s="258"/>
      <c r="I72" s="258"/>
    </row>
    <row r="73" spans="2:9" s="241" customFormat="1" ht="18" customHeight="1" x14ac:dyDescent="0.6">
      <c r="B73" s="258"/>
      <c r="C73" s="258"/>
      <c r="E73" s="258"/>
      <c r="F73" s="258"/>
      <c r="I73" s="258"/>
    </row>
    <row r="74" spans="2:9" s="241" customFormat="1" ht="18" customHeight="1" x14ac:dyDescent="0.6">
      <c r="B74" s="258"/>
      <c r="C74" s="258"/>
      <c r="E74" s="258"/>
      <c r="F74" s="258"/>
      <c r="I74" s="258"/>
    </row>
    <row r="75" spans="2:9" s="241" customFormat="1" ht="18" customHeight="1" x14ac:dyDescent="0.6">
      <c r="B75" s="258"/>
      <c r="C75" s="258"/>
      <c r="E75" s="258"/>
      <c r="F75" s="258"/>
      <c r="I75" s="258"/>
    </row>
    <row r="76" spans="2:9" s="241" customFormat="1" ht="18" customHeight="1" x14ac:dyDescent="0.6">
      <c r="B76" s="258"/>
      <c r="C76" s="258"/>
      <c r="E76" s="258"/>
      <c r="F76" s="258"/>
      <c r="I76" s="258"/>
    </row>
    <row r="77" spans="2:9" s="241" customFormat="1" ht="18" customHeight="1" x14ac:dyDescent="0.6">
      <c r="B77" s="258"/>
      <c r="C77" s="258"/>
      <c r="E77" s="258"/>
      <c r="F77" s="258"/>
      <c r="I77" s="258"/>
    </row>
    <row r="78" spans="2:9" s="241" customFormat="1" ht="18" customHeight="1" x14ac:dyDescent="0.6">
      <c r="B78" s="258"/>
      <c r="C78" s="258"/>
      <c r="E78" s="258"/>
      <c r="F78" s="258"/>
      <c r="I78" s="258"/>
    </row>
    <row r="79" spans="2:9" s="241" customFormat="1" ht="18" customHeight="1" x14ac:dyDescent="0.6">
      <c r="B79" s="258"/>
      <c r="C79" s="258"/>
      <c r="E79" s="258"/>
      <c r="F79" s="258"/>
      <c r="I79" s="258"/>
    </row>
    <row r="80" spans="2:9" s="241" customFormat="1" ht="18" customHeight="1" x14ac:dyDescent="0.6">
      <c r="B80" s="258"/>
      <c r="C80" s="258"/>
      <c r="E80" s="258"/>
      <c r="F80" s="258"/>
      <c r="I80" s="258"/>
    </row>
    <row r="81" spans="2:9" s="241" customFormat="1" ht="18" customHeight="1" x14ac:dyDescent="0.6">
      <c r="B81" s="258"/>
      <c r="C81" s="258"/>
      <c r="E81" s="258"/>
      <c r="F81" s="258"/>
      <c r="I81" s="258"/>
    </row>
    <row r="82" spans="2:9" s="241" customFormat="1" ht="18" customHeight="1" x14ac:dyDescent="0.6">
      <c r="B82" s="258"/>
      <c r="C82" s="258"/>
      <c r="E82" s="258"/>
      <c r="F82" s="258"/>
      <c r="I82" s="258"/>
    </row>
    <row r="83" spans="2:9" s="241" customFormat="1" ht="18" customHeight="1" x14ac:dyDescent="0.6">
      <c r="B83" s="258"/>
      <c r="C83" s="258"/>
      <c r="E83" s="258"/>
      <c r="F83" s="258"/>
      <c r="I83" s="258"/>
    </row>
    <row r="84" spans="2:9" s="241" customFormat="1" ht="18" customHeight="1" x14ac:dyDescent="0.6">
      <c r="B84" s="258"/>
      <c r="C84" s="258"/>
      <c r="E84" s="258"/>
      <c r="F84" s="258"/>
      <c r="I84" s="258"/>
    </row>
    <row r="85" spans="2:9" s="241" customFormat="1" ht="18" customHeight="1" x14ac:dyDescent="0.6">
      <c r="B85" s="258"/>
      <c r="C85" s="258"/>
      <c r="E85" s="258"/>
      <c r="F85" s="258"/>
      <c r="I85" s="258"/>
    </row>
    <row r="86" spans="2:9" s="241" customFormat="1" ht="18" customHeight="1" x14ac:dyDescent="0.6">
      <c r="B86" s="258"/>
      <c r="C86" s="258"/>
      <c r="E86" s="258"/>
      <c r="F86" s="258"/>
      <c r="I86" s="258"/>
    </row>
    <row r="87" spans="2:9" s="241" customFormat="1" ht="18" customHeight="1" x14ac:dyDescent="0.6">
      <c r="B87" s="258"/>
      <c r="C87" s="258"/>
      <c r="E87" s="258"/>
      <c r="F87" s="258"/>
      <c r="I87" s="258"/>
    </row>
    <row r="88" spans="2:9" s="241" customFormat="1" ht="18" customHeight="1" x14ac:dyDescent="0.6">
      <c r="B88" s="258"/>
      <c r="C88" s="258"/>
      <c r="E88" s="258"/>
      <c r="F88" s="258"/>
      <c r="I88" s="258"/>
    </row>
    <row r="89" spans="2:9" s="241" customFormat="1" ht="18" customHeight="1" x14ac:dyDescent="0.6">
      <c r="B89" s="258"/>
      <c r="C89" s="258"/>
      <c r="E89" s="258"/>
      <c r="F89" s="258"/>
      <c r="I89" s="258"/>
    </row>
    <row r="90" spans="2:9" s="241" customFormat="1" ht="18" customHeight="1" x14ac:dyDescent="0.6">
      <c r="B90" s="258"/>
      <c r="C90" s="258"/>
      <c r="E90" s="258"/>
      <c r="F90" s="258"/>
      <c r="I90" s="258"/>
    </row>
    <row r="91" spans="2:9" s="241" customFormat="1" ht="18" customHeight="1" x14ac:dyDescent="0.6">
      <c r="B91" s="258"/>
      <c r="C91" s="258"/>
      <c r="E91" s="258"/>
      <c r="F91" s="258"/>
      <c r="I91" s="258"/>
    </row>
    <row r="92" spans="2:9" s="241" customFormat="1" ht="18" customHeight="1" x14ac:dyDescent="0.6">
      <c r="B92" s="258"/>
      <c r="C92" s="258"/>
      <c r="E92" s="258"/>
      <c r="F92" s="258"/>
      <c r="I92" s="258"/>
    </row>
    <row r="93" spans="2:9" s="241" customFormat="1" ht="18" customHeight="1" x14ac:dyDescent="0.6">
      <c r="B93" s="258"/>
      <c r="C93" s="258"/>
      <c r="E93" s="258"/>
      <c r="F93" s="258"/>
      <c r="I93" s="258"/>
    </row>
    <row r="94" spans="2:9" s="241" customFormat="1" ht="18" customHeight="1" x14ac:dyDescent="0.6">
      <c r="B94" s="258"/>
      <c r="C94" s="258"/>
      <c r="E94" s="258"/>
      <c r="F94" s="258"/>
      <c r="I94" s="258"/>
    </row>
    <row r="95" spans="2:9" s="241" customFormat="1" ht="18" customHeight="1" x14ac:dyDescent="0.6">
      <c r="B95" s="258"/>
      <c r="C95" s="258"/>
      <c r="E95" s="258"/>
      <c r="F95" s="258"/>
      <c r="I95" s="258"/>
    </row>
    <row r="96" spans="2:9" s="241" customFormat="1" ht="18" customHeight="1" x14ac:dyDescent="0.6">
      <c r="B96" s="258"/>
      <c r="C96" s="258"/>
      <c r="E96" s="258"/>
      <c r="F96" s="258"/>
      <c r="I96" s="258"/>
    </row>
    <row r="97" spans="2:9" s="241" customFormat="1" ht="18" customHeight="1" x14ac:dyDescent="0.6">
      <c r="B97" s="258"/>
      <c r="C97" s="258"/>
      <c r="E97" s="258"/>
      <c r="F97" s="258"/>
      <c r="I97" s="258"/>
    </row>
    <row r="98" spans="2:9" s="241" customFormat="1" ht="18" customHeight="1" x14ac:dyDescent="0.6">
      <c r="B98" s="258"/>
      <c r="C98" s="258"/>
      <c r="E98" s="258"/>
      <c r="F98" s="258"/>
      <c r="I98" s="258"/>
    </row>
    <row r="99" spans="2:9" s="241" customFormat="1" ht="18" customHeight="1" x14ac:dyDescent="0.6">
      <c r="B99" s="258"/>
      <c r="C99" s="258"/>
      <c r="E99" s="258"/>
      <c r="F99" s="258"/>
      <c r="I99" s="258"/>
    </row>
    <row r="100" spans="2:9" s="241" customFormat="1" ht="18" customHeight="1" x14ac:dyDescent="0.6">
      <c r="B100" s="258"/>
      <c r="C100" s="258"/>
      <c r="E100" s="258"/>
      <c r="F100" s="258"/>
      <c r="I100" s="258"/>
    </row>
    <row r="101" spans="2:9" s="241" customFormat="1" ht="18" customHeight="1" x14ac:dyDescent="0.6">
      <c r="B101" s="258"/>
      <c r="C101" s="258"/>
      <c r="E101" s="258"/>
      <c r="F101" s="258"/>
      <c r="I101" s="258"/>
    </row>
    <row r="102" spans="2:9" s="241" customFormat="1" ht="18" customHeight="1" x14ac:dyDescent="0.6">
      <c r="B102" s="258"/>
      <c r="C102" s="258"/>
      <c r="E102" s="258"/>
      <c r="F102" s="258"/>
      <c r="I102" s="258"/>
    </row>
    <row r="103" spans="2:9" s="241" customFormat="1" ht="18" customHeight="1" x14ac:dyDescent="0.6">
      <c r="B103" s="258"/>
      <c r="C103" s="258"/>
      <c r="E103" s="258"/>
      <c r="F103" s="258"/>
      <c r="I103" s="258"/>
    </row>
    <row r="104" spans="2:9" s="241" customFormat="1" ht="18" customHeight="1" x14ac:dyDescent="0.6">
      <c r="B104" s="258"/>
      <c r="C104" s="258"/>
      <c r="E104" s="258"/>
      <c r="F104" s="258"/>
      <c r="I104" s="258"/>
    </row>
    <row r="105" spans="2:9" s="241" customFormat="1" ht="18" customHeight="1" x14ac:dyDescent="0.6">
      <c r="B105" s="258"/>
      <c r="C105" s="258"/>
      <c r="E105" s="258"/>
      <c r="F105" s="258"/>
      <c r="I105" s="258"/>
    </row>
    <row r="106" spans="2:9" s="241" customFormat="1" ht="18" customHeight="1" x14ac:dyDescent="0.6">
      <c r="B106" s="258"/>
      <c r="C106" s="258"/>
      <c r="E106" s="258"/>
      <c r="F106" s="258"/>
      <c r="I106" s="258"/>
    </row>
    <row r="107" spans="2:9" s="241" customFormat="1" ht="18" customHeight="1" x14ac:dyDescent="0.6">
      <c r="B107" s="258"/>
      <c r="C107" s="258"/>
      <c r="E107" s="258"/>
      <c r="F107" s="258"/>
      <c r="I107" s="258"/>
    </row>
    <row r="108" spans="2:9" s="241" customFormat="1" ht="18" customHeight="1" x14ac:dyDescent="0.6">
      <c r="B108" s="258"/>
      <c r="C108" s="258"/>
      <c r="E108" s="258"/>
      <c r="F108" s="258"/>
      <c r="I108" s="258"/>
    </row>
    <row r="109" spans="2:9" s="241" customFormat="1" ht="18" customHeight="1" x14ac:dyDescent="0.6">
      <c r="B109" s="258"/>
      <c r="C109" s="258"/>
      <c r="E109" s="258"/>
      <c r="F109" s="258"/>
      <c r="I109" s="258"/>
    </row>
    <row r="110" spans="2:9" s="241" customFormat="1" ht="18" customHeight="1" x14ac:dyDescent="0.6">
      <c r="B110" s="258"/>
      <c r="C110" s="258"/>
      <c r="E110" s="258"/>
      <c r="F110" s="258"/>
      <c r="I110" s="258"/>
    </row>
    <row r="111" spans="2:9" s="241" customFormat="1" ht="18" customHeight="1" x14ac:dyDescent="0.6">
      <c r="B111" s="258"/>
      <c r="C111" s="258"/>
      <c r="E111" s="258"/>
      <c r="F111" s="258"/>
      <c r="I111" s="258"/>
    </row>
    <row r="112" spans="2:9" s="241" customFormat="1" ht="18" customHeight="1" x14ac:dyDescent="0.6">
      <c r="B112" s="258"/>
      <c r="C112" s="258"/>
      <c r="E112" s="258"/>
      <c r="F112" s="258"/>
      <c r="I112" s="258"/>
    </row>
    <row r="113" spans="2:9" s="241" customFormat="1" ht="18" customHeight="1" x14ac:dyDescent="0.6">
      <c r="B113" s="258"/>
      <c r="C113" s="258"/>
      <c r="E113" s="258"/>
      <c r="F113" s="258"/>
      <c r="I113" s="258"/>
    </row>
    <row r="114" spans="2:9" s="241" customFormat="1" ht="18" customHeight="1" x14ac:dyDescent="0.6">
      <c r="B114" s="258"/>
      <c r="C114" s="258"/>
      <c r="E114" s="258"/>
      <c r="F114" s="258"/>
      <c r="I114" s="258"/>
    </row>
    <row r="115" spans="2:9" s="241" customFormat="1" ht="18" customHeight="1" x14ac:dyDescent="0.6">
      <c r="B115" s="258"/>
      <c r="C115" s="258"/>
      <c r="E115" s="258"/>
      <c r="F115" s="258"/>
      <c r="I115" s="258"/>
    </row>
    <row r="116" spans="2:9" s="241" customFormat="1" ht="18" customHeight="1" x14ac:dyDescent="0.6">
      <c r="B116" s="258"/>
      <c r="C116" s="258"/>
      <c r="E116" s="258"/>
      <c r="F116" s="258"/>
      <c r="I116" s="258"/>
    </row>
    <row r="117" spans="2:9" s="241" customFormat="1" ht="18" customHeight="1" x14ac:dyDescent="0.6">
      <c r="B117" s="258"/>
      <c r="C117" s="258"/>
      <c r="E117" s="258"/>
      <c r="F117" s="258"/>
      <c r="I117" s="258"/>
    </row>
    <row r="118" spans="2:9" s="241" customFormat="1" ht="18" customHeight="1" x14ac:dyDescent="0.6">
      <c r="B118" s="258"/>
      <c r="C118" s="258"/>
      <c r="E118" s="258"/>
      <c r="F118" s="258"/>
      <c r="I118" s="258"/>
    </row>
    <row r="119" spans="2:9" s="241" customFormat="1" ht="18" customHeight="1" x14ac:dyDescent="0.6">
      <c r="B119" s="258"/>
      <c r="C119" s="258"/>
      <c r="E119" s="258"/>
      <c r="F119" s="258"/>
      <c r="I119" s="258"/>
    </row>
    <row r="120" spans="2:9" s="241" customFormat="1" ht="18" customHeight="1" x14ac:dyDescent="0.6">
      <c r="B120" s="258"/>
      <c r="C120" s="258"/>
      <c r="E120" s="258"/>
      <c r="F120" s="258"/>
      <c r="I120" s="258"/>
    </row>
    <row r="121" spans="2:9" s="241" customFormat="1" ht="18" customHeight="1" x14ac:dyDescent="0.6">
      <c r="B121" s="258"/>
      <c r="C121" s="258"/>
      <c r="E121" s="258"/>
      <c r="F121" s="258"/>
      <c r="I121" s="258"/>
    </row>
    <row r="122" spans="2:9" s="241" customFormat="1" ht="18" customHeight="1" x14ac:dyDescent="0.6">
      <c r="B122" s="258"/>
      <c r="C122" s="258"/>
      <c r="E122" s="258"/>
      <c r="F122" s="258"/>
      <c r="I122" s="258"/>
    </row>
    <row r="123" spans="2:9" s="241" customFormat="1" ht="18" customHeight="1" x14ac:dyDescent="0.6">
      <c r="B123" s="258"/>
      <c r="C123" s="258"/>
      <c r="E123" s="258"/>
      <c r="F123" s="258"/>
      <c r="I123" s="258"/>
    </row>
    <row r="124" spans="2:9" s="241" customFormat="1" ht="18" customHeight="1" x14ac:dyDescent="0.6">
      <c r="B124" s="258"/>
      <c r="C124" s="258"/>
      <c r="E124" s="258"/>
      <c r="F124" s="258"/>
      <c r="I124" s="258"/>
    </row>
    <row r="125" spans="2:9" s="241" customFormat="1" ht="18" customHeight="1" x14ac:dyDescent="0.6">
      <c r="B125" s="258"/>
      <c r="C125" s="258"/>
      <c r="E125" s="258"/>
      <c r="F125" s="258"/>
      <c r="I125" s="258"/>
    </row>
    <row r="126" spans="2:9" s="241" customFormat="1" ht="18" customHeight="1" x14ac:dyDescent="0.6">
      <c r="B126" s="258"/>
      <c r="C126" s="258"/>
      <c r="E126" s="258"/>
      <c r="F126" s="258"/>
      <c r="I126" s="258"/>
    </row>
    <row r="127" spans="2:9" s="241" customFormat="1" ht="18" customHeight="1" x14ac:dyDescent="0.6">
      <c r="B127" s="258"/>
      <c r="C127" s="258"/>
      <c r="E127" s="258"/>
      <c r="F127" s="258"/>
      <c r="I127" s="258"/>
    </row>
    <row r="128" spans="2:9" s="241" customFormat="1" ht="18" customHeight="1" x14ac:dyDescent="0.6">
      <c r="B128" s="258"/>
      <c r="C128" s="258"/>
      <c r="E128" s="258"/>
      <c r="F128" s="258"/>
      <c r="I128" s="258"/>
    </row>
    <row r="129" spans="2:9" s="241" customFormat="1" ht="18" customHeight="1" x14ac:dyDescent="0.6">
      <c r="B129" s="258"/>
      <c r="C129" s="258"/>
      <c r="E129" s="258"/>
      <c r="F129" s="258"/>
      <c r="I129" s="258"/>
    </row>
    <row r="130" spans="2:9" s="241" customFormat="1" ht="18" customHeight="1" x14ac:dyDescent="0.6">
      <c r="B130" s="258"/>
      <c r="C130" s="258"/>
      <c r="E130" s="258"/>
      <c r="F130" s="258"/>
      <c r="I130" s="258"/>
    </row>
    <row r="131" spans="2:9" s="241" customFormat="1" ht="18" customHeight="1" x14ac:dyDescent="0.6">
      <c r="B131" s="258"/>
      <c r="C131" s="258"/>
      <c r="E131" s="258"/>
      <c r="F131" s="258"/>
      <c r="I131" s="258"/>
    </row>
    <row r="132" spans="2:9" s="241" customFormat="1" ht="18" customHeight="1" x14ac:dyDescent="0.6">
      <c r="B132" s="258"/>
      <c r="C132" s="258"/>
      <c r="E132" s="258"/>
      <c r="F132" s="258"/>
      <c r="I132" s="258"/>
    </row>
    <row r="133" spans="2:9" s="241" customFormat="1" ht="18" customHeight="1" x14ac:dyDescent="0.6">
      <c r="B133" s="258"/>
      <c r="C133" s="258"/>
      <c r="E133" s="258"/>
      <c r="F133" s="258"/>
      <c r="I133" s="258"/>
    </row>
    <row r="134" spans="2:9" s="241" customFormat="1" ht="18" customHeight="1" x14ac:dyDescent="0.6">
      <c r="B134" s="258"/>
      <c r="C134" s="258"/>
      <c r="E134" s="258"/>
      <c r="F134" s="258"/>
      <c r="I134" s="258"/>
    </row>
    <row r="135" spans="2:9" s="241" customFormat="1" ht="18" customHeight="1" x14ac:dyDescent="0.6">
      <c r="B135" s="258"/>
      <c r="C135" s="258"/>
      <c r="E135" s="258"/>
      <c r="F135" s="258"/>
      <c r="I135" s="258"/>
    </row>
    <row r="136" spans="2:9" s="241" customFormat="1" ht="18" customHeight="1" x14ac:dyDescent="0.6">
      <c r="B136" s="258"/>
      <c r="C136" s="258"/>
      <c r="E136" s="258"/>
      <c r="F136" s="258"/>
      <c r="I136" s="258"/>
    </row>
    <row r="137" spans="2:9" s="241" customFormat="1" ht="18" customHeight="1" x14ac:dyDescent="0.6">
      <c r="B137" s="258"/>
      <c r="C137" s="258"/>
      <c r="E137" s="258"/>
      <c r="F137" s="258"/>
      <c r="I137" s="258"/>
    </row>
    <row r="138" spans="2:9" s="241" customFormat="1" ht="18" customHeight="1" x14ac:dyDescent="0.6">
      <c r="B138" s="258"/>
      <c r="C138" s="258"/>
      <c r="E138" s="258"/>
      <c r="F138" s="258"/>
      <c r="I138" s="258"/>
    </row>
    <row r="139" spans="2:9" s="241" customFormat="1" ht="18" customHeight="1" x14ac:dyDescent="0.6">
      <c r="B139" s="258"/>
      <c r="C139" s="258"/>
      <c r="E139" s="258"/>
      <c r="F139" s="258"/>
      <c r="I139" s="258"/>
    </row>
    <row r="140" spans="2:9" s="241" customFormat="1" ht="18" customHeight="1" x14ac:dyDescent="0.6">
      <c r="B140" s="258"/>
      <c r="C140" s="258"/>
      <c r="E140" s="258"/>
      <c r="F140" s="258"/>
      <c r="I140" s="258"/>
    </row>
    <row r="141" spans="2:9" s="241" customFormat="1" ht="18" customHeight="1" x14ac:dyDescent="0.6">
      <c r="B141" s="258"/>
      <c r="C141" s="258"/>
      <c r="E141" s="258"/>
      <c r="F141" s="258"/>
      <c r="I141" s="258"/>
    </row>
    <row r="142" spans="2:9" s="241" customFormat="1" ht="18" customHeight="1" x14ac:dyDescent="0.6">
      <c r="B142" s="258"/>
      <c r="C142" s="258"/>
      <c r="E142" s="258"/>
      <c r="F142" s="258"/>
      <c r="I142" s="258"/>
    </row>
    <row r="143" spans="2:9" s="241" customFormat="1" ht="18" customHeight="1" x14ac:dyDescent="0.6">
      <c r="B143" s="258"/>
      <c r="C143" s="258"/>
      <c r="E143" s="258"/>
      <c r="F143" s="258"/>
      <c r="I143" s="258"/>
    </row>
    <row r="144" spans="2:9" s="241" customFormat="1" ht="18" customHeight="1" x14ac:dyDescent="0.6">
      <c r="B144" s="258"/>
      <c r="C144" s="258"/>
      <c r="E144" s="258"/>
      <c r="F144" s="258"/>
      <c r="I144" s="258"/>
    </row>
    <row r="145" spans="2:9" s="241" customFormat="1" ht="18" customHeight="1" x14ac:dyDescent="0.6">
      <c r="B145" s="258"/>
      <c r="C145" s="258"/>
      <c r="E145" s="258"/>
      <c r="F145" s="258"/>
      <c r="I145" s="258"/>
    </row>
    <row r="146" spans="2:9" s="241" customFormat="1" ht="18" customHeight="1" x14ac:dyDescent="0.6">
      <c r="B146" s="258"/>
      <c r="C146" s="258"/>
      <c r="E146" s="258"/>
      <c r="F146" s="258"/>
      <c r="I146" s="258"/>
    </row>
    <row r="147" spans="2:9" s="241" customFormat="1" ht="18" customHeight="1" x14ac:dyDescent="0.6">
      <c r="B147" s="258"/>
      <c r="C147" s="258"/>
      <c r="E147" s="258"/>
      <c r="F147" s="258"/>
      <c r="I147" s="258"/>
    </row>
    <row r="148" spans="2:9" s="241" customFormat="1" ht="18" customHeight="1" x14ac:dyDescent="0.6">
      <c r="B148" s="258"/>
      <c r="C148" s="258"/>
      <c r="E148" s="258"/>
      <c r="F148" s="258"/>
      <c r="I148" s="258"/>
    </row>
    <row r="149" spans="2:9" s="241" customFormat="1" ht="18" customHeight="1" x14ac:dyDescent="0.6">
      <c r="B149" s="258"/>
      <c r="C149" s="258"/>
      <c r="E149" s="258"/>
      <c r="F149" s="258"/>
      <c r="I149" s="258"/>
    </row>
    <row r="150" spans="2:9" s="241" customFormat="1" ht="18" customHeight="1" x14ac:dyDescent="0.6">
      <c r="B150" s="258"/>
      <c r="C150" s="258"/>
      <c r="E150" s="258"/>
      <c r="F150" s="258"/>
      <c r="I150" s="258"/>
    </row>
    <row r="151" spans="2:9" s="241" customFormat="1" ht="18" customHeight="1" x14ac:dyDescent="0.6">
      <c r="B151" s="258"/>
      <c r="C151" s="258"/>
      <c r="E151" s="258"/>
      <c r="F151" s="258"/>
      <c r="I151" s="258"/>
    </row>
    <row r="152" spans="2:9" s="241" customFormat="1" ht="18" customHeight="1" x14ac:dyDescent="0.6">
      <c r="B152" s="258"/>
      <c r="C152" s="258"/>
      <c r="E152" s="258"/>
      <c r="F152" s="258"/>
      <c r="I152" s="258"/>
    </row>
    <row r="153" spans="2:9" s="241" customFormat="1" ht="18" customHeight="1" x14ac:dyDescent="0.6">
      <c r="B153" s="258"/>
      <c r="C153" s="258"/>
      <c r="E153" s="258"/>
      <c r="F153" s="258"/>
      <c r="I153" s="258"/>
    </row>
    <row r="154" spans="2:9" s="241" customFormat="1" ht="18" customHeight="1" x14ac:dyDescent="0.6">
      <c r="B154" s="258"/>
      <c r="C154" s="258"/>
      <c r="E154" s="258"/>
      <c r="F154" s="258"/>
      <c r="I154" s="258"/>
    </row>
    <row r="155" spans="2:9" s="241" customFormat="1" ht="18" customHeight="1" x14ac:dyDescent="0.6">
      <c r="B155" s="258"/>
      <c r="C155" s="258"/>
      <c r="E155" s="258"/>
      <c r="F155" s="258"/>
      <c r="I155" s="258"/>
    </row>
    <row r="156" spans="2:9" s="241" customFormat="1" ht="18" customHeight="1" x14ac:dyDescent="0.6">
      <c r="B156" s="258"/>
      <c r="C156" s="258"/>
      <c r="E156" s="258"/>
      <c r="F156" s="258"/>
      <c r="I156" s="258"/>
    </row>
    <row r="157" spans="2:9" s="241" customFormat="1" ht="18" customHeight="1" x14ac:dyDescent="0.6">
      <c r="B157" s="258"/>
      <c r="C157" s="258"/>
      <c r="E157" s="258"/>
      <c r="F157" s="258"/>
      <c r="I157" s="258"/>
    </row>
    <row r="158" spans="2:9" s="241" customFormat="1" ht="18" customHeight="1" x14ac:dyDescent="0.6">
      <c r="B158" s="258"/>
      <c r="C158" s="258"/>
      <c r="E158" s="258"/>
      <c r="F158" s="258"/>
      <c r="I158" s="258"/>
    </row>
    <row r="159" spans="2:9" s="241" customFormat="1" ht="18" customHeight="1" x14ac:dyDescent="0.6">
      <c r="B159" s="258"/>
      <c r="C159" s="258"/>
      <c r="E159" s="258"/>
      <c r="F159" s="258"/>
      <c r="I159" s="258"/>
    </row>
    <row r="160" spans="2:9" s="241" customFormat="1" ht="18" customHeight="1" x14ac:dyDescent="0.6">
      <c r="B160" s="258"/>
      <c r="C160" s="258"/>
      <c r="E160" s="258"/>
      <c r="F160" s="258"/>
      <c r="I160" s="258"/>
    </row>
    <row r="161" spans="2:9" s="241" customFormat="1" ht="18" customHeight="1" x14ac:dyDescent="0.6">
      <c r="B161" s="258"/>
      <c r="C161" s="258"/>
      <c r="E161" s="258"/>
      <c r="F161" s="258"/>
      <c r="I161" s="258"/>
    </row>
    <row r="162" spans="2:9" s="241" customFormat="1" ht="18" customHeight="1" x14ac:dyDescent="0.6">
      <c r="B162" s="258"/>
      <c r="C162" s="258"/>
      <c r="E162" s="258"/>
      <c r="F162" s="258"/>
      <c r="I162" s="258"/>
    </row>
    <row r="163" spans="2:9" s="241" customFormat="1" ht="18" customHeight="1" x14ac:dyDescent="0.6">
      <c r="B163" s="258"/>
      <c r="C163" s="258"/>
      <c r="E163" s="258"/>
      <c r="F163" s="258"/>
      <c r="I163" s="258"/>
    </row>
    <row r="164" spans="2:9" s="241" customFormat="1" ht="18" customHeight="1" x14ac:dyDescent="0.6">
      <c r="B164" s="258"/>
      <c r="C164" s="258"/>
      <c r="E164" s="258"/>
      <c r="F164" s="258"/>
      <c r="I164" s="258"/>
    </row>
    <row r="165" spans="2:9" s="241" customFormat="1" ht="18" customHeight="1" x14ac:dyDescent="0.6">
      <c r="B165" s="258"/>
      <c r="C165" s="258"/>
      <c r="E165" s="258"/>
      <c r="F165" s="258"/>
      <c r="I165" s="258"/>
    </row>
    <row r="166" spans="2:9" s="241" customFormat="1" ht="18" customHeight="1" x14ac:dyDescent="0.6">
      <c r="B166" s="258"/>
      <c r="C166" s="258"/>
      <c r="E166" s="258"/>
      <c r="F166" s="258"/>
      <c r="I166" s="258"/>
    </row>
    <row r="167" spans="2:9" s="241" customFormat="1" ht="18" customHeight="1" x14ac:dyDescent="0.6">
      <c r="B167" s="258"/>
      <c r="C167" s="258"/>
      <c r="E167" s="258"/>
      <c r="F167" s="258"/>
      <c r="I167" s="258"/>
    </row>
    <row r="168" spans="2:9" s="241" customFormat="1" ht="18" customHeight="1" x14ac:dyDescent="0.6">
      <c r="B168" s="258"/>
      <c r="C168" s="258"/>
      <c r="E168" s="258"/>
      <c r="F168" s="258"/>
      <c r="I168" s="258"/>
    </row>
    <row r="169" spans="2:9" s="241" customFormat="1" ht="18" customHeight="1" x14ac:dyDescent="0.6">
      <c r="B169" s="258"/>
      <c r="C169" s="258"/>
      <c r="E169" s="258"/>
      <c r="F169" s="258"/>
      <c r="I169" s="258"/>
    </row>
    <row r="170" spans="2:9" s="241" customFormat="1" ht="18" customHeight="1" x14ac:dyDescent="0.6">
      <c r="B170" s="258"/>
      <c r="C170" s="258"/>
      <c r="E170" s="258"/>
      <c r="F170" s="258"/>
      <c r="I170" s="258"/>
    </row>
    <row r="171" spans="2:9" s="241" customFormat="1" ht="18" customHeight="1" x14ac:dyDescent="0.6">
      <c r="B171" s="258"/>
      <c r="C171" s="258"/>
      <c r="E171" s="258"/>
      <c r="F171" s="258"/>
      <c r="I171" s="258"/>
    </row>
    <row r="172" spans="2:9" s="241" customFormat="1" ht="18" customHeight="1" x14ac:dyDescent="0.6">
      <c r="B172" s="258"/>
      <c r="C172" s="258"/>
      <c r="E172" s="258"/>
      <c r="F172" s="258"/>
      <c r="I172" s="258"/>
    </row>
    <row r="173" spans="2:9" s="241" customFormat="1" ht="18" customHeight="1" x14ac:dyDescent="0.6">
      <c r="B173" s="258"/>
      <c r="C173" s="258"/>
      <c r="E173" s="258"/>
      <c r="F173" s="258"/>
      <c r="I173" s="258"/>
    </row>
    <row r="174" spans="2:9" s="241" customFormat="1" ht="18" customHeight="1" x14ac:dyDescent="0.6">
      <c r="B174" s="258"/>
      <c r="C174" s="258"/>
      <c r="E174" s="258"/>
      <c r="F174" s="258"/>
      <c r="I174" s="258"/>
    </row>
    <row r="175" spans="2:9" s="241" customFormat="1" ht="18" customHeight="1" x14ac:dyDescent="0.6">
      <c r="B175" s="258"/>
      <c r="C175" s="258"/>
      <c r="E175" s="258"/>
      <c r="F175" s="258"/>
      <c r="I175" s="258"/>
    </row>
    <row r="176" spans="2:9" s="241" customFormat="1" ht="18" customHeight="1" x14ac:dyDescent="0.6">
      <c r="B176" s="258"/>
      <c r="C176" s="258"/>
      <c r="E176" s="258"/>
      <c r="F176" s="258"/>
      <c r="I176" s="258"/>
    </row>
    <row r="177" spans="2:9" s="241" customFormat="1" ht="18" customHeight="1" x14ac:dyDescent="0.6">
      <c r="B177" s="258"/>
      <c r="C177" s="258"/>
      <c r="E177" s="258"/>
      <c r="F177" s="258"/>
      <c r="I177" s="258"/>
    </row>
    <row r="178" spans="2:9" s="241" customFormat="1" ht="18" customHeight="1" x14ac:dyDescent="0.6">
      <c r="B178" s="258"/>
      <c r="C178" s="258"/>
      <c r="E178" s="258"/>
      <c r="F178" s="258"/>
      <c r="I178" s="258"/>
    </row>
    <row r="179" spans="2:9" s="241" customFormat="1" ht="18" customHeight="1" x14ac:dyDescent="0.6">
      <c r="B179" s="258"/>
      <c r="C179" s="258"/>
      <c r="E179" s="258"/>
      <c r="F179" s="258"/>
      <c r="I179" s="258"/>
    </row>
    <row r="180" spans="2:9" s="241" customFormat="1" ht="18" customHeight="1" x14ac:dyDescent="0.6">
      <c r="B180" s="258"/>
      <c r="C180" s="258"/>
      <c r="E180" s="258"/>
      <c r="F180" s="258"/>
      <c r="I180" s="258"/>
    </row>
    <row r="181" spans="2:9" s="241" customFormat="1" ht="18" customHeight="1" x14ac:dyDescent="0.6">
      <c r="B181" s="258"/>
      <c r="C181" s="258"/>
      <c r="E181" s="258"/>
      <c r="F181" s="258"/>
      <c r="I181" s="258"/>
    </row>
    <row r="182" spans="2:9" s="241" customFormat="1" ht="18" customHeight="1" x14ac:dyDescent="0.6">
      <c r="B182" s="258"/>
      <c r="C182" s="258"/>
      <c r="E182" s="258"/>
      <c r="F182" s="258"/>
      <c r="I182" s="258"/>
    </row>
    <row r="183" spans="2:9" s="241" customFormat="1" ht="18" customHeight="1" x14ac:dyDescent="0.6">
      <c r="B183" s="258"/>
      <c r="C183" s="258"/>
      <c r="E183" s="258"/>
      <c r="F183" s="258"/>
      <c r="I183" s="258"/>
    </row>
    <row r="184" spans="2:9" s="241" customFormat="1" ht="18" customHeight="1" x14ac:dyDescent="0.6">
      <c r="B184" s="258"/>
      <c r="C184" s="258"/>
      <c r="E184" s="258"/>
      <c r="F184" s="258"/>
      <c r="I184" s="258"/>
    </row>
    <row r="185" spans="2:9" s="241" customFormat="1" ht="18" customHeight="1" x14ac:dyDescent="0.6">
      <c r="B185" s="258"/>
      <c r="C185" s="258"/>
      <c r="E185" s="258"/>
      <c r="F185" s="258"/>
      <c r="I185" s="258"/>
    </row>
    <row r="186" spans="2:9" s="241" customFormat="1" ht="18" customHeight="1" x14ac:dyDescent="0.6">
      <c r="B186" s="258"/>
      <c r="C186" s="258"/>
      <c r="E186" s="258"/>
      <c r="F186" s="258"/>
      <c r="I186" s="258"/>
    </row>
    <row r="187" spans="2:9" s="241" customFormat="1" ht="18" customHeight="1" x14ac:dyDescent="0.6">
      <c r="B187" s="258"/>
      <c r="C187" s="258"/>
      <c r="E187" s="258"/>
      <c r="F187" s="258"/>
      <c r="I187" s="258"/>
    </row>
    <row r="188" spans="2:9" s="241" customFormat="1" ht="18" customHeight="1" x14ac:dyDescent="0.6">
      <c r="B188" s="258"/>
      <c r="C188" s="258"/>
      <c r="E188" s="258"/>
      <c r="F188" s="258"/>
      <c r="I188" s="258"/>
    </row>
    <row r="189" spans="2:9" s="241" customFormat="1" ht="18" customHeight="1" x14ac:dyDescent="0.6">
      <c r="B189" s="258"/>
      <c r="C189" s="258"/>
      <c r="E189" s="258"/>
      <c r="F189" s="258"/>
      <c r="I189" s="258"/>
    </row>
    <row r="190" spans="2:9" s="241" customFormat="1" ht="18" customHeight="1" x14ac:dyDescent="0.6">
      <c r="B190" s="258"/>
      <c r="C190" s="258"/>
      <c r="E190" s="258"/>
      <c r="F190" s="258"/>
      <c r="I190" s="258"/>
    </row>
    <row r="191" spans="2:9" s="241" customFormat="1" ht="18" customHeight="1" x14ac:dyDescent="0.6">
      <c r="B191" s="258"/>
      <c r="C191" s="258"/>
      <c r="E191" s="258"/>
      <c r="F191" s="258"/>
      <c r="I191" s="258"/>
    </row>
    <row r="192" spans="2:9" s="241" customFormat="1" ht="18" customHeight="1" x14ac:dyDescent="0.6">
      <c r="B192" s="258"/>
      <c r="C192" s="258"/>
      <c r="E192" s="258"/>
      <c r="F192" s="258"/>
      <c r="I192" s="258"/>
    </row>
    <row r="193" spans="2:9" s="241" customFormat="1" ht="18" customHeight="1" x14ac:dyDescent="0.6">
      <c r="B193" s="258"/>
      <c r="C193" s="258"/>
      <c r="E193" s="258"/>
      <c r="F193" s="258"/>
      <c r="I193" s="258"/>
    </row>
    <row r="194" spans="2:9" s="241" customFormat="1" ht="18" customHeight="1" x14ac:dyDescent="0.6">
      <c r="B194" s="258"/>
      <c r="C194" s="258"/>
      <c r="E194" s="258"/>
      <c r="F194" s="258"/>
      <c r="I194" s="258"/>
    </row>
    <row r="195" spans="2:9" s="241" customFormat="1" ht="18" customHeight="1" x14ac:dyDescent="0.6">
      <c r="B195" s="258"/>
      <c r="C195" s="258"/>
      <c r="E195" s="258"/>
      <c r="F195" s="258"/>
      <c r="I195" s="258"/>
    </row>
    <row r="196" spans="2:9" s="241" customFormat="1" ht="18" customHeight="1" x14ac:dyDescent="0.6">
      <c r="B196" s="258"/>
      <c r="C196" s="258"/>
      <c r="E196" s="258"/>
      <c r="F196" s="258"/>
      <c r="I196" s="258"/>
    </row>
    <row r="197" spans="2:9" s="241" customFormat="1" ht="18" customHeight="1" x14ac:dyDescent="0.6">
      <c r="B197" s="258"/>
      <c r="C197" s="258"/>
      <c r="E197" s="258"/>
      <c r="F197" s="258"/>
      <c r="I197" s="258"/>
    </row>
    <row r="198" spans="2:9" s="241" customFormat="1" ht="18" customHeight="1" x14ac:dyDescent="0.6">
      <c r="B198" s="258"/>
      <c r="C198" s="258"/>
      <c r="E198" s="258"/>
      <c r="F198" s="258"/>
      <c r="I198" s="258"/>
    </row>
    <row r="199" spans="2:9" s="241" customFormat="1" ht="18" customHeight="1" x14ac:dyDescent="0.6">
      <c r="B199" s="258"/>
      <c r="C199" s="258"/>
      <c r="E199" s="258"/>
      <c r="F199" s="258"/>
      <c r="I199" s="258"/>
    </row>
    <row r="200" spans="2:9" s="241" customFormat="1" ht="18" customHeight="1" x14ac:dyDescent="0.6">
      <c r="B200" s="258"/>
      <c r="C200" s="258"/>
      <c r="E200" s="258"/>
      <c r="F200" s="258"/>
      <c r="I200" s="258"/>
    </row>
    <row r="201" spans="2:9" s="241" customFormat="1" ht="18" customHeight="1" x14ac:dyDescent="0.6">
      <c r="B201" s="258"/>
      <c r="C201" s="258"/>
      <c r="E201" s="258"/>
      <c r="F201" s="258"/>
      <c r="I201" s="258"/>
    </row>
    <row r="202" spans="2:9" s="241" customFormat="1" ht="18" customHeight="1" x14ac:dyDescent="0.6">
      <c r="B202" s="258"/>
      <c r="C202" s="258"/>
      <c r="E202" s="258"/>
      <c r="F202" s="258"/>
      <c r="I202" s="258"/>
    </row>
    <row r="203" spans="2:9" s="241" customFormat="1" ht="18" customHeight="1" x14ac:dyDescent="0.6">
      <c r="B203" s="258"/>
      <c r="C203" s="258"/>
      <c r="E203" s="258"/>
      <c r="F203" s="258"/>
      <c r="I203" s="258"/>
    </row>
    <row r="204" spans="2:9" s="241" customFormat="1" ht="18" customHeight="1" x14ac:dyDescent="0.6">
      <c r="B204" s="258"/>
      <c r="C204" s="258"/>
      <c r="E204" s="258"/>
      <c r="F204" s="258"/>
      <c r="I204" s="258"/>
    </row>
    <row r="205" spans="2:9" s="241" customFormat="1" ht="18" customHeight="1" x14ac:dyDescent="0.6">
      <c r="B205" s="258"/>
      <c r="C205" s="258"/>
      <c r="E205" s="258"/>
      <c r="F205" s="258"/>
      <c r="I205" s="258"/>
    </row>
    <row r="206" spans="2:9" s="241" customFormat="1" ht="18" customHeight="1" x14ac:dyDescent="0.6">
      <c r="B206" s="258"/>
      <c r="C206" s="258"/>
      <c r="E206" s="258"/>
      <c r="F206" s="258"/>
      <c r="I206" s="258"/>
    </row>
    <row r="207" spans="2:9" s="241" customFormat="1" ht="18" customHeight="1" x14ac:dyDescent="0.6">
      <c r="B207" s="258"/>
      <c r="C207" s="258"/>
      <c r="E207" s="258"/>
      <c r="F207" s="258"/>
      <c r="I207" s="258"/>
    </row>
    <row r="208" spans="2:9" s="241" customFormat="1" ht="18" customHeight="1" x14ac:dyDescent="0.6">
      <c r="B208" s="258"/>
      <c r="C208" s="258"/>
      <c r="E208" s="258"/>
      <c r="F208" s="258"/>
      <c r="I208" s="258"/>
    </row>
    <row r="209" spans="2:9" s="241" customFormat="1" ht="18" customHeight="1" x14ac:dyDescent="0.6">
      <c r="B209" s="258"/>
      <c r="C209" s="258"/>
      <c r="E209" s="258"/>
      <c r="F209" s="258"/>
      <c r="I209" s="258"/>
    </row>
    <row r="210" spans="2:9" s="241" customFormat="1" ht="18" customHeight="1" x14ac:dyDescent="0.6">
      <c r="B210" s="258"/>
      <c r="C210" s="258"/>
      <c r="E210" s="258"/>
      <c r="F210" s="258"/>
      <c r="I210" s="258"/>
    </row>
    <row r="211" spans="2:9" s="241" customFormat="1" ht="18" customHeight="1" x14ac:dyDescent="0.6">
      <c r="B211" s="258"/>
      <c r="C211" s="258"/>
      <c r="E211" s="258"/>
      <c r="F211" s="258"/>
      <c r="I211" s="258"/>
    </row>
    <row r="212" spans="2:9" s="241" customFormat="1" ht="18" customHeight="1" x14ac:dyDescent="0.6">
      <c r="B212" s="258"/>
      <c r="C212" s="258"/>
      <c r="E212" s="258"/>
      <c r="F212" s="258"/>
      <c r="I212" s="258"/>
    </row>
    <row r="213" spans="2:9" s="241" customFormat="1" ht="18" customHeight="1" x14ac:dyDescent="0.6">
      <c r="B213" s="258"/>
      <c r="C213" s="258"/>
      <c r="E213" s="258"/>
      <c r="F213" s="258"/>
      <c r="I213" s="258"/>
    </row>
    <row r="214" spans="2:9" s="241" customFormat="1" ht="18" customHeight="1" x14ac:dyDescent="0.6">
      <c r="B214" s="258"/>
      <c r="C214" s="258"/>
      <c r="E214" s="258"/>
      <c r="F214" s="258"/>
      <c r="I214" s="258"/>
    </row>
    <row r="215" spans="2:9" s="241" customFormat="1" ht="18" customHeight="1" x14ac:dyDescent="0.6">
      <c r="B215" s="258"/>
      <c r="C215" s="258"/>
      <c r="E215" s="258"/>
      <c r="F215" s="258"/>
      <c r="I215" s="258"/>
    </row>
    <row r="216" spans="2:9" s="241" customFormat="1" ht="18" customHeight="1" x14ac:dyDescent="0.6">
      <c r="B216" s="258"/>
      <c r="C216" s="258"/>
      <c r="E216" s="258"/>
      <c r="F216" s="258"/>
      <c r="I216" s="258"/>
    </row>
    <row r="217" spans="2:9" s="241" customFormat="1" ht="18" customHeight="1" x14ac:dyDescent="0.6">
      <c r="B217" s="258"/>
      <c r="C217" s="258"/>
      <c r="E217" s="258"/>
      <c r="F217" s="258"/>
      <c r="I217" s="258"/>
    </row>
    <row r="218" spans="2:9" s="241" customFormat="1" ht="18" customHeight="1" x14ac:dyDescent="0.6">
      <c r="B218" s="258"/>
      <c r="C218" s="258"/>
      <c r="E218" s="258"/>
      <c r="F218" s="258"/>
      <c r="I218" s="258"/>
    </row>
    <row r="219" spans="2:9" s="241" customFormat="1" ht="18" customHeight="1" x14ac:dyDescent="0.6">
      <c r="B219" s="258"/>
      <c r="C219" s="258"/>
      <c r="E219" s="258"/>
      <c r="F219" s="258"/>
      <c r="I219" s="258"/>
    </row>
    <row r="220" spans="2:9" s="241" customFormat="1" ht="18" customHeight="1" x14ac:dyDescent="0.6">
      <c r="B220" s="258"/>
      <c r="C220" s="258"/>
      <c r="E220" s="258"/>
      <c r="F220" s="258"/>
      <c r="I220" s="258"/>
    </row>
    <row r="221" spans="2:9" s="241" customFormat="1" ht="18" customHeight="1" x14ac:dyDescent="0.6">
      <c r="B221" s="258"/>
      <c r="C221" s="258"/>
      <c r="E221" s="258"/>
      <c r="F221" s="258"/>
      <c r="I221" s="258"/>
    </row>
    <row r="222" spans="2:9" s="241" customFormat="1" ht="18" customHeight="1" x14ac:dyDescent="0.6">
      <c r="B222" s="258"/>
      <c r="C222" s="258"/>
      <c r="E222" s="258"/>
      <c r="F222" s="258"/>
      <c r="I222" s="258"/>
    </row>
    <row r="223" spans="2:9" s="241" customFormat="1" ht="18" customHeight="1" x14ac:dyDescent="0.6">
      <c r="B223" s="258"/>
      <c r="C223" s="258"/>
      <c r="E223" s="258"/>
      <c r="F223" s="258"/>
      <c r="I223" s="258"/>
    </row>
    <row r="224" spans="2:9" s="241" customFormat="1" ht="18" customHeight="1" x14ac:dyDescent="0.6">
      <c r="B224" s="258"/>
      <c r="C224" s="258"/>
      <c r="E224" s="258"/>
      <c r="F224" s="258"/>
      <c r="I224" s="258"/>
    </row>
    <row r="225" spans="2:9" s="241" customFormat="1" ht="18" customHeight="1" x14ac:dyDescent="0.6">
      <c r="B225" s="258"/>
      <c r="C225" s="258"/>
      <c r="E225" s="258"/>
      <c r="F225" s="258"/>
      <c r="I225" s="258"/>
    </row>
    <row r="226" spans="2:9" s="241" customFormat="1" ht="18" customHeight="1" x14ac:dyDescent="0.6">
      <c r="B226" s="258"/>
      <c r="C226" s="258"/>
      <c r="E226" s="258"/>
      <c r="F226" s="258"/>
      <c r="I226" s="258"/>
    </row>
    <row r="227" spans="2:9" s="241" customFormat="1" ht="18" customHeight="1" x14ac:dyDescent="0.6">
      <c r="B227" s="258"/>
      <c r="C227" s="258"/>
      <c r="E227" s="258"/>
      <c r="F227" s="258"/>
      <c r="I227" s="258"/>
    </row>
    <row r="228" spans="2:9" s="241" customFormat="1" ht="18" customHeight="1" x14ac:dyDescent="0.6">
      <c r="B228" s="258"/>
      <c r="C228" s="258"/>
      <c r="E228" s="258"/>
      <c r="F228" s="258"/>
      <c r="I228" s="258"/>
    </row>
    <row r="229" spans="2:9" s="241" customFormat="1" ht="18" customHeight="1" x14ac:dyDescent="0.6">
      <c r="B229" s="258"/>
      <c r="C229" s="258"/>
      <c r="E229" s="258"/>
      <c r="F229" s="258"/>
      <c r="I229" s="258"/>
    </row>
    <row r="230" spans="2:9" s="241" customFormat="1" ht="18" customHeight="1" x14ac:dyDescent="0.6">
      <c r="B230" s="258"/>
      <c r="C230" s="258"/>
      <c r="E230" s="258"/>
      <c r="F230" s="258"/>
      <c r="I230" s="258"/>
    </row>
    <row r="231" spans="2:9" s="241" customFormat="1" ht="18" customHeight="1" x14ac:dyDescent="0.6">
      <c r="B231" s="258"/>
      <c r="C231" s="258"/>
      <c r="E231" s="258"/>
      <c r="F231" s="258"/>
      <c r="I231" s="258"/>
    </row>
    <row r="232" spans="2:9" s="241" customFormat="1" ht="18" customHeight="1" x14ac:dyDescent="0.6">
      <c r="B232" s="258"/>
      <c r="C232" s="258"/>
      <c r="E232" s="258"/>
      <c r="F232" s="258"/>
      <c r="I232" s="258"/>
    </row>
    <row r="233" spans="2:9" s="241" customFormat="1" ht="18" customHeight="1" x14ac:dyDescent="0.6">
      <c r="B233" s="258"/>
      <c r="C233" s="258"/>
      <c r="E233" s="258"/>
      <c r="F233" s="258"/>
      <c r="I233" s="258"/>
    </row>
    <row r="234" spans="2:9" s="241" customFormat="1" ht="18" customHeight="1" x14ac:dyDescent="0.6">
      <c r="B234" s="258"/>
      <c r="C234" s="258"/>
      <c r="E234" s="258"/>
      <c r="F234" s="258"/>
      <c r="I234" s="258"/>
    </row>
    <row r="235" spans="2:9" s="241" customFormat="1" ht="18" customHeight="1" x14ac:dyDescent="0.6">
      <c r="B235" s="258"/>
      <c r="C235" s="258"/>
      <c r="E235" s="258"/>
      <c r="F235" s="258"/>
      <c r="I235" s="258"/>
    </row>
    <row r="236" spans="2:9" s="241" customFormat="1" ht="18" customHeight="1" x14ac:dyDescent="0.6">
      <c r="B236" s="258"/>
      <c r="C236" s="258"/>
      <c r="E236" s="258"/>
      <c r="F236" s="258"/>
      <c r="I236" s="258"/>
    </row>
    <row r="237" spans="2:9" s="241" customFormat="1" ht="18" customHeight="1" x14ac:dyDescent="0.6">
      <c r="B237" s="258"/>
      <c r="C237" s="258"/>
      <c r="E237" s="258"/>
      <c r="F237" s="258"/>
      <c r="I237" s="258"/>
    </row>
    <row r="238" spans="2:9" s="241" customFormat="1" ht="18" customHeight="1" x14ac:dyDescent="0.6">
      <c r="B238" s="258"/>
      <c r="C238" s="258"/>
      <c r="E238" s="258"/>
      <c r="F238" s="258"/>
      <c r="I238" s="258"/>
    </row>
    <row r="239" spans="2:9" s="241" customFormat="1" ht="18" customHeight="1" x14ac:dyDescent="0.6">
      <c r="B239" s="258"/>
      <c r="C239" s="258"/>
      <c r="E239" s="258"/>
      <c r="F239" s="258"/>
      <c r="I239" s="258"/>
    </row>
    <row r="240" spans="2:9" s="241" customFormat="1" ht="18" customHeight="1" x14ac:dyDescent="0.6">
      <c r="B240" s="258"/>
      <c r="C240" s="258"/>
      <c r="E240" s="258"/>
      <c r="F240" s="258"/>
      <c r="I240" s="258"/>
    </row>
    <row r="241" spans="2:9" s="241" customFormat="1" ht="18" customHeight="1" x14ac:dyDescent="0.6">
      <c r="B241" s="258"/>
      <c r="C241" s="258"/>
      <c r="E241" s="258"/>
      <c r="F241" s="258"/>
      <c r="I241" s="258"/>
    </row>
    <row r="242" spans="2:9" s="241" customFormat="1" ht="18" customHeight="1" x14ac:dyDescent="0.6">
      <c r="B242" s="258"/>
      <c r="C242" s="258"/>
      <c r="E242" s="258"/>
      <c r="F242" s="258"/>
      <c r="I242" s="258"/>
    </row>
    <row r="243" spans="2:9" s="241" customFormat="1" ht="18" customHeight="1" x14ac:dyDescent="0.6">
      <c r="B243" s="258"/>
      <c r="C243" s="258"/>
      <c r="E243" s="258"/>
      <c r="F243" s="258"/>
      <c r="I243" s="258"/>
    </row>
    <row r="244" spans="2:9" s="241" customFormat="1" ht="18" customHeight="1" x14ac:dyDescent="0.6">
      <c r="B244" s="258"/>
      <c r="C244" s="258"/>
      <c r="E244" s="258"/>
      <c r="F244" s="258"/>
      <c r="I244" s="258"/>
    </row>
    <row r="245" spans="2:9" s="241" customFormat="1" ht="18" customHeight="1" x14ac:dyDescent="0.6">
      <c r="B245" s="258"/>
      <c r="C245" s="258"/>
      <c r="E245" s="258"/>
      <c r="F245" s="258"/>
      <c r="I245" s="258"/>
    </row>
    <row r="246" spans="2:9" s="241" customFormat="1" ht="18" customHeight="1" x14ac:dyDescent="0.6">
      <c r="B246" s="258"/>
      <c r="C246" s="258"/>
      <c r="E246" s="258"/>
      <c r="F246" s="258"/>
      <c r="I246" s="258"/>
    </row>
    <row r="247" spans="2:9" s="241" customFormat="1" ht="18" customHeight="1" x14ac:dyDescent="0.6">
      <c r="B247" s="258"/>
      <c r="C247" s="258"/>
      <c r="E247" s="258"/>
      <c r="F247" s="258"/>
      <c r="I247" s="258"/>
    </row>
    <row r="248" spans="2:9" s="241" customFormat="1" ht="18" customHeight="1" x14ac:dyDescent="0.6">
      <c r="B248" s="258"/>
      <c r="C248" s="258"/>
      <c r="E248" s="258"/>
      <c r="F248" s="258"/>
      <c r="I248" s="258"/>
    </row>
    <row r="249" spans="2:9" s="241" customFormat="1" ht="18" customHeight="1" x14ac:dyDescent="0.6">
      <c r="B249" s="258"/>
      <c r="C249" s="258"/>
      <c r="E249" s="258"/>
      <c r="F249" s="258"/>
      <c r="I249" s="258"/>
    </row>
    <row r="250" spans="2:9" s="241" customFormat="1" ht="18" customHeight="1" x14ac:dyDescent="0.6">
      <c r="B250" s="258"/>
      <c r="C250" s="258"/>
      <c r="E250" s="258"/>
      <c r="F250" s="258"/>
      <c r="I250" s="258"/>
    </row>
    <row r="251" spans="2:9" s="241" customFormat="1" ht="18" customHeight="1" x14ac:dyDescent="0.6">
      <c r="B251" s="258"/>
      <c r="C251" s="258"/>
      <c r="E251" s="258"/>
      <c r="F251" s="258"/>
      <c r="I251" s="258"/>
    </row>
    <row r="252" spans="2:9" s="241" customFormat="1" ht="18" customHeight="1" x14ac:dyDescent="0.6">
      <c r="B252" s="258"/>
      <c r="C252" s="258"/>
      <c r="E252" s="258"/>
      <c r="F252" s="258"/>
      <c r="I252" s="258"/>
    </row>
    <row r="253" spans="2:9" s="241" customFormat="1" ht="18" customHeight="1" x14ac:dyDescent="0.6">
      <c r="B253" s="258"/>
      <c r="C253" s="258"/>
      <c r="E253" s="258"/>
      <c r="F253" s="258"/>
      <c r="I253" s="258"/>
    </row>
    <row r="254" spans="2:9" s="241" customFormat="1" ht="18" customHeight="1" x14ac:dyDescent="0.6">
      <c r="B254" s="258"/>
      <c r="C254" s="258"/>
      <c r="E254" s="258"/>
      <c r="F254" s="258"/>
      <c r="I254" s="258"/>
    </row>
    <row r="255" spans="2:9" s="241" customFormat="1" ht="18" customHeight="1" x14ac:dyDescent="0.6">
      <c r="B255" s="258"/>
      <c r="C255" s="258"/>
      <c r="E255" s="258"/>
      <c r="F255" s="258"/>
      <c r="I255" s="258"/>
    </row>
    <row r="256" spans="2:9" s="241" customFormat="1" ht="18" customHeight="1" x14ac:dyDescent="0.6">
      <c r="B256" s="258"/>
      <c r="C256" s="258"/>
      <c r="E256" s="258"/>
      <c r="F256" s="258"/>
      <c r="I256" s="258"/>
    </row>
    <row r="257" spans="2:9" s="241" customFormat="1" ht="18" customHeight="1" x14ac:dyDescent="0.6">
      <c r="B257" s="258"/>
      <c r="C257" s="258"/>
      <c r="E257" s="258"/>
      <c r="F257" s="258"/>
      <c r="I257" s="258"/>
    </row>
    <row r="258" spans="2:9" s="241" customFormat="1" ht="18" customHeight="1" x14ac:dyDescent="0.6">
      <c r="B258" s="258"/>
      <c r="C258" s="258"/>
      <c r="E258" s="258"/>
      <c r="F258" s="258"/>
      <c r="I258" s="258"/>
    </row>
    <row r="259" spans="2:9" s="241" customFormat="1" ht="18" customHeight="1" x14ac:dyDescent="0.6">
      <c r="B259" s="258"/>
      <c r="C259" s="258"/>
      <c r="E259" s="258"/>
      <c r="F259" s="258"/>
      <c r="I259" s="258"/>
    </row>
    <row r="260" spans="2:9" s="241" customFormat="1" ht="18" customHeight="1" x14ac:dyDescent="0.6">
      <c r="B260" s="258"/>
      <c r="C260" s="258"/>
      <c r="E260" s="258"/>
      <c r="F260" s="258"/>
      <c r="I260" s="258"/>
    </row>
    <row r="261" spans="2:9" s="241" customFormat="1" ht="18" customHeight="1" x14ac:dyDescent="0.6">
      <c r="B261" s="258"/>
      <c r="C261" s="258"/>
      <c r="E261" s="258"/>
      <c r="F261" s="258"/>
      <c r="I261" s="258"/>
    </row>
    <row r="262" spans="2:9" s="241" customFormat="1" ht="18" customHeight="1" x14ac:dyDescent="0.6">
      <c r="B262" s="258"/>
      <c r="C262" s="258"/>
      <c r="E262" s="258"/>
      <c r="F262" s="258"/>
      <c r="I262" s="258"/>
    </row>
    <row r="263" spans="2:9" s="241" customFormat="1" ht="18" customHeight="1" x14ac:dyDescent="0.6">
      <c r="B263" s="258"/>
      <c r="C263" s="258"/>
      <c r="E263" s="258"/>
      <c r="F263" s="258"/>
      <c r="I263" s="258"/>
    </row>
    <row r="264" spans="2:9" s="241" customFormat="1" ht="18" customHeight="1" x14ac:dyDescent="0.6">
      <c r="B264" s="258"/>
      <c r="C264" s="258"/>
      <c r="E264" s="258"/>
      <c r="F264" s="258"/>
      <c r="I264" s="258"/>
    </row>
    <row r="265" spans="2:9" s="241" customFormat="1" ht="18" customHeight="1" x14ac:dyDescent="0.6">
      <c r="B265" s="258"/>
      <c r="C265" s="258"/>
      <c r="E265" s="258"/>
      <c r="F265" s="258"/>
      <c r="I265" s="258"/>
    </row>
    <row r="266" spans="2:9" s="241" customFormat="1" ht="18" customHeight="1" x14ac:dyDescent="0.6">
      <c r="B266" s="258"/>
      <c r="C266" s="258"/>
      <c r="E266" s="258"/>
      <c r="F266" s="258"/>
      <c r="I266" s="258"/>
    </row>
    <row r="267" spans="2:9" s="241" customFormat="1" ht="18" customHeight="1" x14ac:dyDescent="0.6">
      <c r="B267" s="258"/>
      <c r="C267" s="258"/>
      <c r="E267" s="258"/>
      <c r="F267" s="258"/>
      <c r="I267" s="258"/>
    </row>
    <row r="268" spans="2:9" s="241" customFormat="1" ht="18" customHeight="1" x14ac:dyDescent="0.6">
      <c r="B268" s="258"/>
      <c r="C268" s="258"/>
      <c r="E268" s="258"/>
      <c r="F268" s="258"/>
      <c r="I268" s="258"/>
    </row>
    <row r="269" spans="2:9" s="241" customFormat="1" ht="18" customHeight="1" x14ac:dyDescent="0.6">
      <c r="B269" s="258"/>
      <c r="C269" s="258"/>
      <c r="E269" s="258"/>
      <c r="F269" s="258"/>
      <c r="I269" s="258"/>
    </row>
    <row r="270" spans="2:9" s="241" customFormat="1" ht="18" customHeight="1" x14ac:dyDescent="0.6">
      <c r="B270" s="258"/>
      <c r="C270" s="258"/>
      <c r="E270" s="258"/>
      <c r="F270" s="258"/>
      <c r="I270" s="258"/>
    </row>
    <row r="271" spans="2:9" s="241" customFormat="1" ht="18" customHeight="1" x14ac:dyDescent="0.6">
      <c r="B271" s="258"/>
      <c r="C271" s="258"/>
      <c r="E271" s="258"/>
      <c r="F271" s="258"/>
      <c r="I271" s="258"/>
    </row>
    <row r="272" spans="2:9" s="241" customFormat="1" ht="18" customHeight="1" x14ac:dyDescent="0.6">
      <c r="B272" s="258"/>
      <c r="C272" s="258"/>
      <c r="E272" s="258"/>
      <c r="F272" s="258"/>
      <c r="I272" s="258"/>
    </row>
    <row r="273" spans="2:9" s="241" customFormat="1" ht="18" customHeight="1" x14ac:dyDescent="0.6">
      <c r="B273" s="258"/>
      <c r="C273" s="258"/>
      <c r="E273" s="258"/>
      <c r="F273" s="258"/>
      <c r="I273" s="258"/>
    </row>
    <row r="274" spans="2:9" s="241" customFormat="1" ht="18" customHeight="1" x14ac:dyDescent="0.6">
      <c r="B274" s="258"/>
      <c r="C274" s="258"/>
      <c r="E274" s="258"/>
      <c r="F274" s="258"/>
      <c r="I274" s="258"/>
    </row>
    <row r="275" spans="2:9" s="241" customFormat="1" ht="18" customHeight="1" x14ac:dyDescent="0.6">
      <c r="B275" s="258"/>
      <c r="C275" s="258"/>
      <c r="E275" s="258"/>
      <c r="F275" s="258"/>
      <c r="I275" s="258"/>
    </row>
    <row r="276" spans="2:9" s="241" customFormat="1" ht="18" customHeight="1" x14ac:dyDescent="0.6">
      <c r="B276" s="258"/>
      <c r="C276" s="258"/>
      <c r="E276" s="258"/>
      <c r="F276" s="258"/>
      <c r="I276" s="258"/>
    </row>
    <row r="277" spans="2:9" s="241" customFormat="1" ht="18" customHeight="1" x14ac:dyDescent="0.6">
      <c r="B277" s="258"/>
      <c r="C277" s="258"/>
      <c r="E277" s="258"/>
      <c r="F277" s="258"/>
      <c r="I277" s="258"/>
    </row>
    <row r="278" spans="2:9" s="241" customFormat="1" ht="18" customHeight="1" x14ac:dyDescent="0.6">
      <c r="B278" s="258"/>
      <c r="C278" s="258"/>
      <c r="E278" s="258"/>
      <c r="F278" s="258"/>
      <c r="I278" s="258"/>
    </row>
    <row r="279" spans="2:9" s="241" customFormat="1" ht="18" customHeight="1" x14ac:dyDescent="0.6">
      <c r="B279" s="258"/>
      <c r="C279" s="258"/>
      <c r="E279" s="258"/>
      <c r="F279" s="258"/>
      <c r="I279" s="258"/>
    </row>
    <row r="280" spans="2:9" s="241" customFormat="1" ht="18" customHeight="1" x14ac:dyDescent="0.6">
      <c r="B280" s="258"/>
      <c r="C280" s="258"/>
      <c r="E280" s="258"/>
      <c r="F280" s="258"/>
      <c r="I280" s="258"/>
    </row>
    <row r="281" spans="2:9" s="241" customFormat="1" ht="18" customHeight="1" x14ac:dyDescent="0.6">
      <c r="B281" s="258"/>
      <c r="C281" s="258"/>
      <c r="E281" s="258"/>
      <c r="F281" s="258"/>
      <c r="I281" s="258"/>
    </row>
    <row r="282" spans="2:9" s="241" customFormat="1" ht="18" customHeight="1" x14ac:dyDescent="0.6">
      <c r="B282" s="258"/>
      <c r="C282" s="258"/>
      <c r="E282" s="258"/>
      <c r="F282" s="258"/>
      <c r="I282" s="258"/>
    </row>
    <row r="283" spans="2:9" s="241" customFormat="1" ht="18" customHeight="1" x14ac:dyDescent="0.6">
      <c r="B283" s="258"/>
      <c r="C283" s="258"/>
      <c r="E283" s="258"/>
      <c r="F283" s="258"/>
      <c r="I283" s="258"/>
    </row>
    <row r="284" spans="2:9" s="241" customFormat="1" ht="18" customHeight="1" x14ac:dyDescent="0.6">
      <c r="B284" s="258"/>
      <c r="C284" s="258"/>
      <c r="E284" s="258"/>
      <c r="F284" s="258"/>
      <c r="I284" s="258"/>
    </row>
    <row r="285" spans="2:9" s="241" customFormat="1" ht="18" customHeight="1" x14ac:dyDescent="0.6">
      <c r="B285" s="258"/>
      <c r="C285" s="258"/>
      <c r="E285" s="258"/>
      <c r="F285" s="258"/>
      <c r="I285" s="258"/>
    </row>
    <row r="286" spans="2:9" s="241" customFormat="1" ht="18" customHeight="1" x14ac:dyDescent="0.6">
      <c r="B286" s="258"/>
      <c r="C286" s="258"/>
      <c r="E286" s="258"/>
      <c r="F286" s="258"/>
      <c r="I286" s="258"/>
    </row>
    <row r="287" spans="2:9" s="241" customFormat="1" ht="18" customHeight="1" x14ac:dyDescent="0.6">
      <c r="B287" s="258"/>
      <c r="C287" s="258"/>
      <c r="E287" s="258"/>
      <c r="F287" s="258"/>
      <c r="I287" s="258"/>
    </row>
    <row r="288" spans="2:9" s="241" customFormat="1" ht="18" customHeight="1" x14ac:dyDescent="0.6">
      <c r="B288" s="258"/>
      <c r="C288" s="258"/>
      <c r="E288" s="258"/>
      <c r="F288" s="258"/>
      <c r="I288" s="258"/>
    </row>
    <row r="289" spans="2:9" s="241" customFormat="1" ht="18" customHeight="1" x14ac:dyDescent="0.6">
      <c r="B289" s="258"/>
      <c r="C289" s="258"/>
      <c r="E289" s="258"/>
      <c r="F289" s="258"/>
      <c r="I289" s="258"/>
    </row>
    <row r="290" spans="2:9" s="241" customFormat="1" ht="18" customHeight="1" x14ac:dyDescent="0.6">
      <c r="B290" s="258"/>
      <c r="C290" s="258"/>
      <c r="E290" s="258"/>
      <c r="F290" s="258"/>
      <c r="I290" s="258"/>
    </row>
    <row r="291" spans="2:9" s="241" customFormat="1" ht="18" customHeight="1" x14ac:dyDescent="0.6">
      <c r="B291" s="258"/>
      <c r="C291" s="258"/>
      <c r="E291" s="258"/>
      <c r="F291" s="258"/>
      <c r="I291" s="258"/>
    </row>
    <row r="292" spans="2:9" s="241" customFormat="1" ht="18" customHeight="1" x14ac:dyDescent="0.6">
      <c r="B292" s="258"/>
      <c r="C292" s="258"/>
      <c r="E292" s="258"/>
      <c r="F292" s="258"/>
      <c r="I292" s="258"/>
    </row>
    <row r="293" spans="2:9" s="241" customFormat="1" ht="18" customHeight="1" x14ac:dyDescent="0.6">
      <c r="B293" s="258"/>
      <c r="C293" s="258"/>
      <c r="E293" s="258"/>
      <c r="F293" s="258"/>
      <c r="I293" s="258"/>
    </row>
    <row r="294" spans="2:9" s="241" customFormat="1" ht="18" customHeight="1" x14ac:dyDescent="0.6">
      <c r="B294" s="258"/>
      <c r="C294" s="258"/>
      <c r="E294" s="258"/>
      <c r="F294" s="258"/>
      <c r="I294" s="258"/>
    </row>
    <row r="295" spans="2:9" s="241" customFormat="1" ht="18" customHeight="1" x14ac:dyDescent="0.6">
      <c r="B295" s="258"/>
      <c r="C295" s="258"/>
      <c r="E295" s="258"/>
      <c r="F295" s="258"/>
      <c r="I295" s="258"/>
    </row>
    <row r="296" spans="2:9" s="241" customFormat="1" ht="18" customHeight="1" x14ac:dyDescent="0.6">
      <c r="B296" s="258"/>
      <c r="C296" s="258"/>
      <c r="E296" s="258"/>
      <c r="F296" s="258"/>
      <c r="I296" s="258"/>
    </row>
    <row r="297" spans="2:9" s="241" customFormat="1" ht="18" customHeight="1" x14ac:dyDescent="0.6">
      <c r="B297" s="258"/>
      <c r="C297" s="258"/>
      <c r="E297" s="258"/>
      <c r="F297" s="258"/>
      <c r="I297" s="258"/>
    </row>
    <row r="298" spans="2:9" s="241" customFormat="1" ht="18" customHeight="1" x14ac:dyDescent="0.6">
      <c r="B298" s="258"/>
      <c r="C298" s="258"/>
      <c r="E298" s="258"/>
      <c r="F298" s="258"/>
      <c r="I298" s="258"/>
    </row>
    <row r="299" spans="2:9" s="241" customFormat="1" ht="18" customHeight="1" x14ac:dyDescent="0.6">
      <c r="B299" s="258"/>
      <c r="C299" s="258"/>
      <c r="E299" s="258"/>
      <c r="F299" s="258"/>
      <c r="I299" s="258"/>
    </row>
    <row r="300" spans="2:9" s="241" customFormat="1" ht="18" customHeight="1" x14ac:dyDescent="0.6">
      <c r="B300" s="258"/>
      <c r="C300" s="258"/>
      <c r="E300" s="258"/>
      <c r="F300" s="258"/>
      <c r="I300" s="258"/>
    </row>
    <row r="301" spans="2:9" s="241" customFormat="1" ht="18" customHeight="1" x14ac:dyDescent="0.6">
      <c r="B301" s="258"/>
      <c r="C301" s="258"/>
      <c r="E301" s="258"/>
      <c r="F301" s="258"/>
      <c r="I301" s="258"/>
    </row>
    <row r="302" spans="2:9" s="241" customFormat="1" ht="18" customHeight="1" x14ac:dyDescent="0.6">
      <c r="B302" s="258"/>
      <c r="C302" s="258"/>
      <c r="E302" s="258"/>
      <c r="F302" s="258"/>
      <c r="I302" s="258"/>
    </row>
    <row r="303" spans="2:9" s="241" customFormat="1" ht="18" customHeight="1" x14ac:dyDescent="0.6">
      <c r="B303" s="258"/>
      <c r="C303" s="258"/>
      <c r="E303" s="258"/>
      <c r="F303" s="258"/>
      <c r="I303" s="258"/>
    </row>
    <row r="304" spans="2:9" s="241" customFormat="1" ht="18" customHeight="1" x14ac:dyDescent="0.6">
      <c r="B304" s="258"/>
      <c r="C304" s="258"/>
      <c r="E304" s="258"/>
      <c r="F304" s="258"/>
      <c r="I304" s="258"/>
    </row>
    <row r="305" spans="2:9" s="241" customFormat="1" ht="18" customHeight="1" x14ac:dyDescent="0.6">
      <c r="B305" s="258"/>
      <c r="C305" s="258"/>
      <c r="E305" s="258"/>
      <c r="F305" s="258"/>
      <c r="I305" s="258"/>
    </row>
    <row r="306" spans="2:9" s="241" customFormat="1" ht="18" customHeight="1" x14ac:dyDescent="0.6">
      <c r="B306" s="258"/>
      <c r="C306" s="258"/>
      <c r="E306" s="258"/>
      <c r="F306" s="258"/>
      <c r="I306" s="258"/>
    </row>
    <row r="307" spans="2:9" s="241" customFormat="1" ht="18" customHeight="1" x14ac:dyDescent="0.6">
      <c r="B307" s="258"/>
      <c r="C307" s="258"/>
      <c r="E307" s="258"/>
      <c r="F307" s="258"/>
      <c r="I307" s="258"/>
    </row>
    <row r="308" spans="2:9" s="241" customFormat="1" ht="18" customHeight="1" x14ac:dyDescent="0.6">
      <c r="B308" s="258"/>
      <c r="C308" s="258"/>
      <c r="E308" s="258"/>
      <c r="F308" s="258"/>
      <c r="I308" s="258"/>
    </row>
    <row r="309" spans="2:9" s="241" customFormat="1" ht="18" customHeight="1" x14ac:dyDescent="0.6">
      <c r="B309" s="258"/>
      <c r="C309" s="258"/>
      <c r="E309" s="258"/>
      <c r="F309" s="258"/>
      <c r="I309" s="258"/>
    </row>
    <row r="310" spans="2:9" s="241" customFormat="1" ht="18" customHeight="1" x14ac:dyDescent="0.6">
      <c r="B310" s="258"/>
      <c r="C310" s="258"/>
      <c r="E310" s="258"/>
      <c r="F310" s="258"/>
      <c r="I310" s="258"/>
    </row>
    <row r="311" spans="2:9" s="241" customFormat="1" ht="18" customHeight="1" x14ac:dyDescent="0.6">
      <c r="B311" s="258"/>
      <c r="C311" s="258"/>
      <c r="E311" s="258"/>
      <c r="F311" s="258"/>
      <c r="I311" s="258"/>
    </row>
    <row r="312" spans="2:9" s="241" customFormat="1" ht="18" customHeight="1" x14ac:dyDescent="0.6">
      <c r="B312" s="258"/>
      <c r="C312" s="258"/>
      <c r="E312" s="258"/>
      <c r="F312" s="258"/>
      <c r="I312" s="258"/>
    </row>
    <row r="313" spans="2:9" s="241" customFormat="1" ht="18" customHeight="1" x14ac:dyDescent="0.6">
      <c r="B313" s="258"/>
      <c r="C313" s="258"/>
      <c r="E313" s="258"/>
      <c r="F313" s="258"/>
      <c r="I313" s="258"/>
    </row>
    <row r="314" spans="2:9" s="241" customFormat="1" ht="18" customHeight="1" x14ac:dyDescent="0.6">
      <c r="B314" s="258"/>
      <c r="C314" s="258"/>
      <c r="E314" s="258"/>
      <c r="F314" s="258"/>
      <c r="I314" s="258"/>
    </row>
    <row r="315" spans="2:9" s="241" customFormat="1" ht="18" customHeight="1" x14ac:dyDescent="0.6">
      <c r="B315" s="258"/>
      <c r="C315" s="258"/>
      <c r="E315" s="258"/>
      <c r="F315" s="258"/>
      <c r="I315" s="258"/>
    </row>
    <row r="316" spans="2:9" s="241" customFormat="1" ht="18" customHeight="1" x14ac:dyDescent="0.6">
      <c r="B316" s="258"/>
      <c r="C316" s="258"/>
      <c r="E316" s="258"/>
      <c r="F316" s="258"/>
      <c r="I316" s="258"/>
    </row>
    <row r="317" spans="2:9" s="241" customFormat="1" ht="18" customHeight="1" x14ac:dyDescent="0.6">
      <c r="B317" s="258"/>
      <c r="C317" s="258"/>
      <c r="E317" s="258"/>
      <c r="F317" s="258"/>
      <c r="I317" s="258"/>
    </row>
    <row r="318" spans="2:9" s="241" customFormat="1" ht="18" customHeight="1" x14ac:dyDescent="0.6">
      <c r="B318" s="258"/>
      <c r="C318" s="258"/>
      <c r="E318" s="258"/>
      <c r="F318" s="258"/>
      <c r="I318" s="258"/>
    </row>
    <row r="319" spans="2:9" s="241" customFormat="1" ht="18" customHeight="1" x14ac:dyDescent="0.6">
      <c r="B319" s="258"/>
      <c r="C319" s="258"/>
      <c r="E319" s="258"/>
      <c r="F319" s="258"/>
      <c r="I319" s="258"/>
    </row>
    <row r="320" spans="2:9" s="241" customFormat="1" ht="18" customHeight="1" x14ac:dyDescent="0.6">
      <c r="B320" s="258"/>
      <c r="C320" s="258"/>
      <c r="E320" s="258"/>
      <c r="F320" s="258"/>
      <c r="I320" s="258"/>
    </row>
    <row r="321" spans="2:9" s="241" customFormat="1" ht="18" customHeight="1" x14ac:dyDescent="0.6">
      <c r="B321" s="258"/>
      <c r="C321" s="258"/>
      <c r="E321" s="258"/>
      <c r="F321" s="258"/>
      <c r="I321" s="258"/>
    </row>
    <row r="322" spans="2:9" s="241" customFormat="1" ht="18" customHeight="1" x14ac:dyDescent="0.6">
      <c r="B322" s="258"/>
      <c r="C322" s="258"/>
      <c r="E322" s="258"/>
      <c r="F322" s="258"/>
      <c r="I322" s="258"/>
    </row>
    <row r="323" spans="2:9" s="241" customFormat="1" ht="18" customHeight="1" x14ac:dyDescent="0.6">
      <c r="B323" s="258"/>
      <c r="C323" s="258"/>
      <c r="E323" s="258"/>
      <c r="F323" s="258"/>
      <c r="I323" s="258"/>
    </row>
    <row r="324" spans="2:9" s="241" customFormat="1" ht="18" customHeight="1" x14ac:dyDescent="0.6">
      <c r="B324" s="258"/>
      <c r="C324" s="258"/>
      <c r="E324" s="258"/>
      <c r="F324" s="258"/>
      <c r="I324" s="258"/>
    </row>
    <row r="325" spans="2:9" s="241" customFormat="1" ht="18" customHeight="1" x14ac:dyDescent="0.6">
      <c r="B325" s="258"/>
      <c r="C325" s="258"/>
      <c r="E325" s="258"/>
      <c r="F325" s="258"/>
      <c r="I325" s="258"/>
    </row>
    <row r="326" spans="2:9" s="241" customFormat="1" ht="18" customHeight="1" x14ac:dyDescent="0.6">
      <c r="B326" s="258"/>
      <c r="C326" s="258"/>
      <c r="E326" s="258"/>
      <c r="F326" s="258"/>
      <c r="I326" s="258"/>
    </row>
    <row r="327" spans="2:9" s="241" customFormat="1" ht="18" customHeight="1" x14ac:dyDescent="0.6">
      <c r="B327" s="258"/>
      <c r="C327" s="258"/>
      <c r="E327" s="258"/>
      <c r="F327" s="258"/>
      <c r="I327" s="258"/>
    </row>
    <row r="328" spans="2:9" s="241" customFormat="1" ht="18" customHeight="1" x14ac:dyDescent="0.6">
      <c r="B328" s="258"/>
      <c r="C328" s="258"/>
      <c r="E328" s="258"/>
      <c r="F328" s="258"/>
      <c r="I328" s="258"/>
    </row>
    <row r="329" spans="2:9" s="241" customFormat="1" ht="18" customHeight="1" x14ac:dyDescent="0.6">
      <c r="B329" s="258"/>
      <c r="C329" s="258"/>
      <c r="E329" s="258"/>
      <c r="F329" s="258"/>
      <c r="I329" s="258"/>
    </row>
    <row r="330" spans="2:9" s="241" customFormat="1" ht="18" customHeight="1" x14ac:dyDescent="0.6">
      <c r="B330" s="258"/>
      <c r="C330" s="258"/>
      <c r="E330" s="258"/>
      <c r="F330" s="258"/>
      <c r="I330" s="258"/>
    </row>
    <row r="331" spans="2:9" s="241" customFormat="1" ht="18" customHeight="1" x14ac:dyDescent="0.6">
      <c r="B331" s="258"/>
      <c r="C331" s="258"/>
      <c r="E331" s="258"/>
      <c r="F331" s="258"/>
      <c r="I331" s="258"/>
    </row>
    <row r="332" spans="2:9" s="241" customFormat="1" ht="18" customHeight="1" x14ac:dyDescent="0.6">
      <c r="B332" s="258"/>
      <c r="C332" s="258"/>
      <c r="E332" s="258"/>
      <c r="F332" s="258"/>
      <c r="I332" s="258"/>
    </row>
    <row r="333" spans="2:9" s="241" customFormat="1" ht="18" customHeight="1" x14ac:dyDescent="0.6">
      <c r="B333" s="258"/>
      <c r="C333" s="258"/>
      <c r="E333" s="258"/>
      <c r="F333" s="258"/>
      <c r="I333" s="258"/>
    </row>
    <row r="334" spans="2:9" s="241" customFormat="1" ht="18" customHeight="1" x14ac:dyDescent="0.6">
      <c r="B334" s="258"/>
      <c r="C334" s="258"/>
      <c r="E334" s="258"/>
      <c r="F334" s="258"/>
      <c r="I334" s="258"/>
    </row>
    <row r="335" spans="2:9" s="241" customFormat="1" ht="18" customHeight="1" x14ac:dyDescent="0.6">
      <c r="B335" s="258"/>
      <c r="C335" s="258"/>
      <c r="E335" s="258"/>
      <c r="F335" s="258"/>
      <c r="I335" s="258"/>
    </row>
    <row r="336" spans="2:9" s="241" customFormat="1" ht="18" customHeight="1" x14ac:dyDescent="0.6">
      <c r="B336" s="258"/>
      <c r="C336" s="258"/>
      <c r="E336" s="258"/>
      <c r="F336" s="258"/>
      <c r="I336" s="258"/>
    </row>
    <row r="337" spans="2:9" s="241" customFormat="1" ht="18" customHeight="1" x14ac:dyDescent="0.6">
      <c r="B337" s="258"/>
      <c r="C337" s="258"/>
      <c r="E337" s="258"/>
      <c r="F337" s="258"/>
      <c r="I337" s="258"/>
    </row>
    <row r="338" spans="2:9" s="241" customFormat="1" ht="18" customHeight="1" x14ac:dyDescent="0.6">
      <c r="B338" s="258"/>
      <c r="C338" s="258"/>
      <c r="E338" s="258"/>
      <c r="F338" s="258"/>
      <c r="I338" s="258"/>
    </row>
    <row r="339" spans="2:9" s="241" customFormat="1" ht="18" customHeight="1" x14ac:dyDescent="0.6">
      <c r="B339" s="258"/>
      <c r="C339" s="258"/>
      <c r="E339" s="258"/>
      <c r="F339" s="258"/>
      <c r="I339" s="258"/>
    </row>
    <row r="340" spans="2:9" s="241" customFormat="1" ht="18" customHeight="1" x14ac:dyDescent="0.6">
      <c r="B340" s="258"/>
      <c r="C340" s="258"/>
      <c r="E340" s="258"/>
      <c r="F340" s="258"/>
      <c r="I340" s="258"/>
    </row>
    <row r="341" spans="2:9" s="241" customFormat="1" ht="18" customHeight="1" x14ac:dyDescent="0.6">
      <c r="B341" s="258"/>
      <c r="C341" s="258"/>
      <c r="E341" s="258"/>
      <c r="F341" s="258"/>
      <c r="I341" s="258"/>
    </row>
    <row r="342" spans="2:9" s="241" customFormat="1" ht="18" customHeight="1" x14ac:dyDescent="0.6">
      <c r="B342" s="258"/>
      <c r="C342" s="258"/>
      <c r="E342" s="258"/>
      <c r="F342" s="258"/>
      <c r="I342" s="258"/>
    </row>
    <row r="343" spans="2:9" s="241" customFormat="1" ht="18" customHeight="1" x14ac:dyDescent="0.6">
      <c r="B343" s="258"/>
      <c r="C343" s="258"/>
      <c r="E343" s="258"/>
      <c r="F343" s="258"/>
      <c r="I343" s="258"/>
    </row>
    <row r="344" spans="2:9" s="241" customFormat="1" ht="18" customHeight="1" x14ac:dyDescent="0.6">
      <c r="B344" s="258"/>
      <c r="C344" s="258"/>
      <c r="E344" s="258"/>
      <c r="F344" s="258"/>
      <c r="I344" s="258"/>
    </row>
    <row r="345" spans="2:9" s="241" customFormat="1" ht="18" customHeight="1" x14ac:dyDescent="0.6">
      <c r="B345" s="258"/>
      <c r="C345" s="258"/>
      <c r="E345" s="258"/>
      <c r="F345" s="258"/>
      <c r="I345" s="258"/>
    </row>
    <row r="346" spans="2:9" s="241" customFormat="1" ht="18" customHeight="1" x14ac:dyDescent="0.6">
      <c r="B346" s="258"/>
      <c r="C346" s="258"/>
      <c r="E346" s="258"/>
      <c r="F346" s="258"/>
      <c r="I346" s="258"/>
    </row>
    <row r="347" spans="2:9" s="241" customFormat="1" ht="18" customHeight="1" x14ac:dyDescent="0.6">
      <c r="B347" s="258"/>
      <c r="C347" s="258"/>
      <c r="E347" s="258"/>
      <c r="F347" s="258"/>
      <c r="I347" s="258"/>
    </row>
    <row r="348" spans="2:9" s="241" customFormat="1" ht="18" customHeight="1" x14ac:dyDescent="0.6">
      <c r="B348" s="258"/>
      <c r="C348" s="258"/>
      <c r="E348" s="258"/>
      <c r="F348" s="258"/>
      <c r="I348" s="258"/>
    </row>
    <row r="349" spans="2:9" s="241" customFormat="1" ht="18" customHeight="1" x14ac:dyDescent="0.6">
      <c r="B349" s="258"/>
      <c r="C349" s="258"/>
      <c r="E349" s="258"/>
      <c r="F349" s="258"/>
      <c r="I349" s="258"/>
    </row>
    <row r="350" spans="2:9" s="241" customFormat="1" ht="18" customHeight="1" x14ac:dyDescent="0.6">
      <c r="B350" s="258"/>
      <c r="C350" s="258"/>
      <c r="E350" s="258"/>
      <c r="F350" s="258"/>
      <c r="I350" s="258"/>
    </row>
    <row r="351" spans="2:9" s="241" customFormat="1" ht="18" customHeight="1" x14ac:dyDescent="0.6">
      <c r="B351" s="258"/>
      <c r="C351" s="258"/>
      <c r="E351" s="258"/>
      <c r="F351" s="258"/>
      <c r="I351" s="258"/>
    </row>
    <row r="352" spans="2:9" s="241" customFormat="1" ht="18" customHeight="1" x14ac:dyDescent="0.6">
      <c r="B352" s="258"/>
      <c r="C352" s="258"/>
      <c r="E352" s="258"/>
      <c r="F352" s="258"/>
      <c r="I352" s="258"/>
    </row>
    <row r="353" spans="2:9" s="241" customFormat="1" ht="18" customHeight="1" x14ac:dyDescent="0.6">
      <c r="B353" s="258"/>
      <c r="C353" s="258"/>
      <c r="E353" s="258"/>
      <c r="F353" s="258"/>
      <c r="I353" s="258"/>
    </row>
    <row r="354" spans="2:9" s="241" customFormat="1" ht="18" customHeight="1" x14ac:dyDescent="0.6">
      <c r="B354" s="258"/>
      <c r="C354" s="258"/>
      <c r="E354" s="258"/>
      <c r="F354" s="258"/>
      <c r="I354" s="258"/>
    </row>
    <row r="355" spans="2:9" s="241" customFormat="1" ht="18" customHeight="1" x14ac:dyDescent="0.6">
      <c r="B355" s="258"/>
      <c r="C355" s="258"/>
      <c r="E355" s="258"/>
      <c r="F355" s="258"/>
      <c r="I355" s="258"/>
    </row>
    <row r="356" spans="2:9" s="241" customFormat="1" ht="18" customHeight="1" x14ac:dyDescent="0.6">
      <c r="B356" s="258"/>
      <c r="C356" s="258"/>
      <c r="E356" s="258"/>
      <c r="F356" s="258"/>
      <c r="I356" s="258"/>
    </row>
    <row r="357" spans="2:9" s="241" customFormat="1" ht="18" customHeight="1" x14ac:dyDescent="0.6">
      <c r="B357" s="258"/>
      <c r="C357" s="258"/>
      <c r="E357" s="258"/>
      <c r="F357" s="258"/>
      <c r="I357" s="258"/>
    </row>
    <row r="358" spans="2:9" s="241" customFormat="1" ht="18" customHeight="1" x14ac:dyDescent="0.6">
      <c r="B358" s="258"/>
      <c r="C358" s="258"/>
      <c r="E358" s="258"/>
      <c r="F358" s="258"/>
      <c r="I358" s="258"/>
    </row>
    <row r="359" spans="2:9" s="241" customFormat="1" ht="18" customHeight="1" x14ac:dyDescent="0.6">
      <c r="B359" s="258"/>
      <c r="C359" s="258"/>
      <c r="E359" s="258"/>
      <c r="F359" s="258"/>
      <c r="I359" s="258"/>
    </row>
    <row r="360" spans="2:9" s="241" customFormat="1" ht="18" customHeight="1" x14ac:dyDescent="0.6">
      <c r="B360" s="258"/>
      <c r="C360" s="258"/>
      <c r="E360" s="258"/>
      <c r="F360" s="258"/>
      <c r="I360" s="258"/>
    </row>
    <row r="361" spans="2:9" s="241" customFormat="1" ht="18" customHeight="1" x14ac:dyDescent="0.6">
      <c r="B361" s="258"/>
      <c r="C361" s="258"/>
      <c r="E361" s="258"/>
      <c r="F361" s="258"/>
      <c r="I361" s="258"/>
    </row>
    <row r="362" spans="2:9" s="241" customFormat="1" ht="18" customHeight="1" x14ac:dyDescent="0.6">
      <c r="B362" s="258"/>
      <c r="C362" s="258"/>
      <c r="E362" s="258"/>
      <c r="F362" s="258"/>
      <c r="I362" s="258"/>
    </row>
    <row r="363" spans="2:9" s="241" customFormat="1" ht="18" customHeight="1" x14ac:dyDescent="0.6">
      <c r="B363" s="258"/>
      <c r="C363" s="258"/>
      <c r="E363" s="258"/>
      <c r="F363" s="258"/>
      <c r="I363" s="258"/>
    </row>
    <row r="364" spans="2:9" s="241" customFormat="1" ht="18" customHeight="1" x14ac:dyDescent="0.6">
      <c r="B364" s="258"/>
      <c r="C364" s="258"/>
      <c r="E364" s="258"/>
      <c r="F364" s="258"/>
      <c r="I364" s="258"/>
    </row>
    <row r="365" spans="2:9" s="241" customFormat="1" ht="18" customHeight="1" x14ac:dyDescent="0.6">
      <c r="B365" s="258"/>
      <c r="C365" s="258"/>
      <c r="E365" s="258"/>
      <c r="F365" s="258"/>
      <c r="I365" s="258"/>
    </row>
    <row r="366" spans="2:9" s="241" customFormat="1" ht="18" customHeight="1" x14ac:dyDescent="0.6">
      <c r="B366" s="258"/>
      <c r="C366" s="258"/>
      <c r="E366" s="258"/>
      <c r="F366" s="258"/>
      <c r="I366" s="258"/>
    </row>
    <row r="367" spans="2:9" s="241" customFormat="1" ht="18" customHeight="1" x14ac:dyDescent="0.6">
      <c r="B367" s="258"/>
      <c r="C367" s="258"/>
      <c r="E367" s="258"/>
      <c r="F367" s="258"/>
      <c r="I367" s="258"/>
    </row>
    <row r="368" spans="2:9" s="241" customFormat="1" ht="18" customHeight="1" x14ac:dyDescent="0.6">
      <c r="B368" s="258"/>
      <c r="C368" s="258"/>
      <c r="E368" s="258"/>
      <c r="F368" s="258"/>
      <c r="I368" s="258"/>
    </row>
    <row r="369" spans="2:9" s="241" customFormat="1" ht="18" customHeight="1" x14ac:dyDescent="0.6">
      <c r="B369" s="258"/>
      <c r="C369" s="258"/>
      <c r="E369" s="258"/>
      <c r="F369" s="258"/>
      <c r="I369" s="258"/>
    </row>
    <row r="370" spans="2:9" s="241" customFormat="1" ht="18" customHeight="1" x14ac:dyDescent="0.6">
      <c r="B370" s="258"/>
      <c r="C370" s="258"/>
      <c r="E370" s="258"/>
      <c r="F370" s="258"/>
      <c r="I370" s="258"/>
    </row>
    <row r="371" spans="2:9" s="241" customFormat="1" ht="18" customHeight="1" x14ac:dyDescent="0.6">
      <c r="B371" s="258"/>
      <c r="C371" s="258"/>
      <c r="E371" s="258"/>
      <c r="F371" s="258"/>
      <c r="I371" s="258"/>
    </row>
    <row r="372" spans="2:9" s="241" customFormat="1" ht="18" customHeight="1" x14ac:dyDescent="0.6">
      <c r="B372" s="258"/>
      <c r="C372" s="258"/>
      <c r="E372" s="258"/>
      <c r="F372" s="258"/>
      <c r="I372" s="258"/>
    </row>
    <row r="373" spans="2:9" s="241" customFormat="1" ht="18" customHeight="1" x14ac:dyDescent="0.6">
      <c r="B373" s="258"/>
      <c r="C373" s="258"/>
      <c r="E373" s="258"/>
      <c r="F373" s="258"/>
      <c r="I373" s="258"/>
    </row>
    <row r="374" spans="2:9" s="241" customFormat="1" ht="18" customHeight="1" x14ac:dyDescent="0.6">
      <c r="B374" s="258"/>
      <c r="C374" s="258"/>
      <c r="E374" s="258"/>
      <c r="F374" s="258"/>
      <c r="I374" s="258"/>
    </row>
    <row r="375" spans="2:9" s="241" customFormat="1" ht="18" customHeight="1" x14ac:dyDescent="0.6">
      <c r="B375" s="258"/>
      <c r="C375" s="258"/>
      <c r="E375" s="258"/>
      <c r="F375" s="258"/>
      <c r="I375" s="258"/>
    </row>
    <row r="376" spans="2:9" s="241" customFormat="1" ht="18" customHeight="1" x14ac:dyDescent="0.6">
      <c r="B376" s="258"/>
      <c r="C376" s="258"/>
      <c r="E376" s="258"/>
      <c r="F376" s="258"/>
      <c r="I376" s="258"/>
    </row>
    <row r="377" spans="2:9" s="241" customFormat="1" ht="18" customHeight="1" x14ac:dyDescent="0.6">
      <c r="B377" s="258"/>
      <c r="C377" s="258"/>
      <c r="E377" s="258"/>
      <c r="F377" s="258"/>
      <c r="I377" s="258"/>
    </row>
    <row r="378" spans="2:9" s="241" customFormat="1" ht="18" customHeight="1" x14ac:dyDescent="0.6">
      <c r="B378" s="258"/>
      <c r="C378" s="258"/>
      <c r="E378" s="258"/>
      <c r="F378" s="258"/>
      <c r="I378" s="258"/>
    </row>
    <row r="379" spans="2:9" s="241" customFormat="1" ht="18" customHeight="1" x14ac:dyDescent="0.6">
      <c r="B379" s="258"/>
      <c r="C379" s="258"/>
      <c r="E379" s="258"/>
      <c r="F379" s="258"/>
      <c r="I379" s="258"/>
    </row>
    <row r="380" spans="2:9" s="241" customFormat="1" ht="18" customHeight="1" x14ac:dyDescent="0.6">
      <c r="B380" s="258"/>
      <c r="C380" s="258"/>
      <c r="E380" s="258"/>
      <c r="F380" s="258"/>
      <c r="I380" s="258"/>
    </row>
    <row r="381" spans="2:9" s="241" customFormat="1" ht="18" customHeight="1" x14ac:dyDescent="0.6">
      <c r="B381" s="258"/>
      <c r="C381" s="258"/>
      <c r="E381" s="258"/>
      <c r="F381" s="258"/>
      <c r="I381" s="258"/>
    </row>
    <row r="382" spans="2:9" s="241" customFormat="1" ht="18" customHeight="1" x14ac:dyDescent="0.6">
      <c r="B382" s="258"/>
      <c r="C382" s="258"/>
      <c r="E382" s="258"/>
      <c r="F382" s="258"/>
      <c r="I382" s="258"/>
    </row>
    <row r="383" spans="2:9" s="241" customFormat="1" ht="18" customHeight="1" x14ac:dyDescent="0.6">
      <c r="B383" s="258"/>
      <c r="C383" s="258"/>
      <c r="E383" s="258"/>
      <c r="F383" s="258"/>
      <c r="I383" s="258"/>
    </row>
    <row r="384" spans="2:9" s="241" customFormat="1" ht="18" customHeight="1" x14ac:dyDescent="0.6">
      <c r="B384" s="258"/>
      <c r="C384" s="258"/>
      <c r="E384" s="258"/>
      <c r="F384" s="258"/>
      <c r="I384" s="258"/>
    </row>
    <row r="385" spans="2:9" s="241" customFormat="1" ht="18" customHeight="1" x14ac:dyDescent="0.6">
      <c r="B385" s="258"/>
      <c r="C385" s="258"/>
      <c r="E385" s="258"/>
      <c r="F385" s="258"/>
      <c r="I385" s="258"/>
    </row>
    <row r="386" spans="2:9" s="241" customFormat="1" ht="18" customHeight="1" x14ac:dyDescent="0.6">
      <c r="B386" s="258"/>
      <c r="C386" s="258"/>
      <c r="E386" s="258"/>
      <c r="F386" s="258"/>
      <c r="I386" s="258"/>
    </row>
    <row r="387" spans="2:9" s="241" customFormat="1" ht="18" customHeight="1" x14ac:dyDescent="0.6">
      <c r="B387" s="258"/>
      <c r="C387" s="258"/>
      <c r="E387" s="258"/>
      <c r="F387" s="258"/>
      <c r="I387" s="258"/>
    </row>
    <row r="388" spans="2:9" s="241" customFormat="1" ht="18" customHeight="1" x14ac:dyDescent="0.6">
      <c r="B388" s="258"/>
      <c r="C388" s="258"/>
      <c r="E388" s="258"/>
      <c r="F388" s="258"/>
      <c r="I388" s="258"/>
    </row>
    <row r="389" spans="2:9" s="241" customFormat="1" ht="18" customHeight="1" x14ac:dyDescent="0.6">
      <c r="B389" s="258"/>
      <c r="C389" s="258"/>
      <c r="E389" s="258"/>
      <c r="F389" s="258"/>
      <c r="I389" s="258"/>
    </row>
    <row r="390" spans="2:9" s="241" customFormat="1" ht="18" customHeight="1" x14ac:dyDescent="0.6">
      <c r="B390" s="258"/>
      <c r="C390" s="258"/>
      <c r="E390" s="258"/>
      <c r="F390" s="258"/>
      <c r="I390" s="258"/>
    </row>
    <row r="391" spans="2:9" s="241" customFormat="1" ht="18" customHeight="1" x14ac:dyDescent="0.6">
      <c r="B391" s="258"/>
      <c r="C391" s="258"/>
      <c r="E391" s="258"/>
      <c r="F391" s="258"/>
      <c r="I391" s="258"/>
    </row>
    <row r="392" spans="2:9" s="241" customFormat="1" ht="18" customHeight="1" x14ac:dyDescent="0.6">
      <c r="B392" s="258"/>
      <c r="C392" s="258"/>
      <c r="E392" s="258"/>
      <c r="F392" s="258"/>
      <c r="I392" s="258"/>
    </row>
    <row r="393" spans="2:9" s="241" customFormat="1" ht="18" customHeight="1" x14ac:dyDescent="0.6">
      <c r="B393" s="258"/>
      <c r="C393" s="258"/>
      <c r="E393" s="258"/>
      <c r="F393" s="258"/>
      <c r="I393" s="258"/>
    </row>
    <row r="394" spans="2:9" s="241" customFormat="1" ht="18" customHeight="1" x14ac:dyDescent="0.6">
      <c r="B394" s="258"/>
      <c r="C394" s="258"/>
      <c r="E394" s="258"/>
      <c r="F394" s="258"/>
      <c r="I394" s="258"/>
    </row>
    <row r="395" spans="2:9" s="241" customFormat="1" ht="18" customHeight="1" x14ac:dyDescent="0.6">
      <c r="B395" s="258"/>
      <c r="C395" s="258"/>
      <c r="E395" s="258"/>
      <c r="F395" s="258"/>
      <c r="I395" s="258"/>
    </row>
    <row r="396" spans="2:9" s="241" customFormat="1" ht="18" customHeight="1" x14ac:dyDescent="0.6">
      <c r="B396" s="258"/>
      <c r="C396" s="258"/>
      <c r="E396" s="258"/>
      <c r="F396" s="258"/>
      <c r="I396" s="258"/>
    </row>
    <row r="397" spans="2:9" s="241" customFormat="1" ht="18" customHeight="1" x14ac:dyDescent="0.6">
      <c r="B397" s="258"/>
      <c r="C397" s="258"/>
      <c r="E397" s="258"/>
      <c r="F397" s="258"/>
      <c r="I397" s="258"/>
    </row>
    <row r="398" spans="2:9" s="241" customFormat="1" ht="18" customHeight="1" x14ac:dyDescent="0.6">
      <c r="B398" s="258"/>
      <c r="C398" s="258"/>
      <c r="E398" s="258"/>
      <c r="F398" s="258"/>
      <c r="I398" s="258"/>
    </row>
    <row r="399" spans="2:9" s="241" customFormat="1" ht="18" customHeight="1" x14ac:dyDescent="0.6">
      <c r="B399" s="258"/>
      <c r="C399" s="258"/>
      <c r="E399" s="258"/>
      <c r="F399" s="258"/>
      <c r="I399" s="258"/>
    </row>
    <row r="400" spans="2:9" s="241" customFormat="1" ht="18" customHeight="1" x14ac:dyDescent="0.6">
      <c r="B400" s="258"/>
      <c r="C400" s="258"/>
      <c r="E400" s="258"/>
      <c r="F400" s="258"/>
      <c r="I400" s="258"/>
    </row>
    <row r="401" spans="2:9" s="241" customFormat="1" ht="18" customHeight="1" x14ac:dyDescent="0.6">
      <c r="B401" s="258"/>
      <c r="C401" s="258"/>
      <c r="E401" s="258"/>
      <c r="F401" s="258"/>
      <c r="I401" s="258"/>
    </row>
    <row r="402" spans="2:9" s="241" customFormat="1" ht="18" customHeight="1" x14ac:dyDescent="0.6">
      <c r="B402" s="258"/>
      <c r="C402" s="258"/>
      <c r="E402" s="258"/>
      <c r="F402" s="258"/>
      <c r="I402" s="258"/>
    </row>
    <row r="403" spans="2:9" s="241" customFormat="1" ht="18" customHeight="1" x14ac:dyDescent="0.6">
      <c r="B403" s="258"/>
      <c r="C403" s="258"/>
      <c r="E403" s="258"/>
      <c r="F403" s="258"/>
      <c r="I403" s="258"/>
    </row>
    <row r="404" spans="2:9" s="241" customFormat="1" ht="18" customHeight="1" x14ac:dyDescent="0.6">
      <c r="B404" s="258"/>
      <c r="C404" s="258"/>
      <c r="E404" s="258"/>
      <c r="F404" s="258"/>
      <c r="I404" s="258"/>
    </row>
    <row r="405" spans="2:9" s="241" customFormat="1" ht="18" customHeight="1" x14ac:dyDescent="0.6">
      <c r="B405" s="258"/>
      <c r="C405" s="258"/>
      <c r="E405" s="258"/>
      <c r="F405" s="258"/>
      <c r="I405" s="258"/>
    </row>
    <row r="406" spans="2:9" s="241" customFormat="1" ht="18" customHeight="1" x14ac:dyDescent="0.6">
      <c r="B406" s="258"/>
      <c r="C406" s="258"/>
      <c r="E406" s="258"/>
      <c r="F406" s="258"/>
      <c r="I406" s="258"/>
    </row>
    <row r="407" spans="2:9" s="241" customFormat="1" ht="18" customHeight="1" x14ac:dyDescent="0.6">
      <c r="B407" s="258"/>
      <c r="C407" s="258"/>
      <c r="E407" s="258"/>
      <c r="F407" s="258"/>
      <c r="I407" s="258"/>
    </row>
    <row r="408" spans="2:9" s="241" customFormat="1" ht="18" customHeight="1" x14ac:dyDescent="0.6">
      <c r="B408" s="258"/>
      <c r="C408" s="258"/>
      <c r="E408" s="258"/>
      <c r="F408" s="258"/>
      <c r="I408" s="258"/>
    </row>
    <row r="409" spans="2:9" s="241" customFormat="1" ht="18" customHeight="1" x14ac:dyDescent="0.6">
      <c r="B409" s="258"/>
      <c r="C409" s="258"/>
      <c r="E409" s="258"/>
      <c r="F409" s="258"/>
      <c r="I409" s="258"/>
    </row>
    <row r="410" spans="2:9" s="241" customFormat="1" ht="18" customHeight="1" x14ac:dyDescent="0.6">
      <c r="B410" s="258"/>
      <c r="C410" s="258"/>
      <c r="E410" s="258"/>
      <c r="F410" s="258"/>
      <c r="I410" s="258"/>
    </row>
    <row r="411" spans="2:9" s="241" customFormat="1" ht="18" customHeight="1" x14ac:dyDescent="0.6">
      <c r="B411" s="258"/>
      <c r="C411" s="258"/>
      <c r="E411" s="258"/>
      <c r="F411" s="258"/>
      <c r="I411" s="258"/>
    </row>
    <row r="412" spans="2:9" s="241" customFormat="1" ht="18" customHeight="1" x14ac:dyDescent="0.6">
      <c r="B412" s="258"/>
      <c r="C412" s="258"/>
      <c r="E412" s="258"/>
      <c r="F412" s="258"/>
      <c r="I412" s="258"/>
    </row>
    <row r="413" spans="2:9" s="241" customFormat="1" ht="18" customHeight="1" x14ac:dyDescent="0.6">
      <c r="B413" s="258"/>
      <c r="C413" s="258"/>
      <c r="E413" s="258"/>
      <c r="F413" s="258"/>
      <c r="I413" s="258"/>
    </row>
    <row r="414" spans="2:9" s="241" customFormat="1" ht="18" customHeight="1" x14ac:dyDescent="0.6">
      <c r="B414" s="258"/>
      <c r="C414" s="258"/>
      <c r="E414" s="258"/>
      <c r="F414" s="258"/>
      <c r="I414" s="258"/>
    </row>
    <row r="415" spans="2:9" s="241" customFormat="1" ht="18" customHeight="1" x14ac:dyDescent="0.6">
      <c r="B415" s="258"/>
      <c r="C415" s="258"/>
      <c r="E415" s="258"/>
      <c r="F415" s="258"/>
      <c r="I415" s="258"/>
    </row>
    <row r="416" spans="2:9" s="241" customFormat="1" ht="18" customHeight="1" x14ac:dyDescent="0.6">
      <c r="B416" s="258"/>
      <c r="C416" s="258"/>
      <c r="E416" s="258"/>
      <c r="F416" s="258"/>
      <c r="I416" s="258"/>
    </row>
    <row r="417" spans="2:9" s="241" customFormat="1" ht="18" customHeight="1" x14ac:dyDescent="0.6">
      <c r="B417" s="258"/>
      <c r="C417" s="258"/>
      <c r="E417" s="258"/>
      <c r="F417" s="258"/>
      <c r="I417" s="258"/>
    </row>
    <row r="418" spans="2:9" s="241" customFormat="1" ht="18" customHeight="1" x14ac:dyDescent="0.6">
      <c r="B418" s="258"/>
      <c r="C418" s="258"/>
      <c r="E418" s="258"/>
      <c r="F418" s="258"/>
      <c r="I418" s="258"/>
    </row>
    <row r="419" spans="2:9" s="241" customFormat="1" ht="18" customHeight="1" x14ac:dyDescent="0.6">
      <c r="B419" s="258"/>
      <c r="C419" s="258"/>
      <c r="E419" s="258"/>
      <c r="F419" s="258"/>
      <c r="I419" s="258"/>
    </row>
    <row r="420" spans="2:9" s="241" customFormat="1" ht="18" customHeight="1" x14ac:dyDescent="0.6">
      <c r="B420" s="258"/>
      <c r="C420" s="258"/>
      <c r="E420" s="258"/>
      <c r="F420" s="258"/>
      <c r="I420" s="258"/>
    </row>
    <row r="421" spans="2:9" s="241" customFormat="1" ht="18" customHeight="1" x14ac:dyDescent="0.6">
      <c r="B421" s="258"/>
      <c r="C421" s="258"/>
      <c r="E421" s="258"/>
      <c r="F421" s="258"/>
      <c r="I421" s="258"/>
    </row>
    <row r="422" spans="2:9" s="241" customFormat="1" ht="18" customHeight="1" x14ac:dyDescent="0.6">
      <c r="B422" s="258"/>
      <c r="C422" s="258"/>
      <c r="E422" s="258"/>
      <c r="F422" s="258"/>
      <c r="I422" s="258"/>
    </row>
    <row r="423" spans="2:9" s="241" customFormat="1" ht="18" customHeight="1" x14ac:dyDescent="0.6">
      <c r="B423" s="258"/>
      <c r="C423" s="258"/>
      <c r="E423" s="258"/>
      <c r="F423" s="258"/>
      <c r="I423" s="258"/>
    </row>
    <row r="424" spans="2:9" s="241" customFormat="1" ht="18" customHeight="1" x14ac:dyDescent="0.6">
      <c r="B424" s="258"/>
      <c r="C424" s="258"/>
      <c r="E424" s="258"/>
      <c r="F424" s="258"/>
      <c r="I424" s="258"/>
    </row>
    <row r="425" spans="2:9" s="241" customFormat="1" ht="18" customHeight="1" x14ac:dyDescent="0.6">
      <c r="B425" s="258"/>
      <c r="C425" s="258"/>
      <c r="E425" s="258"/>
      <c r="F425" s="258"/>
      <c r="I425" s="258"/>
    </row>
    <row r="426" spans="2:9" s="241" customFormat="1" ht="18" customHeight="1" x14ac:dyDescent="0.6">
      <c r="B426" s="258"/>
      <c r="C426" s="258"/>
      <c r="E426" s="258"/>
      <c r="F426" s="258"/>
      <c r="I426" s="258"/>
    </row>
    <row r="427" spans="2:9" s="241" customFormat="1" ht="18" customHeight="1" x14ac:dyDescent="0.6">
      <c r="B427" s="258"/>
      <c r="C427" s="258"/>
      <c r="E427" s="258"/>
      <c r="F427" s="258"/>
      <c r="I427" s="258"/>
    </row>
    <row r="428" spans="2:9" s="241" customFormat="1" ht="18" customHeight="1" x14ac:dyDescent="0.6">
      <c r="B428" s="258"/>
      <c r="C428" s="258"/>
      <c r="E428" s="258"/>
      <c r="F428" s="258"/>
      <c r="I428" s="258"/>
    </row>
    <row r="429" spans="2:9" s="241" customFormat="1" ht="18" customHeight="1" x14ac:dyDescent="0.6">
      <c r="B429" s="258"/>
      <c r="C429" s="258"/>
      <c r="E429" s="258"/>
      <c r="F429" s="258"/>
      <c r="I429" s="258"/>
    </row>
    <row r="430" spans="2:9" s="241" customFormat="1" ht="18" customHeight="1" x14ac:dyDescent="0.6">
      <c r="B430" s="258"/>
      <c r="C430" s="258"/>
      <c r="E430" s="258"/>
      <c r="F430" s="258"/>
      <c r="I430" s="258"/>
    </row>
    <row r="431" spans="2:9" s="241" customFormat="1" ht="18" customHeight="1" x14ac:dyDescent="0.6">
      <c r="B431" s="258"/>
      <c r="C431" s="258"/>
      <c r="E431" s="258"/>
      <c r="F431" s="258"/>
      <c r="I431" s="258"/>
    </row>
    <row r="432" spans="2:9" s="241" customFormat="1" ht="18" customHeight="1" x14ac:dyDescent="0.6">
      <c r="B432" s="258"/>
      <c r="C432" s="258"/>
      <c r="E432" s="258"/>
      <c r="F432" s="258"/>
      <c r="I432" s="258"/>
    </row>
    <row r="433" spans="2:9" s="241" customFormat="1" ht="18" customHeight="1" x14ac:dyDescent="0.6">
      <c r="B433" s="258"/>
      <c r="C433" s="258"/>
      <c r="E433" s="258"/>
      <c r="F433" s="258"/>
      <c r="I433" s="258"/>
    </row>
    <row r="434" spans="2:9" s="241" customFormat="1" ht="18" customHeight="1" x14ac:dyDescent="0.6">
      <c r="B434" s="258"/>
      <c r="C434" s="258"/>
      <c r="E434" s="258"/>
      <c r="F434" s="258"/>
      <c r="I434" s="258"/>
    </row>
    <row r="435" spans="2:9" s="241" customFormat="1" ht="18" customHeight="1" x14ac:dyDescent="0.6">
      <c r="B435" s="258"/>
      <c r="C435" s="258"/>
      <c r="E435" s="258"/>
      <c r="F435" s="258"/>
      <c r="I435" s="258"/>
    </row>
    <row r="436" spans="2:9" s="241" customFormat="1" ht="18" customHeight="1" x14ac:dyDescent="0.6">
      <c r="B436" s="258"/>
      <c r="C436" s="258"/>
      <c r="E436" s="258"/>
      <c r="F436" s="258"/>
      <c r="I436" s="258"/>
    </row>
    <row r="437" spans="2:9" s="241" customFormat="1" ht="18" customHeight="1" x14ac:dyDescent="0.6">
      <c r="B437" s="258"/>
      <c r="C437" s="258"/>
      <c r="E437" s="258"/>
      <c r="F437" s="258"/>
      <c r="I437" s="258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101"/>
  <sheetViews>
    <sheetView showGridLines="0" view="pageBreakPreview" zoomScaleNormal="100" zoomScaleSheetLayoutView="100" workbookViewId="0">
      <pane xSplit="2" ySplit="4" topLeftCell="H26" activePane="bottomRight" state="frozen"/>
      <selection pane="topRight" activeCell="C1" sqref="C1"/>
      <selection pane="bottomLeft" activeCell="A5" sqref="A5"/>
      <selection pane="bottomRight" activeCell="S10" sqref="S10"/>
    </sheetView>
  </sheetViews>
  <sheetFormatPr defaultColWidth="9.125" defaultRowHeight="21" x14ac:dyDescent="0.6"/>
  <cols>
    <col min="1" max="1" width="3.625" style="8" customWidth="1"/>
    <col min="2" max="2" width="25.625" style="8" customWidth="1"/>
    <col min="3" max="10" width="3.625" style="8" customWidth="1"/>
    <col min="11" max="22" width="3.375" style="8" customWidth="1"/>
    <col min="23" max="23" width="10.625" style="8" customWidth="1"/>
    <col min="24" max="24" width="9.125" style="8"/>
    <col min="25" max="32" width="5.75" style="8" customWidth="1"/>
    <col min="33" max="33" width="9.125" style="8"/>
    <col min="34" max="34" width="19" style="8" customWidth="1"/>
    <col min="35" max="16384" width="9.125" style="8"/>
  </cols>
  <sheetData>
    <row r="1" spans="1:57" s="60" customFormat="1" ht="35.1" customHeight="1" thickBot="1" x14ac:dyDescent="0.75">
      <c r="A1" s="616" t="s">
        <v>122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</row>
    <row r="2" spans="1:57" ht="30" customHeight="1" thickBot="1" x14ac:dyDescent="0.65">
      <c r="A2" s="260" t="s">
        <v>0</v>
      </c>
      <c r="B2" s="261"/>
      <c r="C2" s="617" t="s">
        <v>13</v>
      </c>
      <c r="D2" s="618"/>
      <c r="E2" s="618"/>
      <c r="F2" s="618"/>
      <c r="G2" s="618"/>
      <c r="H2" s="618"/>
      <c r="I2" s="618"/>
      <c r="J2" s="619"/>
      <c r="K2" s="617" t="s">
        <v>15</v>
      </c>
      <c r="L2" s="618"/>
      <c r="M2" s="618"/>
      <c r="N2" s="619"/>
      <c r="O2" s="620" t="s">
        <v>123</v>
      </c>
      <c r="P2" s="621"/>
      <c r="Q2" s="621"/>
      <c r="R2" s="622"/>
      <c r="S2" s="617" t="s">
        <v>15</v>
      </c>
      <c r="T2" s="618"/>
      <c r="U2" s="618"/>
      <c r="V2" s="619"/>
      <c r="W2" s="623" t="s">
        <v>47</v>
      </c>
      <c r="X2" s="60"/>
      <c r="Y2" s="607" t="s">
        <v>56</v>
      </c>
      <c r="Z2" s="607"/>
      <c r="AA2" s="607"/>
      <c r="AB2" s="607"/>
      <c r="AC2" s="607"/>
      <c r="AD2" s="607"/>
      <c r="AE2" s="607"/>
      <c r="AF2" s="607"/>
      <c r="AH2" s="485" t="s">
        <v>64</v>
      </c>
      <c r="AI2" s="60"/>
    </row>
    <row r="3" spans="1:57" ht="30" customHeight="1" x14ac:dyDescent="0.6">
      <c r="A3" s="263" t="s">
        <v>2</v>
      </c>
      <c r="B3" s="264" t="s">
        <v>55</v>
      </c>
      <c r="C3" s="608">
        <v>1</v>
      </c>
      <c r="D3" s="610">
        <v>2</v>
      </c>
      <c r="E3" s="610">
        <v>3</v>
      </c>
      <c r="F3" s="610">
        <v>4</v>
      </c>
      <c r="G3" s="610">
        <v>5</v>
      </c>
      <c r="H3" s="610">
        <v>6</v>
      </c>
      <c r="I3" s="610">
        <v>7</v>
      </c>
      <c r="J3" s="612">
        <v>8</v>
      </c>
      <c r="K3" s="486" t="s">
        <v>57</v>
      </c>
      <c r="L3" s="487" t="s">
        <v>58</v>
      </c>
      <c r="M3" s="487" t="s">
        <v>59</v>
      </c>
      <c r="N3" s="488" t="s">
        <v>60</v>
      </c>
      <c r="O3" s="268">
        <v>1</v>
      </c>
      <c r="P3" s="269">
        <v>2</v>
      </c>
      <c r="Q3" s="270">
        <v>3</v>
      </c>
      <c r="R3" s="271" t="s">
        <v>1</v>
      </c>
      <c r="S3" s="614" t="s">
        <v>57</v>
      </c>
      <c r="T3" s="626" t="s">
        <v>58</v>
      </c>
      <c r="U3" s="626" t="s">
        <v>59</v>
      </c>
      <c r="V3" s="628" t="s">
        <v>60</v>
      </c>
      <c r="W3" s="624"/>
      <c r="X3" s="60"/>
      <c r="Y3" s="272" t="s">
        <v>57</v>
      </c>
      <c r="Z3" s="273" t="s">
        <v>58</v>
      </c>
      <c r="AA3" s="273" t="s">
        <v>59</v>
      </c>
      <c r="AB3" s="274" t="s">
        <v>60</v>
      </c>
      <c r="AC3" s="275" t="s">
        <v>57</v>
      </c>
      <c r="AD3" s="276" t="s">
        <v>58</v>
      </c>
      <c r="AE3" s="276" t="s">
        <v>59</v>
      </c>
      <c r="AF3" s="277" t="s">
        <v>60</v>
      </c>
      <c r="AH3" s="652" t="s">
        <v>63</v>
      </c>
      <c r="AI3" s="60"/>
    </row>
    <row r="4" spans="1:57" ht="22.5" customHeight="1" thickBot="1" x14ac:dyDescent="0.65">
      <c r="A4" s="278"/>
      <c r="B4" s="279"/>
      <c r="C4" s="609"/>
      <c r="D4" s="611"/>
      <c r="E4" s="611"/>
      <c r="F4" s="611"/>
      <c r="G4" s="611"/>
      <c r="H4" s="611"/>
      <c r="I4" s="611"/>
      <c r="J4" s="613"/>
      <c r="K4" s="280">
        <v>3</v>
      </c>
      <c r="L4" s="281">
        <v>2</v>
      </c>
      <c r="M4" s="281">
        <v>1</v>
      </c>
      <c r="N4" s="282">
        <v>0</v>
      </c>
      <c r="O4" s="283">
        <v>3</v>
      </c>
      <c r="P4" s="281">
        <v>3</v>
      </c>
      <c r="Q4" s="282">
        <v>3</v>
      </c>
      <c r="R4" s="284">
        <v>9</v>
      </c>
      <c r="S4" s="615"/>
      <c r="T4" s="627"/>
      <c r="U4" s="627"/>
      <c r="V4" s="629"/>
      <c r="W4" s="625"/>
      <c r="X4" s="60"/>
      <c r="Y4" s="285">
        <v>3</v>
      </c>
      <c r="Z4" s="286">
        <v>2</v>
      </c>
      <c r="AA4" s="286">
        <v>1</v>
      </c>
      <c r="AB4" s="287">
        <v>0</v>
      </c>
      <c r="AC4" s="288">
        <v>3</v>
      </c>
      <c r="AD4" s="289">
        <v>2</v>
      </c>
      <c r="AE4" s="289">
        <v>1</v>
      </c>
      <c r="AF4" s="290">
        <v>0</v>
      </c>
      <c r="AH4" s="653"/>
      <c r="AI4" s="60"/>
    </row>
    <row r="5" spans="1:57" ht="17.100000000000001" customHeight="1" x14ac:dyDescent="0.6">
      <c r="A5" s="291">
        <v>1</v>
      </c>
      <c r="B5" s="4" t="str">
        <f>'รวมคะแนน3-2'!C7</f>
        <v>นาย ณัฐพล  ท่อกระโทก</v>
      </c>
      <c r="C5" s="292">
        <v>3</v>
      </c>
      <c r="D5" s="293">
        <v>3</v>
      </c>
      <c r="E5" s="293">
        <v>3</v>
      </c>
      <c r="F5" s="293">
        <v>3</v>
      </c>
      <c r="G5" s="293">
        <v>2</v>
      </c>
      <c r="H5" s="293">
        <v>2</v>
      </c>
      <c r="I5" s="293">
        <v>2</v>
      </c>
      <c r="J5" s="294">
        <v>2</v>
      </c>
      <c r="K5" s="295" t="str">
        <f t="shared" ref="K5:K44" si="0">IF(AB5&gt;0," ",IF(Y5&lt;AA5," ",IF(Z5&gt;Y5," ",IF(Y5&gt;=Z5,"/"," "))))</f>
        <v>/</v>
      </c>
      <c r="L5" s="296" t="str">
        <f>IF(AB5&gt;0," ",IF(Z5=Y5," ",IF(Z5&gt;=AA5,"/",IF(AA5&gt;Y5," ",IF(AA5&gt;Z5," ",IF(Y5=2," "))))))</f>
        <v xml:space="preserve"> </v>
      </c>
      <c r="M5" s="297" t="str">
        <f>IF(AB5&gt;0," ",IF(AA5&lt;Z5," ",IF(AA5&lt;Y5," ",IF(AA5&gt;Z5,"/",IF(AA5=Z5," ")))))</f>
        <v xml:space="preserve"> </v>
      </c>
      <c r="N5" s="298" t="str">
        <f t="shared" ref="N5:N44" si="1">IF(AB5&gt;0,"/"," ")</f>
        <v xml:space="preserve"> </v>
      </c>
      <c r="O5" s="37">
        <v>1</v>
      </c>
      <c r="P5" s="38">
        <v>1</v>
      </c>
      <c r="Q5" s="299">
        <v>3</v>
      </c>
      <c r="R5" s="300">
        <f>SUM(O5:Q5)</f>
        <v>5</v>
      </c>
      <c r="S5" s="268" t="str">
        <f>IF(R5&gt;=8,"/"," ")</f>
        <v xml:space="preserve"> </v>
      </c>
      <c r="T5" s="269" t="str">
        <f>IF(R5=7,"/",IF(R5=6,"/"," "))</f>
        <v xml:space="preserve"> </v>
      </c>
      <c r="U5" s="269" t="str">
        <f>IF(R5=5,"/",IF(R5=4,"/",IF(R5=3,"/"," ")))</f>
        <v>/</v>
      </c>
      <c r="V5" s="489" t="str">
        <f t="shared" ref="V5:V44" si="2">IF(R5&lt;3,"/"," ")</f>
        <v xml:space="preserve"> </v>
      </c>
      <c r="W5" s="302"/>
      <c r="X5" s="60"/>
      <c r="Y5" s="303">
        <f t="shared" ref="Y5:Y44" si="3">COUNTIF(C5:J5,$Y$4)</f>
        <v>4</v>
      </c>
      <c r="Z5" s="304">
        <f t="shared" ref="Z5:Z44" si="4">COUNTIF(C5:J5,$Z$4)</f>
        <v>4</v>
      </c>
      <c r="AA5" s="304">
        <f t="shared" ref="AA5:AA44" si="5">COUNTIF(C5:J5,$AA$4)</f>
        <v>0</v>
      </c>
      <c r="AB5" s="305">
        <f t="shared" ref="AB5:AB44" si="6">COUNTIF(C5:J5,$AB$4)</f>
        <v>0</v>
      </c>
      <c r="AC5" s="306" t="str">
        <f>IF(AB5&gt;0," ",IF(Y5&lt;AA5," ",IF(Z5&gt;Y5," ",IF(Y5&gt;=Z5,"3"," "))))</f>
        <v>3</v>
      </c>
      <c r="AD5" s="307" t="str">
        <f>IF(AB5&gt;0," ",IF(Z5=Y5," ",IF(Z5&gt;=AA5,"2",IF(AA5&gt;Y5," ",IF(AA5&gt;Z5," ",IF(Y5=2," "))))))</f>
        <v xml:space="preserve"> </v>
      </c>
      <c r="AE5" s="307" t="str">
        <f>IF(AB5&gt;0," ",IF(AA5&lt;Z5," ",IF(AA5&lt;Y5," ",IF(AA5&gt;Z5,"1",IF(AA5=Z5," ")))))</f>
        <v xml:space="preserve"> </v>
      </c>
      <c r="AF5" s="308" t="str">
        <f>IF(AB5&gt;0,"0"," ")</f>
        <v xml:space="preserve"> </v>
      </c>
      <c r="AG5" s="45"/>
      <c r="AH5" s="490" t="str">
        <f>IF(R5&lt;3,"0",IF(R5&lt;6,"1",IF(R5&lt;8,2,3)))</f>
        <v>1</v>
      </c>
      <c r="AI5" s="60"/>
    </row>
    <row r="6" spans="1:57" ht="17.100000000000001" customHeight="1" x14ac:dyDescent="0.6">
      <c r="A6" s="5">
        <v>2</v>
      </c>
      <c r="B6" s="4" t="str">
        <f>'รวมคะแนน3-2'!C8</f>
        <v>นางสาว รจนา  ปานแดง</v>
      </c>
      <c r="C6" s="37">
        <v>3</v>
      </c>
      <c r="D6" s="38">
        <v>3</v>
      </c>
      <c r="E6" s="38">
        <v>3</v>
      </c>
      <c r="F6" s="38">
        <v>3</v>
      </c>
      <c r="G6" s="38">
        <v>1</v>
      </c>
      <c r="H6" s="38">
        <v>1</v>
      </c>
      <c r="I6" s="38">
        <v>1</v>
      </c>
      <c r="J6" s="299">
        <v>0</v>
      </c>
      <c r="K6" s="310" t="str">
        <f t="shared" si="0"/>
        <v xml:space="preserve"> </v>
      </c>
      <c r="L6" s="311" t="str">
        <f t="shared" ref="L6:L44" si="7">IF(AB6&gt;0," ",IF(Z6=Y6," ",IF(Z6&gt;=AA6,"/",IF(AA6&gt;Y6," ",IF(AA6&gt;Z6," ",IF(Y6=2," "))))))</f>
        <v xml:space="preserve"> </v>
      </c>
      <c r="M6" s="312" t="str">
        <f t="shared" ref="M6:M44" si="8">IF(AB6&gt;0," ",IF(AA6&lt;Z6," ",IF(AA6&lt;Y6," ",IF(AA6&gt;Z6,"/",IF(AA6=Z6," ")))))</f>
        <v xml:space="preserve"> </v>
      </c>
      <c r="N6" s="313" t="str">
        <f t="shared" si="1"/>
        <v>/</v>
      </c>
      <c r="O6" s="37">
        <v>2</v>
      </c>
      <c r="P6" s="38">
        <v>2</v>
      </c>
      <c r="Q6" s="299">
        <v>2</v>
      </c>
      <c r="R6" s="300">
        <f t="shared" ref="R6:R44" si="9">SUM(O6:Q6)</f>
        <v>6</v>
      </c>
      <c r="S6" s="335" t="str">
        <f t="shared" ref="S6:S44" si="10">IF(R6&gt;=8,"/"," ")</f>
        <v xml:space="preserve"> </v>
      </c>
      <c r="T6" s="333" t="str">
        <f t="shared" ref="T6:T44" si="11">IF(R6=7,"/",IF(R6=6,"/"," "))</f>
        <v>/</v>
      </c>
      <c r="U6" s="333" t="str">
        <f t="shared" ref="U6:U44" si="12">IF(R6=5,"/",IF(R6=4,"/",IF(R6=3,"/"," ")))</f>
        <v xml:space="preserve"> </v>
      </c>
      <c r="V6" s="337" t="str">
        <f t="shared" si="2"/>
        <v xml:space="preserve"> </v>
      </c>
      <c r="W6" s="316"/>
      <c r="X6" s="60"/>
      <c r="Y6" s="317">
        <f t="shared" si="3"/>
        <v>4</v>
      </c>
      <c r="Z6" s="318">
        <f t="shared" si="4"/>
        <v>0</v>
      </c>
      <c r="AA6" s="318">
        <f t="shared" si="5"/>
        <v>3</v>
      </c>
      <c r="AB6" s="319">
        <f t="shared" si="6"/>
        <v>1</v>
      </c>
      <c r="AC6" s="320" t="str">
        <f t="shared" ref="AC6:AC44" si="13">IF(AB6&gt;0," ",IF(Y6&lt;AA6," ",IF(Z6&gt;Y6," ",IF(Y6&gt;=Z6,"3"," "))))</f>
        <v xml:space="preserve"> </v>
      </c>
      <c r="AD6" s="321" t="str">
        <f t="shared" ref="AD6:AD44" si="14">IF(AB6&gt;0," ",IF(Z6=Y6," ",IF(Z6&gt;=AA6,"2",IF(AA6&gt;Y6," ",IF(AA6&gt;Z6," ",IF(Y6=2," "))))))</f>
        <v xml:space="preserve"> </v>
      </c>
      <c r="AE6" s="321" t="str">
        <f t="shared" ref="AE6:AE44" si="15">IF(AB6&gt;0," ",IF(AA6&lt;Z6," ",IF(AA6&lt;Y6," ",IF(AA6&gt;Z6,"1",IF(AA6=Z6," ")))))</f>
        <v xml:space="preserve"> </v>
      </c>
      <c r="AF6" s="322" t="str">
        <f t="shared" ref="AF6:AF44" si="16">IF(AB6&gt;0,"0"," ")</f>
        <v>0</v>
      </c>
      <c r="AG6" s="45"/>
      <c r="AH6" s="491">
        <f t="shared" ref="AH6:AH44" si="17">IF(R6&lt;3,"0",IF(R6&lt;6,"1",IF(R6&lt;8,2,3)))</f>
        <v>2</v>
      </c>
      <c r="AI6" s="60"/>
    </row>
    <row r="7" spans="1:57" ht="17.100000000000001" customHeight="1" x14ac:dyDescent="0.6">
      <c r="A7" s="291">
        <v>3</v>
      </c>
      <c r="B7" s="4" t="str">
        <f>'รวมคะแนน3-2'!C9</f>
        <v>นาย ปิยะพงษ์  สีลาโส</v>
      </c>
      <c r="C7" s="37">
        <v>2</v>
      </c>
      <c r="D7" s="38">
        <v>2</v>
      </c>
      <c r="E7" s="38">
        <v>2</v>
      </c>
      <c r="F7" s="38">
        <v>3</v>
      </c>
      <c r="G7" s="38">
        <v>3</v>
      </c>
      <c r="H7" s="38">
        <v>3</v>
      </c>
      <c r="I7" s="38">
        <v>1</v>
      </c>
      <c r="J7" s="299">
        <v>0</v>
      </c>
      <c r="K7" s="310" t="str">
        <f t="shared" si="0"/>
        <v xml:space="preserve"> </v>
      </c>
      <c r="L7" s="311" t="str">
        <f t="shared" si="7"/>
        <v xml:space="preserve"> </v>
      </c>
      <c r="M7" s="312" t="str">
        <f t="shared" si="8"/>
        <v xml:space="preserve"> </v>
      </c>
      <c r="N7" s="313" t="str">
        <f t="shared" si="1"/>
        <v>/</v>
      </c>
      <c r="O7" s="37">
        <v>1</v>
      </c>
      <c r="P7" s="38">
        <v>2</v>
      </c>
      <c r="Q7" s="299">
        <v>3</v>
      </c>
      <c r="R7" s="300">
        <f t="shared" si="9"/>
        <v>6</v>
      </c>
      <c r="S7" s="335" t="str">
        <f t="shared" si="10"/>
        <v xml:space="preserve"> </v>
      </c>
      <c r="T7" s="333" t="str">
        <f t="shared" si="11"/>
        <v>/</v>
      </c>
      <c r="U7" s="333" t="str">
        <f t="shared" si="12"/>
        <v xml:space="preserve"> </v>
      </c>
      <c r="V7" s="337" t="str">
        <f t="shared" si="2"/>
        <v xml:space="preserve"> </v>
      </c>
      <c r="W7" s="316"/>
      <c r="X7" s="60"/>
      <c r="Y7" s="317">
        <f t="shared" si="3"/>
        <v>3</v>
      </c>
      <c r="Z7" s="318">
        <f t="shared" si="4"/>
        <v>3</v>
      </c>
      <c r="AA7" s="318">
        <f t="shared" si="5"/>
        <v>1</v>
      </c>
      <c r="AB7" s="319">
        <f t="shared" si="6"/>
        <v>1</v>
      </c>
      <c r="AC7" s="320" t="str">
        <f t="shared" si="13"/>
        <v xml:space="preserve"> </v>
      </c>
      <c r="AD7" s="321" t="str">
        <f t="shared" si="14"/>
        <v xml:space="preserve"> </v>
      </c>
      <c r="AE7" s="321" t="str">
        <f t="shared" si="15"/>
        <v xml:space="preserve"> </v>
      </c>
      <c r="AF7" s="322" t="str">
        <f t="shared" si="16"/>
        <v>0</v>
      </c>
      <c r="AG7" s="45"/>
      <c r="AH7" s="491">
        <f t="shared" si="17"/>
        <v>2</v>
      </c>
      <c r="AI7" s="60"/>
    </row>
    <row r="8" spans="1:57" ht="17.100000000000001" customHeight="1" x14ac:dyDescent="0.6">
      <c r="A8" s="5">
        <v>4</v>
      </c>
      <c r="B8" s="4" t="str">
        <f>'รวมคะแนน3-2'!C10</f>
        <v>นาย ธนกร  เกษศร</v>
      </c>
      <c r="C8" s="324">
        <v>2</v>
      </c>
      <c r="D8" s="325">
        <v>2</v>
      </c>
      <c r="E8" s="325">
        <v>2</v>
      </c>
      <c r="F8" s="325">
        <v>1</v>
      </c>
      <c r="G8" s="325">
        <v>1</v>
      </c>
      <c r="H8" s="325">
        <v>1</v>
      </c>
      <c r="I8" s="325">
        <v>1</v>
      </c>
      <c r="J8" s="326">
        <v>1</v>
      </c>
      <c r="K8" s="310" t="str">
        <f t="shared" si="0"/>
        <v xml:space="preserve"> </v>
      </c>
      <c r="L8" s="311" t="str">
        <f t="shared" si="7"/>
        <v xml:space="preserve"> </v>
      </c>
      <c r="M8" s="312" t="str">
        <f t="shared" si="8"/>
        <v>/</v>
      </c>
      <c r="N8" s="313" t="str">
        <f t="shared" si="1"/>
        <v xml:space="preserve"> </v>
      </c>
      <c r="O8" s="324">
        <v>3</v>
      </c>
      <c r="P8" s="325">
        <v>3</v>
      </c>
      <c r="Q8" s="326">
        <v>2</v>
      </c>
      <c r="R8" s="327">
        <f t="shared" si="9"/>
        <v>8</v>
      </c>
      <c r="S8" s="335" t="str">
        <f t="shared" si="10"/>
        <v>/</v>
      </c>
      <c r="T8" s="492" t="str">
        <f t="shared" si="11"/>
        <v xml:space="preserve"> </v>
      </c>
      <c r="U8" s="333" t="str">
        <f t="shared" si="12"/>
        <v xml:space="preserve"> </v>
      </c>
      <c r="V8" s="337" t="str">
        <f t="shared" si="2"/>
        <v xml:space="preserve"> </v>
      </c>
      <c r="W8" s="330"/>
      <c r="X8" s="60"/>
      <c r="Y8" s="317">
        <f t="shared" si="3"/>
        <v>0</v>
      </c>
      <c r="Z8" s="318">
        <f t="shared" si="4"/>
        <v>3</v>
      </c>
      <c r="AA8" s="318">
        <f t="shared" si="5"/>
        <v>5</v>
      </c>
      <c r="AB8" s="319">
        <f t="shared" si="6"/>
        <v>0</v>
      </c>
      <c r="AC8" s="320" t="str">
        <f t="shared" si="13"/>
        <v xml:space="preserve"> </v>
      </c>
      <c r="AD8" s="321" t="str">
        <f t="shared" si="14"/>
        <v xml:space="preserve"> </v>
      </c>
      <c r="AE8" s="321" t="str">
        <f t="shared" si="15"/>
        <v>1</v>
      </c>
      <c r="AF8" s="322" t="str">
        <f t="shared" si="16"/>
        <v xml:space="preserve"> </v>
      </c>
      <c r="AG8" s="45"/>
      <c r="AH8" s="491">
        <f t="shared" si="17"/>
        <v>3</v>
      </c>
      <c r="AI8" s="60"/>
    </row>
    <row r="9" spans="1:57" ht="17.100000000000001" customHeight="1" x14ac:dyDescent="0.6">
      <c r="A9" s="291">
        <v>5</v>
      </c>
      <c r="B9" s="4" t="str">
        <f>'รวมคะแนน3-2'!C11</f>
        <v>นาย ธนภัทร  ลานทอง</v>
      </c>
      <c r="C9" s="37">
        <v>2</v>
      </c>
      <c r="D9" s="38">
        <v>2</v>
      </c>
      <c r="E9" s="38">
        <v>2</v>
      </c>
      <c r="F9" s="38">
        <v>2</v>
      </c>
      <c r="G9" s="38">
        <v>1</v>
      </c>
      <c r="H9" s="38">
        <v>1</v>
      </c>
      <c r="I9" s="38">
        <v>1</v>
      </c>
      <c r="J9" s="299">
        <v>1</v>
      </c>
      <c r="K9" s="310" t="str">
        <f t="shared" si="0"/>
        <v xml:space="preserve"> </v>
      </c>
      <c r="L9" s="311" t="str">
        <f t="shared" si="7"/>
        <v>/</v>
      </c>
      <c r="M9" s="312" t="str">
        <f t="shared" si="8"/>
        <v xml:space="preserve"> </v>
      </c>
      <c r="N9" s="313" t="str">
        <f t="shared" si="1"/>
        <v xml:space="preserve"> </v>
      </c>
      <c r="O9" s="37">
        <v>3</v>
      </c>
      <c r="P9" s="38">
        <v>2</v>
      </c>
      <c r="Q9" s="299">
        <v>2</v>
      </c>
      <c r="R9" s="300">
        <f t="shared" si="9"/>
        <v>7</v>
      </c>
      <c r="S9" s="335" t="str">
        <f t="shared" si="10"/>
        <v xml:space="preserve"> </v>
      </c>
      <c r="T9" s="333" t="str">
        <f t="shared" si="11"/>
        <v>/</v>
      </c>
      <c r="U9" s="333" t="str">
        <f t="shared" si="12"/>
        <v xml:space="preserve"> </v>
      </c>
      <c r="V9" s="337" t="str">
        <f t="shared" si="2"/>
        <v xml:space="preserve"> </v>
      </c>
      <c r="W9" s="316"/>
      <c r="X9" s="60"/>
      <c r="Y9" s="317">
        <f t="shared" si="3"/>
        <v>0</v>
      </c>
      <c r="Z9" s="318">
        <f t="shared" si="4"/>
        <v>4</v>
      </c>
      <c r="AA9" s="318">
        <f t="shared" si="5"/>
        <v>4</v>
      </c>
      <c r="AB9" s="319">
        <f t="shared" si="6"/>
        <v>0</v>
      </c>
      <c r="AC9" s="320" t="str">
        <f t="shared" si="13"/>
        <v xml:space="preserve"> </v>
      </c>
      <c r="AD9" s="321" t="str">
        <f t="shared" si="14"/>
        <v>2</v>
      </c>
      <c r="AE9" s="321" t="str">
        <f t="shared" si="15"/>
        <v xml:space="preserve"> </v>
      </c>
      <c r="AF9" s="322" t="str">
        <f t="shared" si="16"/>
        <v xml:space="preserve"> </v>
      </c>
      <c r="AG9" s="45"/>
      <c r="AH9" s="491">
        <f t="shared" si="17"/>
        <v>2</v>
      </c>
      <c r="AI9" s="60"/>
    </row>
    <row r="10" spans="1:57" ht="17.100000000000001" customHeight="1" x14ac:dyDescent="0.6">
      <c r="A10" s="5">
        <v>6</v>
      </c>
      <c r="B10" s="4" t="str">
        <f>'รวมคะแนน3-2'!C12</f>
        <v>นางสาว นัฐกมล  นาคปั้น</v>
      </c>
      <c r="C10" s="292">
        <v>2</v>
      </c>
      <c r="D10" s="293">
        <v>2</v>
      </c>
      <c r="E10" s="293">
        <v>2</v>
      </c>
      <c r="F10" s="294">
        <v>2</v>
      </c>
      <c r="G10" s="331">
        <v>2</v>
      </c>
      <c r="H10" s="331">
        <v>1</v>
      </c>
      <c r="I10" s="331">
        <v>1</v>
      </c>
      <c r="J10" s="332">
        <v>1</v>
      </c>
      <c r="K10" s="310" t="str">
        <f t="shared" si="0"/>
        <v xml:space="preserve"> </v>
      </c>
      <c r="L10" s="311" t="str">
        <f t="shared" si="7"/>
        <v>/</v>
      </c>
      <c r="M10" s="312" t="str">
        <f t="shared" si="8"/>
        <v xml:space="preserve"> </v>
      </c>
      <c r="N10" s="313" t="str">
        <f t="shared" si="1"/>
        <v xml:space="preserve"> </v>
      </c>
      <c r="O10" s="37">
        <v>1</v>
      </c>
      <c r="P10" s="38">
        <v>1</v>
      </c>
      <c r="Q10" s="299">
        <v>0</v>
      </c>
      <c r="R10" s="300">
        <f t="shared" si="9"/>
        <v>2</v>
      </c>
      <c r="S10" s="335" t="str">
        <f t="shared" si="10"/>
        <v xml:space="preserve"> </v>
      </c>
      <c r="T10" s="333" t="str">
        <f t="shared" si="11"/>
        <v xml:space="preserve"> </v>
      </c>
      <c r="U10" s="333" t="str">
        <f t="shared" si="12"/>
        <v xml:space="preserve"> </v>
      </c>
      <c r="V10" s="337" t="str">
        <f t="shared" si="2"/>
        <v>/</v>
      </c>
      <c r="W10" s="316"/>
      <c r="X10" s="60"/>
      <c r="Y10" s="317">
        <f t="shared" si="3"/>
        <v>0</v>
      </c>
      <c r="Z10" s="318">
        <f t="shared" si="4"/>
        <v>5</v>
      </c>
      <c r="AA10" s="318">
        <f t="shared" si="5"/>
        <v>3</v>
      </c>
      <c r="AB10" s="319">
        <f t="shared" si="6"/>
        <v>0</v>
      </c>
      <c r="AC10" s="320" t="str">
        <f t="shared" si="13"/>
        <v xml:space="preserve"> </v>
      </c>
      <c r="AD10" s="321" t="str">
        <f t="shared" si="14"/>
        <v>2</v>
      </c>
      <c r="AE10" s="321" t="str">
        <f t="shared" si="15"/>
        <v xml:space="preserve"> </v>
      </c>
      <c r="AF10" s="322" t="str">
        <f t="shared" si="16"/>
        <v xml:space="preserve"> </v>
      </c>
      <c r="AG10" s="45"/>
      <c r="AH10" s="491" t="str">
        <f t="shared" si="17"/>
        <v>0</v>
      </c>
      <c r="AI10" s="60"/>
    </row>
    <row r="11" spans="1:57" ht="17.100000000000001" customHeight="1" x14ac:dyDescent="0.6">
      <c r="A11" s="291">
        <v>7</v>
      </c>
      <c r="B11" s="4" t="str">
        <f>'รวมคะแนน3-2'!C13</f>
        <v>นางสาว ธัญพร  นาสมชาย</v>
      </c>
      <c r="C11" s="292">
        <v>2</v>
      </c>
      <c r="D11" s="293">
        <v>2</v>
      </c>
      <c r="E11" s="293">
        <v>2</v>
      </c>
      <c r="F11" s="294">
        <v>2</v>
      </c>
      <c r="G11" s="331">
        <v>2</v>
      </c>
      <c r="H11" s="331">
        <v>2</v>
      </c>
      <c r="I11" s="331">
        <v>1</v>
      </c>
      <c r="J11" s="332">
        <v>1</v>
      </c>
      <c r="K11" s="310" t="str">
        <f t="shared" si="0"/>
        <v xml:space="preserve"> </v>
      </c>
      <c r="L11" s="311" t="str">
        <f t="shared" si="7"/>
        <v>/</v>
      </c>
      <c r="M11" s="312" t="str">
        <f t="shared" si="8"/>
        <v xml:space="preserve"> </v>
      </c>
      <c r="N11" s="313" t="str">
        <f t="shared" si="1"/>
        <v xml:space="preserve"> </v>
      </c>
      <c r="O11" s="37">
        <v>1</v>
      </c>
      <c r="P11" s="38">
        <v>1</v>
      </c>
      <c r="Q11" s="299">
        <v>2</v>
      </c>
      <c r="R11" s="300">
        <f t="shared" si="9"/>
        <v>4</v>
      </c>
      <c r="S11" s="335" t="str">
        <f t="shared" si="10"/>
        <v xml:space="preserve"> </v>
      </c>
      <c r="T11" s="333" t="str">
        <f t="shared" si="11"/>
        <v xml:space="preserve"> </v>
      </c>
      <c r="U11" s="333" t="str">
        <f t="shared" si="12"/>
        <v>/</v>
      </c>
      <c r="V11" s="337" t="str">
        <f t="shared" si="2"/>
        <v xml:space="preserve"> </v>
      </c>
      <c r="W11" s="316"/>
      <c r="X11" s="60"/>
      <c r="Y11" s="317">
        <f t="shared" si="3"/>
        <v>0</v>
      </c>
      <c r="Z11" s="318">
        <f t="shared" si="4"/>
        <v>6</v>
      </c>
      <c r="AA11" s="318">
        <f t="shared" si="5"/>
        <v>2</v>
      </c>
      <c r="AB11" s="319">
        <f t="shared" si="6"/>
        <v>0</v>
      </c>
      <c r="AC11" s="320" t="str">
        <f t="shared" si="13"/>
        <v xml:space="preserve"> </v>
      </c>
      <c r="AD11" s="321" t="str">
        <f t="shared" si="14"/>
        <v>2</v>
      </c>
      <c r="AE11" s="321" t="str">
        <f t="shared" si="15"/>
        <v xml:space="preserve"> </v>
      </c>
      <c r="AF11" s="322" t="str">
        <f t="shared" si="16"/>
        <v xml:space="preserve"> </v>
      </c>
      <c r="AG11" s="45"/>
      <c r="AH11" s="491" t="str">
        <f t="shared" si="17"/>
        <v>1</v>
      </c>
      <c r="AI11" s="60"/>
    </row>
    <row r="12" spans="1:57" ht="17.100000000000001" customHeight="1" x14ac:dyDescent="0.6">
      <c r="A12" s="5">
        <v>8</v>
      </c>
      <c r="B12" s="4" t="str">
        <f>'รวมคะแนน3-2'!C14</f>
        <v>นางสาว วรรษมน  ชองขันปอน</v>
      </c>
      <c r="C12" s="292">
        <v>2</v>
      </c>
      <c r="D12" s="293">
        <v>2</v>
      </c>
      <c r="E12" s="293">
        <v>2</v>
      </c>
      <c r="F12" s="294">
        <v>2</v>
      </c>
      <c r="G12" s="331">
        <v>2</v>
      </c>
      <c r="H12" s="331">
        <v>2</v>
      </c>
      <c r="I12" s="331">
        <v>2</v>
      </c>
      <c r="J12" s="332">
        <v>1</v>
      </c>
      <c r="K12" s="310" t="str">
        <f t="shared" si="0"/>
        <v xml:space="preserve"> </v>
      </c>
      <c r="L12" s="311" t="str">
        <f t="shared" si="7"/>
        <v>/</v>
      </c>
      <c r="M12" s="312" t="str">
        <f t="shared" si="8"/>
        <v xml:space="preserve"> </v>
      </c>
      <c r="N12" s="313" t="str">
        <f t="shared" si="1"/>
        <v xml:space="preserve"> </v>
      </c>
      <c r="O12" s="37">
        <v>0</v>
      </c>
      <c r="P12" s="38">
        <v>1</v>
      </c>
      <c r="Q12" s="299">
        <v>0</v>
      </c>
      <c r="R12" s="300">
        <f t="shared" si="9"/>
        <v>1</v>
      </c>
      <c r="S12" s="335" t="str">
        <f t="shared" si="10"/>
        <v xml:space="preserve"> </v>
      </c>
      <c r="T12" s="333" t="str">
        <f t="shared" si="11"/>
        <v xml:space="preserve"> </v>
      </c>
      <c r="U12" s="333" t="str">
        <f t="shared" si="12"/>
        <v xml:space="preserve"> </v>
      </c>
      <c r="V12" s="337" t="str">
        <f t="shared" si="2"/>
        <v>/</v>
      </c>
      <c r="W12" s="316"/>
      <c r="X12" s="60"/>
      <c r="Y12" s="317">
        <f t="shared" si="3"/>
        <v>0</v>
      </c>
      <c r="Z12" s="318">
        <f t="shared" si="4"/>
        <v>7</v>
      </c>
      <c r="AA12" s="318">
        <f t="shared" si="5"/>
        <v>1</v>
      </c>
      <c r="AB12" s="319">
        <f t="shared" si="6"/>
        <v>0</v>
      </c>
      <c r="AC12" s="320" t="str">
        <f t="shared" si="13"/>
        <v xml:space="preserve"> </v>
      </c>
      <c r="AD12" s="321" t="str">
        <f t="shared" si="14"/>
        <v>2</v>
      </c>
      <c r="AE12" s="321" t="str">
        <f t="shared" si="15"/>
        <v xml:space="preserve"> </v>
      </c>
      <c r="AF12" s="322" t="str">
        <f t="shared" si="16"/>
        <v xml:space="preserve"> </v>
      </c>
      <c r="AG12" s="45"/>
      <c r="AH12" s="491" t="str">
        <f t="shared" si="17"/>
        <v>0</v>
      </c>
      <c r="AI12" s="60"/>
    </row>
    <row r="13" spans="1:57" ht="17.100000000000001" customHeight="1" x14ac:dyDescent="0.6">
      <c r="A13" s="291">
        <v>9</v>
      </c>
      <c r="B13" s="4" t="str">
        <f>'รวมคะแนน3-2'!C15</f>
        <v>นางสาว อริสรา  ธรรมวงค์</v>
      </c>
      <c r="C13" s="292">
        <v>2</v>
      </c>
      <c r="D13" s="293">
        <v>2</v>
      </c>
      <c r="E13" s="293">
        <v>2</v>
      </c>
      <c r="F13" s="294">
        <v>2</v>
      </c>
      <c r="G13" s="331">
        <v>2</v>
      </c>
      <c r="H13" s="331">
        <v>2</v>
      </c>
      <c r="I13" s="331">
        <v>2</v>
      </c>
      <c r="J13" s="332">
        <v>2</v>
      </c>
      <c r="K13" s="310" t="str">
        <f t="shared" si="0"/>
        <v xml:space="preserve"> </v>
      </c>
      <c r="L13" s="311" t="str">
        <f t="shared" si="7"/>
        <v>/</v>
      </c>
      <c r="M13" s="312" t="str">
        <f t="shared" si="8"/>
        <v xml:space="preserve"> </v>
      </c>
      <c r="N13" s="313" t="str">
        <f t="shared" si="1"/>
        <v xml:space="preserve"> </v>
      </c>
      <c r="O13" s="37"/>
      <c r="P13" s="38"/>
      <c r="Q13" s="299"/>
      <c r="R13" s="300">
        <f t="shared" si="9"/>
        <v>0</v>
      </c>
      <c r="S13" s="335" t="str">
        <f t="shared" si="10"/>
        <v xml:space="preserve"> </v>
      </c>
      <c r="T13" s="492" t="str">
        <f t="shared" si="11"/>
        <v xml:space="preserve"> </v>
      </c>
      <c r="U13" s="333" t="str">
        <f t="shared" si="12"/>
        <v xml:space="preserve"> </v>
      </c>
      <c r="V13" s="337" t="str">
        <f t="shared" si="2"/>
        <v>/</v>
      </c>
      <c r="W13" s="316"/>
      <c r="X13" s="60"/>
      <c r="Y13" s="317">
        <f t="shared" si="3"/>
        <v>0</v>
      </c>
      <c r="Z13" s="318">
        <f t="shared" si="4"/>
        <v>8</v>
      </c>
      <c r="AA13" s="318">
        <f t="shared" si="5"/>
        <v>0</v>
      </c>
      <c r="AB13" s="319">
        <f t="shared" si="6"/>
        <v>0</v>
      </c>
      <c r="AC13" s="320" t="str">
        <f t="shared" si="13"/>
        <v xml:space="preserve"> </v>
      </c>
      <c r="AD13" s="321" t="str">
        <f t="shared" si="14"/>
        <v>2</v>
      </c>
      <c r="AE13" s="321" t="str">
        <f t="shared" si="15"/>
        <v xml:space="preserve"> </v>
      </c>
      <c r="AF13" s="322" t="str">
        <f t="shared" si="16"/>
        <v xml:space="preserve"> </v>
      </c>
      <c r="AG13" s="45"/>
      <c r="AH13" s="491" t="str">
        <f t="shared" si="17"/>
        <v>0</v>
      </c>
      <c r="AI13" s="60"/>
    </row>
    <row r="14" spans="1:57" ht="17.100000000000001" customHeight="1" x14ac:dyDescent="0.6">
      <c r="A14" s="5">
        <v>10</v>
      </c>
      <c r="B14" s="4" t="str">
        <f>'รวมคะแนน3-2'!C16</f>
        <v>นางสาว เบญจวรรณ  จันดา</v>
      </c>
      <c r="C14" s="292">
        <v>1</v>
      </c>
      <c r="D14" s="293">
        <v>1</v>
      </c>
      <c r="E14" s="293">
        <v>2</v>
      </c>
      <c r="F14" s="293">
        <v>1</v>
      </c>
      <c r="G14" s="293">
        <v>1</v>
      </c>
      <c r="H14" s="293">
        <v>2</v>
      </c>
      <c r="I14" s="293">
        <v>1</v>
      </c>
      <c r="J14" s="294">
        <v>1</v>
      </c>
      <c r="K14" s="310" t="str">
        <f t="shared" si="0"/>
        <v xml:space="preserve"> </v>
      </c>
      <c r="L14" s="311" t="str">
        <f t="shared" si="7"/>
        <v xml:space="preserve"> </v>
      </c>
      <c r="M14" s="312" t="str">
        <f t="shared" si="8"/>
        <v>/</v>
      </c>
      <c r="N14" s="313" t="str">
        <f t="shared" si="1"/>
        <v xml:space="preserve"> </v>
      </c>
      <c r="O14" s="37"/>
      <c r="P14" s="38"/>
      <c r="Q14" s="299"/>
      <c r="R14" s="300">
        <f t="shared" si="9"/>
        <v>0</v>
      </c>
      <c r="S14" s="335" t="str">
        <f t="shared" si="10"/>
        <v xml:space="preserve"> </v>
      </c>
      <c r="T14" s="333" t="str">
        <f t="shared" si="11"/>
        <v xml:space="preserve"> </v>
      </c>
      <c r="U14" s="333" t="str">
        <f t="shared" si="12"/>
        <v xml:space="preserve"> </v>
      </c>
      <c r="V14" s="337" t="str">
        <f t="shared" si="2"/>
        <v>/</v>
      </c>
      <c r="W14" s="316"/>
      <c r="X14" s="60"/>
      <c r="Y14" s="317">
        <f t="shared" si="3"/>
        <v>0</v>
      </c>
      <c r="Z14" s="318">
        <f t="shared" si="4"/>
        <v>2</v>
      </c>
      <c r="AA14" s="318">
        <f t="shared" si="5"/>
        <v>6</v>
      </c>
      <c r="AB14" s="319">
        <f t="shared" si="6"/>
        <v>0</v>
      </c>
      <c r="AC14" s="320" t="str">
        <f t="shared" si="13"/>
        <v xml:space="preserve"> </v>
      </c>
      <c r="AD14" s="321" t="str">
        <f t="shared" si="14"/>
        <v xml:space="preserve"> </v>
      </c>
      <c r="AE14" s="321" t="str">
        <f t="shared" si="15"/>
        <v>1</v>
      </c>
      <c r="AF14" s="322" t="str">
        <f t="shared" si="16"/>
        <v xml:space="preserve"> </v>
      </c>
      <c r="AG14" s="45"/>
      <c r="AH14" s="491" t="str">
        <f t="shared" si="17"/>
        <v>0</v>
      </c>
      <c r="AI14" s="60"/>
    </row>
    <row r="15" spans="1:57" ht="17.100000000000001" customHeight="1" x14ac:dyDescent="0.6">
      <c r="A15" s="291">
        <v>11</v>
      </c>
      <c r="B15" s="4" t="str">
        <f>'รวมคะแนน3-2'!C17</f>
        <v>นาย ไวยวิทย์  เจริญศิริ</v>
      </c>
      <c r="C15" s="37">
        <v>2</v>
      </c>
      <c r="D15" s="38">
        <v>3</v>
      </c>
      <c r="E15" s="38">
        <v>1</v>
      </c>
      <c r="F15" s="38">
        <v>1</v>
      </c>
      <c r="G15" s="38">
        <v>1</v>
      </c>
      <c r="H15" s="38">
        <v>1</v>
      </c>
      <c r="I15" s="38">
        <v>1</v>
      </c>
      <c r="J15" s="299">
        <v>1</v>
      </c>
      <c r="K15" s="310" t="str">
        <f t="shared" si="0"/>
        <v xml:space="preserve"> </v>
      </c>
      <c r="L15" s="311" t="str">
        <f t="shared" si="7"/>
        <v xml:space="preserve"> </v>
      </c>
      <c r="M15" s="312" t="str">
        <f t="shared" si="8"/>
        <v>/</v>
      </c>
      <c r="N15" s="313" t="str">
        <f t="shared" si="1"/>
        <v xml:space="preserve"> </v>
      </c>
      <c r="O15" s="37"/>
      <c r="P15" s="38"/>
      <c r="Q15" s="299"/>
      <c r="R15" s="300">
        <f t="shared" si="9"/>
        <v>0</v>
      </c>
      <c r="S15" s="335" t="str">
        <f t="shared" si="10"/>
        <v xml:space="preserve"> </v>
      </c>
      <c r="T15" s="333" t="str">
        <f t="shared" si="11"/>
        <v xml:space="preserve"> </v>
      </c>
      <c r="U15" s="333" t="str">
        <f t="shared" si="12"/>
        <v xml:space="preserve"> </v>
      </c>
      <c r="V15" s="337" t="str">
        <f t="shared" si="2"/>
        <v>/</v>
      </c>
      <c r="W15" s="316"/>
      <c r="X15" s="60"/>
      <c r="Y15" s="317">
        <f t="shared" si="3"/>
        <v>1</v>
      </c>
      <c r="Z15" s="318">
        <f t="shared" si="4"/>
        <v>1</v>
      </c>
      <c r="AA15" s="318">
        <f t="shared" si="5"/>
        <v>6</v>
      </c>
      <c r="AB15" s="319">
        <f t="shared" si="6"/>
        <v>0</v>
      </c>
      <c r="AC15" s="320" t="str">
        <f t="shared" si="13"/>
        <v xml:space="preserve"> </v>
      </c>
      <c r="AD15" s="321" t="str">
        <f t="shared" si="14"/>
        <v xml:space="preserve"> </v>
      </c>
      <c r="AE15" s="321" t="str">
        <f t="shared" si="15"/>
        <v>1</v>
      </c>
      <c r="AF15" s="322" t="str">
        <f t="shared" si="16"/>
        <v xml:space="preserve"> </v>
      </c>
      <c r="AG15" s="45"/>
      <c r="AH15" s="491" t="str">
        <f t="shared" si="17"/>
        <v>0</v>
      </c>
      <c r="AI15" s="60"/>
      <c r="AJ15" s="493"/>
      <c r="AK15" s="493"/>
      <c r="AL15" s="493"/>
      <c r="AM15" s="493"/>
      <c r="AN15" s="494"/>
      <c r="AO15" s="494"/>
      <c r="AP15" s="494"/>
      <c r="AQ15" s="494"/>
      <c r="AR15" s="654"/>
      <c r="AS15" s="13"/>
      <c r="AT15" s="538"/>
      <c r="AU15" s="538"/>
      <c r="AV15" s="538"/>
      <c r="AW15" s="538"/>
      <c r="AX15" s="538"/>
      <c r="AY15" s="538"/>
      <c r="AZ15" s="538"/>
      <c r="BA15" s="538"/>
      <c r="BB15" s="13"/>
      <c r="BC15" s="495"/>
      <c r="BD15" s="13"/>
      <c r="BE15" s="13"/>
    </row>
    <row r="16" spans="1:57" ht="17.100000000000001" customHeight="1" x14ac:dyDescent="0.6">
      <c r="A16" s="5">
        <v>12</v>
      </c>
      <c r="B16" s="4" t="str">
        <f>'รวมคะแนน3-2'!C18</f>
        <v>นางสาว ณัฐนิชา  มะเเม</v>
      </c>
      <c r="C16" s="37">
        <v>2</v>
      </c>
      <c r="D16" s="38">
        <v>2</v>
      </c>
      <c r="E16" s="38">
        <v>1</v>
      </c>
      <c r="F16" s="38">
        <v>1</v>
      </c>
      <c r="G16" s="38">
        <v>1</v>
      </c>
      <c r="H16" s="38">
        <v>1</v>
      </c>
      <c r="I16" s="38">
        <v>1</v>
      </c>
      <c r="J16" s="299">
        <v>1</v>
      </c>
      <c r="K16" s="310" t="str">
        <f t="shared" si="0"/>
        <v xml:space="preserve"> </v>
      </c>
      <c r="L16" s="311" t="str">
        <f t="shared" si="7"/>
        <v xml:space="preserve"> </v>
      </c>
      <c r="M16" s="312" t="str">
        <f t="shared" si="8"/>
        <v>/</v>
      </c>
      <c r="N16" s="313" t="str">
        <f t="shared" si="1"/>
        <v xml:space="preserve"> </v>
      </c>
      <c r="O16" s="37"/>
      <c r="P16" s="38"/>
      <c r="Q16" s="299"/>
      <c r="R16" s="300">
        <f t="shared" si="9"/>
        <v>0</v>
      </c>
      <c r="S16" s="335" t="str">
        <f t="shared" si="10"/>
        <v xml:space="preserve"> </v>
      </c>
      <c r="T16" s="333" t="str">
        <f t="shared" si="11"/>
        <v xml:space="preserve"> </v>
      </c>
      <c r="U16" s="333" t="str">
        <f t="shared" si="12"/>
        <v xml:space="preserve"> </v>
      </c>
      <c r="V16" s="337" t="str">
        <f t="shared" si="2"/>
        <v>/</v>
      </c>
      <c r="W16" s="316"/>
      <c r="X16" s="60"/>
      <c r="Y16" s="317">
        <f t="shared" si="3"/>
        <v>0</v>
      </c>
      <c r="Z16" s="318">
        <f t="shared" si="4"/>
        <v>2</v>
      </c>
      <c r="AA16" s="318">
        <f t="shared" si="5"/>
        <v>6</v>
      </c>
      <c r="AB16" s="319">
        <f t="shared" si="6"/>
        <v>0</v>
      </c>
      <c r="AC16" s="320" t="str">
        <f t="shared" si="13"/>
        <v xml:space="preserve"> </v>
      </c>
      <c r="AD16" s="321" t="str">
        <f t="shared" si="14"/>
        <v xml:space="preserve"> </v>
      </c>
      <c r="AE16" s="321" t="str">
        <f t="shared" si="15"/>
        <v>1</v>
      </c>
      <c r="AF16" s="322" t="str">
        <f t="shared" si="16"/>
        <v xml:space="preserve"> </v>
      </c>
      <c r="AG16" s="45"/>
      <c r="AH16" s="491" t="str">
        <f t="shared" si="17"/>
        <v>0</v>
      </c>
      <c r="AI16" s="60"/>
      <c r="AJ16" s="354"/>
      <c r="AK16" s="354"/>
      <c r="AL16" s="354"/>
      <c r="AM16" s="496"/>
      <c r="AN16" s="497"/>
      <c r="AO16" s="497"/>
      <c r="AP16" s="497"/>
      <c r="AQ16" s="497"/>
      <c r="AR16" s="654"/>
      <c r="AS16" s="13"/>
      <c r="AT16" s="496"/>
      <c r="AU16" s="496"/>
      <c r="AV16" s="496"/>
      <c r="AW16" s="496"/>
      <c r="AX16" s="498"/>
      <c r="AY16" s="496"/>
      <c r="AZ16" s="496"/>
      <c r="BA16" s="496"/>
      <c r="BB16" s="13"/>
      <c r="BC16" s="651"/>
      <c r="BD16" s="13"/>
      <c r="BE16" s="13"/>
    </row>
    <row r="17" spans="1:57" ht="17.100000000000001" customHeight="1" x14ac:dyDescent="0.6">
      <c r="A17" s="291">
        <v>13</v>
      </c>
      <c r="B17" s="4" t="str">
        <f>'รวมคะแนน3-2'!C19</f>
        <v>นางสาว เพ็ญพัชร  แซ่อื้อ</v>
      </c>
      <c r="C17" s="37">
        <v>2</v>
      </c>
      <c r="D17" s="38">
        <v>2</v>
      </c>
      <c r="E17" s="38">
        <v>2</v>
      </c>
      <c r="F17" s="38">
        <v>1</v>
      </c>
      <c r="G17" s="38">
        <v>1</v>
      </c>
      <c r="H17" s="38">
        <v>1</v>
      </c>
      <c r="I17" s="38">
        <v>3</v>
      </c>
      <c r="J17" s="299">
        <v>3</v>
      </c>
      <c r="K17" s="310" t="str">
        <f t="shared" si="0"/>
        <v xml:space="preserve"> </v>
      </c>
      <c r="L17" s="311" t="str">
        <f t="shared" si="7"/>
        <v>/</v>
      </c>
      <c r="M17" s="312" t="str">
        <f t="shared" si="8"/>
        <v xml:space="preserve"> </v>
      </c>
      <c r="N17" s="313" t="str">
        <f t="shared" si="1"/>
        <v xml:space="preserve"> </v>
      </c>
      <c r="O17" s="37"/>
      <c r="P17" s="38"/>
      <c r="Q17" s="299"/>
      <c r="R17" s="300">
        <f t="shared" si="9"/>
        <v>0</v>
      </c>
      <c r="S17" s="335" t="str">
        <f t="shared" si="10"/>
        <v xml:space="preserve"> </v>
      </c>
      <c r="T17" s="333" t="str">
        <f t="shared" si="11"/>
        <v xml:space="preserve"> </v>
      </c>
      <c r="U17" s="333" t="str">
        <f t="shared" si="12"/>
        <v xml:space="preserve"> </v>
      </c>
      <c r="V17" s="337" t="str">
        <f t="shared" si="2"/>
        <v>/</v>
      </c>
      <c r="W17" s="316"/>
      <c r="X17" s="60"/>
      <c r="Y17" s="317">
        <f t="shared" si="3"/>
        <v>2</v>
      </c>
      <c r="Z17" s="318">
        <f t="shared" si="4"/>
        <v>3</v>
      </c>
      <c r="AA17" s="318">
        <f t="shared" si="5"/>
        <v>3</v>
      </c>
      <c r="AB17" s="319">
        <f t="shared" si="6"/>
        <v>0</v>
      </c>
      <c r="AC17" s="320" t="str">
        <f t="shared" si="13"/>
        <v xml:space="preserve"> </v>
      </c>
      <c r="AD17" s="321" t="str">
        <f t="shared" si="14"/>
        <v>2</v>
      </c>
      <c r="AE17" s="321" t="str">
        <f t="shared" si="15"/>
        <v xml:space="preserve"> </v>
      </c>
      <c r="AF17" s="322" t="str">
        <f t="shared" si="16"/>
        <v xml:space="preserve"> </v>
      </c>
      <c r="AG17" s="45"/>
      <c r="AH17" s="491" t="str">
        <f t="shared" si="17"/>
        <v>0</v>
      </c>
      <c r="AI17" s="60"/>
      <c r="AJ17" s="354"/>
      <c r="AK17" s="354"/>
      <c r="AL17" s="354"/>
      <c r="AM17" s="354"/>
      <c r="AN17" s="497"/>
      <c r="AO17" s="497"/>
      <c r="AP17" s="497"/>
      <c r="AQ17" s="497"/>
      <c r="AR17" s="654"/>
      <c r="AS17" s="13"/>
      <c r="AT17" s="354"/>
      <c r="AU17" s="354"/>
      <c r="AV17" s="354"/>
      <c r="AW17" s="354"/>
      <c r="AX17" s="499"/>
      <c r="AY17" s="354"/>
      <c r="AZ17" s="354"/>
      <c r="BA17" s="354"/>
      <c r="BB17" s="13"/>
      <c r="BC17" s="651"/>
      <c r="BD17" s="13"/>
      <c r="BE17" s="13"/>
    </row>
    <row r="18" spans="1:57" ht="17.100000000000001" customHeight="1" x14ac:dyDescent="0.6">
      <c r="A18" s="5">
        <v>14</v>
      </c>
      <c r="B18" s="4" t="str">
        <f>'รวมคะแนน3-2'!C20</f>
        <v>นางสาว ณัฐนันท์  มูลเมือง</v>
      </c>
      <c r="C18" s="37">
        <v>2</v>
      </c>
      <c r="D18" s="38">
        <v>2</v>
      </c>
      <c r="E18" s="38">
        <v>2</v>
      </c>
      <c r="F18" s="38">
        <v>1</v>
      </c>
      <c r="G18" s="38">
        <v>1</v>
      </c>
      <c r="H18" s="38">
        <v>3</v>
      </c>
      <c r="I18" s="38">
        <v>3</v>
      </c>
      <c r="J18" s="299">
        <v>3</v>
      </c>
      <c r="K18" s="310" t="str">
        <f t="shared" si="0"/>
        <v>/</v>
      </c>
      <c r="L18" s="311" t="str">
        <f t="shared" si="7"/>
        <v xml:space="preserve"> </v>
      </c>
      <c r="M18" s="312" t="str">
        <f t="shared" si="8"/>
        <v xml:space="preserve"> </v>
      </c>
      <c r="N18" s="313" t="str">
        <f t="shared" si="1"/>
        <v xml:space="preserve"> </v>
      </c>
      <c r="O18" s="37"/>
      <c r="P18" s="38"/>
      <c r="Q18" s="299"/>
      <c r="R18" s="300">
        <f t="shared" si="9"/>
        <v>0</v>
      </c>
      <c r="S18" s="335" t="str">
        <f t="shared" si="10"/>
        <v xml:space="preserve"> </v>
      </c>
      <c r="T18" s="492" t="str">
        <f t="shared" si="11"/>
        <v xml:space="preserve"> </v>
      </c>
      <c r="U18" s="333" t="str">
        <f t="shared" si="12"/>
        <v xml:space="preserve"> </v>
      </c>
      <c r="V18" s="337" t="str">
        <f t="shared" si="2"/>
        <v>/</v>
      </c>
      <c r="W18" s="316"/>
      <c r="X18" s="60"/>
      <c r="Y18" s="317">
        <f t="shared" si="3"/>
        <v>3</v>
      </c>
      <c r="Z18" s="318">
        <f t="shared" si="4"/>
        <v>3</v>
      </c>
      <c r="AA18" s="318">
        <f t="shared" si="5"/>
        <v>2</v>
      </c>
      <c r="AB18" s="319">
        <f t="shared" si="6"/>
        <v>0</v>
      </c>
      <c r="AC18" s="320" t="str">
        <f t="shared" si="13"/>
        <v>3</v>
      </c>
      <c r="AD18" s="321" t="str">
        <f t="shared" si="14"/>
        <v xml:space="preserve"> </v>
      </c>
      <c r="AE18" s="321" t="str">
        <f t="shared" si="15"/>
        <v xml:space="preserve"> </v>
      </c>
      <c r="AF18" s="322" t="str">
        <f t="shared" si="16"/>
        <v xml:space="preserve"> </v>
      </c>
      <c r="AG18" s="45"/>
      <c r="AH18" s="491" t="str">
        <f t="shared" si="17"/>
        <v>0</v>
      </c>
      <c r="AI18" s="60"/>
      <c r="AJ18" s="353"/>
      <c r="AK18" s="353"/>
      <c r="AL18" s="353"/>
      <c r="AM18" s="354"/>
      <c r="AN18" s="354"/>
      <c r="AO18" s="354"/>
      <c r="AP18" s="354"/>
      <c r="AQ18" s="354"/>
      <c r="AR18" s="13"/>
      <c r="AS18" s="13"/>
      <c r="AT18" s="353"/>
      <c r="AU18" s="353"/>
      <c r="AV18" s="353"/>
      <c r="AW18" s="353"/>
      <c r="AX18" s="500"/>
      <c r="AY18" s="353"/>
      <c r="AZ18" s="353"/>
      <c r="BA18" s="353"/>
      <c r="BB18" s="13"/>
      <c r="BC18" s="353"/>
      <c r="BD18" s="13"/>
      <c r="BE18" s="13"/>
    </row>
    <row r="19" spans="1:57" ht="17.100000000000001" customHeight="1" x14ac:dyDescent="0.6">
      <c r="A19" s="291">
        <v>15</v>
      </c>
      <c r="B19" s="4" t="str">
        <f>'รวมคะแนน3-2'!C21</f>
        <v>นางสาว ขวัญชนก  ปิดตาทานัง</v>
      </c>
      <c r="C19" s="37">
        <v>1</v>
      </c>
      <c r="D19" s="38">
        <v>1</v>
      </c>
      <c r="E19" s="38">
        <v>1</v>
      </c>
      <c r="F19" s="38">
        <v>1</v>
      </c>
      <c r="G19" s="38">
        <v>1</v>
      </c>
      <c r="H19" s="38">
        <v>3</v>
      </c>
      <c r="I19" s="38">
        <v>3</v>
      </c>
      <c r="J19" s="299">
        <v>3</v>
      </c>
      <c r="K19" s="310" t="str">
        <f t="shared" si="0"/>
        <v xml:space="preserve"> </v>
      </c>
      <c r="L19" s="311" t="str">
        <f t="shared" si="7"/>
        <v xml:space="preserve"> </v>
      </c>
      <c r="M19" s="312" t="str">
        <f t="shared" si="8"/>
        <v>/</v>
      </c>
      <c r="N19" s="313" t="str">
        <f t="shared" si="1"/>
        <v xml:space="preserve"> </v>
      </c>
      <c r="O19" s="37"/>
      <c r="P19" s="38"/>
      <c r="Q19" s="299"/>
      <c r="R19" s="300">
        <f t="shared" si="9"/>
        <v>0</v>
      </c>
      <c r="S19" s="335" t="str">
        <f t="shared" si="10"/>
        <v xml:space="preserve"> </v>
      </c>
      <c r="T19" s="333" t="str">
        <f t="shared" si="11"/>
        <v xml:space="preserve"> </v>
      </c>
      <c r="U19" s="333" t="str">
        <f t="shared" si="12"/>
        <v xml:space="preserve"> </v>
      </c>
      <c r="V19" s="337" t="str">
        <f t="shared" si="2"/>
        <v>/</v>
      </c>
      <c r="W19" s="316"/>
      <c r="X19" s="60"/>
      <c r="Y19" s="317">
        <f t="shared" si="3"/>
        <v>3</v>
      </c>
      <c r="Z19" s="318">
        <f t="shared" si="4"/>
        <v>0</v>
      </c>
      <c r="AA19" s="318">
        <f t="shared" si="5"/>
        <v>5</v>
      </c>
      <c r="AB19" s="319">
        <f t="shared" si="6"/>
        <v>0</v>
      </c>
      <c r="AC19" s="320" t="str">
        <f t="shared" si="13"/>
        <v xml:space="preserve"> </v>
      </c>
      <c r="AD19" s="321" t="str">
        <f t="shared" si="14"/>
        <v xml:space="preserve"> </v>
      </c>
      <c r="AE19" s="321" t="str">
        <f t="shared" si="15"/>
        <v>1</v>
      </c>
      <c r="AF19" s="322" t="str">
        <f t="shared" si="16"/>
        <v xml:space="preserve"> </v>
      </c>
      <c r="AG19" s="45"/>
      <c r="AH19" s="491" t="str">
        <f t="shared" si="17"/>
        <v>0</v>
      </c>
      <c r="AI19" s="60"/>
      <c r="AJ19" s="353"/>
      <c r="AK19" s="353"/>
      <c r="AL19" s="353"/>
      <c r="AM19" s="354"/>
      <c r="AN19" s="354"/>
      <c r="AO19" s="354"/>
      <c r="AP19" s="354"/>
      <c r="AQ19" s="354"/>
      <c r="AR19" s="13"/>
      <c r="AS19" s="13"/>
      <c r="AT19" s="353"/>
      <c r="AU19" s="353"/>
      <c r="AV19" s="353"/>
      <c r="AW19" s="353"/>
      <c r="AX19" s="500"/>
      <c r="AY19" s="353"/>
      <c r="AZ19" s="353"/>
      <c r="BA19" s="353"/>
      <c r="BB19" s="13"/>
      <c r="BC19" s="353"/>
      <c r="BD19" s="13"/>
      <c r="BE19" s="13"/>
    </row>
    <row r="20" spans="1:57" ht="17.100000000000001" customHeight="1" x14ac:dyDescent="0.6">
      <c r="A20" s="5">
        <v>16</v>
      </c>
      <c r="B20" s="4" t="str">
        <f>'รวมคะแนน3-2'!C22</f>
        <v>นางสาว ชโลทร  คะหงวน</v>
      </c>
      <c r="C20" s="37">
        <v>2</v>
      </c>
      <c r="D20" s="38">
        <v>2</v>
      </c>
      <c r="E20" s="38">
        <v>2</v>
      </c>
      <c r="F20" s="38">
        <v>1</v>
      </c>
      <c r="G20" s="38">
        <v>1</v>
      </c>
      <c r="H20" s="38">
        <v>2</v>
      </c>
      <c r="I20" s="38">
        <v>1</v>
      </c>
      <c r="J20" s="299">
        <v>2</v>
      </c>
      <c r="K20" s="310" t="str">
        <f t="shared" si="0"/>
        <v xml:space="preserve"> </v>
      </c>
      <c r="L20" s="311" t="str">
        <f t="shared" si="7"/>
        <v>/</v>
      </c>
      <c r="M20" s="312" t="str">
        <f t="shared" si="8"/>
        <v xml:space="preserve"> </v>
      </c>
      <c r="N20" s="313" t="str">
        <f t="shared" si="1"/>
        <v xml:space="preserve"> </v>
      </c>
      <c r="O20" s="37"/>
      <c r="P20" s="38"/>
      <c r="Q20" s="299"/>
      <c r="R20" s="300">
        <f t="shared" si="9"/>
        <v>0</v>
      </c>
      <c r="S20" s="335" t="str">
        <f t="shared" si="10"/>
        <v xml:space="preserve"> </v>
      </c>
      <c r="T20" s="333" t="str">
        <f t="shared" si="11"/>
        <v xml:space="preserve"> </v>
      </c>
      <c r="U20" s="333" t="str">
        <f t="shared" si="12"/>
        <v xml:space="preserve"> </v>
      </c>
      <c r="V20" s="337" t="str">
        <f t="shared" si="2"/>
        <v>/</v>
      </c>
      <c r="W20" s="316"/>
      <c r="X20" s="60"/>
      <c r="Y20" s="317">
        <f t="shared" si="3"/>
        <v>0</v>
      </c>
      <c r="Z20" s="318">
        <f t="shared" si="4"/>
        <v>5</v>
      </c>
      <c r="AA20" s="318">
        <f t="shared" si="5"/>
        <v>3</v>
      </c>
      <c r="AB20" s="319">
        <f t="shared" si="6"/>
        <v>0</v>
      </c>
      <c r="AC20" s="320" t="str">
        <f t="shared" si="13"/>
        <v xml:space="preserve"> </v>
      </c>
      <c r="AD20" s="321" t="str">
        <f t="shared" si="14"/>
        <v>2</v>
      </c>
      <c r="AE20" s="321" t="str">
        <f t="shared" si="15"/>
        <v xml:space="preserve"> </v>
      </c>
      <c r="AF20" s="322" t="str">
        <f t="shared" si="16"/>
        <v xml:space="preserve"> </v>
      </c>
      <c r="AG20" s="45"/>
      <c r="AH20" s="491" t="str">
        <f t="shared" si="17"/>
        <v>0</v>
      </c>
      <c r="AI20" s="60"/>
      <c r="AJ20" s="353"/>
      <c r="AK20" s="353"/>
      <c r="AL20" s="353"/>
      <c r="AM20" s="354"/>
      <c r="AN20" s="354"/>
      <c r="AO20" s="354"/>
      <c r="AP20" s="354"/>
      <c r="AQ20" s="354"/>
      <c r="AR20" s="13"/>
      <c r="AS20" s="13"/>
      <c r="AT20" s="353"/>
      <c r="AU20" s="353"/>
      <c r="AV20" s="353"/>
      <c r="AW20" s="353"/>
      <c r="AX20" s="500"/>
      <c r="AY20" s="353"/>
      <c r="AZ20" s="353"/>
      <c r="BA20" s="353"/>
      <c r="BB20" s="13"/>
      <c r="BC20" s="353"/>
      <c r="BD20" s="13"/>
      <c r="BE20" s="13"/>
    </row>
    <row r="21" spans="1:57" ht="17.100000000000001" customHeight="1" x14ac:dyDescent="0.6">
      <c r="A21" s="291">
        <v>17</v>
      </c>
      <c r="B21" s="4" t="str">
        <f>'รวมคะแนน3-2'!C23</f>
        <v>นางสาว ฉัตราภรณ์  ทรงรูป</v>
      </c>
      <c r="C21" s="37">
        <v>1</v>
      </c>
      <c r="D21" s="38">
        <v>1</v>
      </c>
      <c r="E21" s="38">
        <v>1</v>
      </c>
      <c r="F21" s="38">
        <v>1</v>
      </c>
      <c r="G21" s="38">
        <v>1</v>
      </c>
      <c r="H21" s="38">
        <v>1</v>
      </c>
      <c r="I21" s="38">
        <v>1</v>
      </c>
      <c r="J21" s="299">
        <v>0</v>
      </c>
      <c r="K21" s="310" t="str">
        <f t="shared" si="0"/>
        <v xml:space="preserve"> </v>
      </c>
      <c r="L21" s="311" t="str">
        <f t="shared" si="7"/>
        <v xml:space="preserve"> </v>
      </c>
      <c r="M21" s="312" t="str">
        <f t="shared" si="8"/>
        <v xml:space="preserve"> </v>
      </c>
      <c r="N21" s="313" t="str">
        <f t="shared" si="1"/>
        <v>/</v>
      </c>
      <c r="O21" s="37"/>
      <c r="P21" s="38"/>
      <c r="Q21" s="299"/>
      <c r="R21" s="300">
        <f t="shared" si="9"/>
        <v>0</v>
      </c>
      <c r="S21" s="335" t="str">
        <f t="shared" si="10"/>
        <v xml:space="preserve"> </v>
      </c>
      <c r="T21" s="333" t="str">
        <f t="shared" si="11"/>
        <v xml:space="preserve"> </v>
      </c>
      <c r="U21" s="333" t="str">
        <f t="shared" si="12"/>
        <v xml:space="preserve"> </v>
      </c>
      <c r="V21" s="337" t="str">
        <f t="shared" si="2"/>
        <v>/</v>
      </c>
      <c r="W21" s="316"/>
      <c r="X21" s="60"/>
      <c r="Y21" s="317">
        <f t="shared" si="3"/>
        <v>0</v>
      </c>
      <c r="Z21" s="318">
        <f t="shared" si="4"/>
        <v>0</v>
      </c>
      <c r="AA21" s="318">
        <f t="shared" si="5"/>
        <v>7</v>
      </c>
      <c r="AB21" s="319">
        <f t="shared" si="6"/>
        <v>1</v>
      </c>
      <c r="AC21" s="320" t="str">
        <f t="shared" si="13"/>
        <v xml:space="preserve"> </v>
      </c>
      <c r="AD21" s="321" t="str">
        <f t="shared" si="14"/>
        <v xml:space="preserve"> </v>
      </c>
      <c r="AE21" s="321" t="str">
        <f t="shared" si="15"/>
        <v xml:space="preserve"> </v>
      </c>
      <c r="AF21" s="322" t="str">
        <f t="shared" si="16"/>
        <v>0</v>
      </c>
      <c r="AG21" s="45"/>
      <c r="AH21" s="491" t="str">
        <f t="shared" si="17"/>
        <v>0</v>
      </c>
      <c r="AI21" s="60"/>
      <c r="AJ21" s="500"/>
      <c r="AK21" s="500"/>
      <c r="AL21" s="500"/>
      <c r="AM21" s="499"/>
      <c r="AN21" s="354"/>
      <c r="AO21" s="499"/>
      <c r="AP21" s="354"/>
      <c r="AQ21" s="354"/>
      <c r="AR21" s="501"/>
      <c r="AS21" s="13"/>
      <c r="AT21" s="353"/>
      <c r="AU21" s="353"/>
      <c r="AV21" s="353"/>
      <c r="AW21" s="353"/>
      <c r="AX21" s="500"/>
      <c r="AY21" s="353"/>
      <c r="AZ21" s="353"/>
      <c r="BA21" s="353"/>
      <c r="BB21" s="13"/>
      <c r="BC21" s="353"/>
      <c r="BD21" s="13"/>
      <c r="BE21" s="13"/>
    </row>
    <row r="22" spans="1:57" ht="17.100000000000001" customHeight="1" x14ac:dyDescent="0.6">
      <c r="A22" s="5">
        <v>18</v>
      </c>
      <c r="B22" s="4" t="str">
        <f>'รวมคะแนน3-2'!C24</f>
        <v>นางสาว กัญญา  หาดเพ็ชร์</v>
      </c>
      <c r="C22" s="37">
        <v>1</v>
      </c>
      <c r="D22" s="38">
        <v>1</v>
      </c>
      <c r="E22" s="38">
        <v>1</v>
      </c>
      <c r="F22" s="38">
        <v>1</v>
      </c>
      <c r="G22" s="38">
        <v>1</v>
      </c>
      <c r="H22" s="38">
        <v>1</v>
      </c>
      <c r="I22" s="38">
        <v>1</v>
      </c>
      <c r="J22" s="299">
        <v>0</v>
      </c>
      <c r="K22" s="310" t="str">
        <f t="shared" si="0"/>
        <v xml:space="preserve"> </v>
      </c>
      <c r="L22" s="311" t="str">
        <f t="shared" si="7"/>
        <v xml:space="preserve"> </v>
      </c>
      <c r="M22" s="312" t="str">
        <f t="shared" si="8"/>
        <v xml:space="preserve"> </v>
      </c>
      <c r="N22" s="313" t="str">
        <f t="shared" si="1"/>
        <v>/</v>
      </c>
      <c r="O22" s="37"/>
      <c r="P22" s="38"/>
      <c r="Q22" s="299"/>
      <c r="R22" s="300">
        <f t="shared" si="9"/>
        <v>0</v>
      </c>
      <c r="S22" s="335" t="str">
        <f t="shared" si="10"/>
        <v xml:space="preserve"> </v>
      </c>
      <c r="T22" s="333" t="str">
        <f t="shared" si="11"/>
        <v xml:space="preserve"> </v>
      </c>
      <c r="U22" s="333" t="str">
        <f t="shared" si="12"/>
        <v xml:space="preserve"> </v>
      </c>
      <c r="V22" s="337" t="str">
        <f t="shared" si="2"/>
        <v>/</v>
      </c>
      <c r="W22" s="316"/>
      <c r="X22" s="60"/>
      <c r="Y22" s="317">
        <f t="shared" si="3"/>
        <v>0</v>
      </c>
      <c r="Z22" s="318">
        <f t="shared" si="4"/>
        <v>0</v>
      </c>
      <c r="AA22" s="318">
        <f t="shared" si="5"/>
        <v>7</v>
      </c>
      <c r="AB22" s="319">
        <f t="shared" si="6"/>
        <v>1</v>
      </c>
      <c r="AC22" s="320" t="str">
        <f t="shared" si="13"/>
        <v xml:space="preserve"> </v>
      </c>
      <c r="AD22" s="321" t="str">
        <f t="shared" si="14"/>
        <v xml:space="preserve"> </v>
      </c>
      <c r="AE22" s="321" t="str">
        <f t="shared" si="15"/>
        <v xml:space="preserve"> </v>
      </c>
      <c r="AF22" s="322" t="str">
        <f t="shared" si="16"/>
        <v>0</v>
      </c>
      <c r="AG22" s="45"/>
      <c r="AH22" s="491" t="str">
        <f t="shared" si="17"/>
        <v>0</v>
      </c>
      <c r="AI22" s="60"/>
      <c r="AJ22" s="353"/>
      <c r="AK22" s="353"/>
      <c r="AL22" s="353"/>
      <c r="AM22" s="354"/>
      <c r="AN22" s="354"/>
      <c r="AO22" s="354"/>
      <c r="AP22" s="354"/>
      <c r="AQ22" s="354"/>
      <c r="AR22" s="13"/>
      <c r="AS22" s="13"/>
      <c r="AT22" s="353"/>
      <c r="AU22" s="353"/>
      <c r="AV22" s="353"/>
      <c r="AW22" s="353"/>
      <c r="AX22" s="500"/>
      <c r="AY22" s="353"/>
      <c r="AZ22" s="353"/>
      <c r="BA22" s="353"/>
      <c r="BB22" s="13"/>
      <c r="BC22" s="353"/>
      <c r="BD22" s="13"/>
      <c r="BE22" s="13"/>
    </row>
    <row r="23" spans="1:57" ht="17.100000000000001" customHeight="1" x14ac:dyDescent="0.6">
      <c r="A23" s="291">
        <v>19</v>
      </c>
      <c r="B23" s="4" t="str">
        <f>'รวมคะแนน3-2'!C25</f>
        <v>นางสาว หนึ่งฤทัย  แดงขว้า</v>
      </c>
      <c r="C23" s="37">
        <v>3</v>
      </c>
      <c r="D23" s="38">
        <v>3</v>
      </c>
      <c r="E23" s="38">
        <v>2</v>
      </c>
      <c r="F23" s="38">
        <v>2</v>
      </c>
      <c r="G23" s="38">
        <v>2</v>
      </c>
      <c r="H23" s="38">
        <v>1</v>
      </c>
      <c r="I23" s="38">
        <v>1</v>
      </c>
      <c r="J23" s="299">
        <v>1</v>
      </c>
      <c r="K23" s="310" t="str">
        <f t="shared" si="0"/>
        <v xml:space="preserve"> </v>
      </c>
      <c r="L23" s="311" t="str">
        <f t="shared" si="7"/>
        <v>/</v>
      </c>
      <c r="M23" s="312" t="str">
        <f t="shared" si="8"/>
        <v xml:space="preserve"> </v>
      </c>
      <c r="N23" s="313" t="str">
        <f t="shared" si="1"/>
        <v xml:space="preserve"> </v>
      </c>
      <c r="O23" s="37"/>
      <c r="P23" s="38"/>
      <c r="Q23" s="299"/>
      <c r="R23" s="300">
        <f t="shared" si="9"/>
        <v>0</v>
      </c>
      <c r="S23" s="335" t="str">
        <f t="shared" si="10"/>
        <v xml:space="preserve"> </v>
      </c>
      <c r="T23" s="492" t="str">
        <f t="shared" si="11"/>
        <v xml:space="preserve"> </v>
      </c>
      <c r="U23" s="333" t="str">
        <f t="shared" si="12"/>
        <v xml:space="preserve"> </v>
      </c>
      <c r="V23" s="337" t="str">
        <f t="shared" si="2"/>
        <v>/</v>
      </c>
      <c r="W23" s="316"/>
      <c r="X23" s="60"/>
      <c r="Y23" s="317">
        <f t="shared" si="3"/>
        <v>2</v>
      </c>
      <c r="Z23" s="318">
        <f t="shared" si="4"/>
        <v>3</v>
      </c>
      <c r="AA23" s="318">
        <f t="shared" si="5"/>
        <v>3</v>
      </c>
      <c r="AB23" s="319">
        <f t="shared" si="6"/>
        <v>0</v>
      </c>
      <c r="AC23" s="320" t="str">
        <f t="shared" si="13"/>
        <v xml:space="preserve"> </v>
      </c>
      <c r="AD23" s="321" t="str">
        <f t="shared" si="14"/>
        <v>2</v>
      </c>
      <c r="AE23" s="321" t="str">
        <f t="shared" si="15"/>
        <v xml:space="preserve"> </v>
      </c>
      <c r="AF23" s="322" t="str">
        <f t="shared" si="16"/>
        <v xml:space="preserve"> </v>
      </c>
      <c r="AG23" s="45"/>
      <c r="AH23" s="491" t="str">
        <f t="shared" si="17"/>
        <v>0</v>
      </c>
      <c r="AI23" s="60"/>
      <c r="AJ23" s="353"/>
      <c r="AK23" s="353"/>
      <c r="AL23" s="353"/>
      <c r="AM23" s="354"/>
      <c r="AN23" s="354"/>
      <c r="AO23" s="354"/>
      <c r="AP23" s="354"/>
      <c r="AQ23" s="354"/>
      <c r="AR23" s="13"/>
      <c r="AS23" s="13"/>
      <c r="AT23" s="353"/>
      <c r="AU23" s="353"/>
      <c r="AV23" s="353"/>
      <c r="AW23" s="353"/>
      <c r="AX23" s="500"/>
      <c r="AY23" s="353"/>
      <c r="AZ23" s="353"/>
      <c r="BA23" s="353"/>
      <c r="BB23" s="13"/>
      <c r="BC23" s="353"/>
      <c r="BD23" s="13"/>
      <c r="BE23" s="13"/>
    </row>
    <row r="24" spans="1:57" ht="17.100000000000001" customHeight="1" x14ac:dyDescent="0.6">
      <c r="A24" s="5">
        <v>20</v>
      </c>
      <c r="B24" s="4" t="str">
        <f>'รวมคะแนน3-2'!C26</f>
        <v>นางสาว สุธาทิพย์  เสือสวัสดิ์</v>
      </c>
      <c r="C24" s="37">
        <v>2</v>
      </c>
      <c r="D24" s="38">
        <v>2</v>
      </c>
      <c r="E24" s="38">
        <v>2</v>
      </c>
      <c r="F24" s="38">
        <v>2</v>
      </c>
      <c r="G24" s="38">
        <v>3</v>
      </c>
      <c r="H24" s="38">
        <v>3</v>
      </c>
      <c r="I24" s="38">
        <v>3</v>
      </c>
      <c r="J24" s="299">
        <v>3</v>
      </c>
      <c r="K24" s="310" t="str">
        <f t="shared" si="0"/>
        <v>/</v>
      </c>
      <c r="L24" s="311" t="str">
        <f t="shared" si="7"/>
        <v xml:space="preserve"> </v>
      </c>
      <c r="M24" s="312" t="str">
        <f t="shared" si="8"/>
        <v xml:space="preserve"> </v>
      </c>
      <c r="N24" s="313" t="str">
        <f t="shared" si="1"/>
        <v xml:space="preserve"> </v>
      </c>
      <c r="O24" s="37"/>
      <c r="P24" s="38"/>
      <c r="Q24" s="299"/>
      <c r="R24" s="300">
        <f t="shared" si="9"/>
        <v>0</v>
      </c>
      <c r="S24" s="335" t="str">
        <f t="shared" si="10"/>
        <v xml:space="preserve"> </v>
      </c>
      <c r="T24" s="333" t="str">
        <f t="shared" si="11"/>
        <v xml:space="preserve"> </v>
      </c>
      <c r="U24" s="333" t="str">
        <f t="shared" si="12"/>
        <v xml:space="preserve"> </v>
      </c>
      <c r="V24" s="337" t="str">
        <f t="shared" si="2"/>
        <v>/</v>
      </c>
      <c r="W24" s="316"/>
      <c r="X24" s="60"/>
      <c r="Y24" s="317">
        <f t="shared" si="3"/>
        <v>4</v>
      </c>
      <c r="Z24" s="318">
        <f t="shared" si="4"/>
        <v>4</v>
      </c>
      <c r="AA24" s="318">
        <f t="shared" si="5"/>
        <v>0</v>
      </c>
      <c r="AB24" s="319">
        <f t="shared" si="6"/>
        <v>0</v>
      </c>
      <c r="AC24" s="320" t="str">
        <f t="shared" si="13"/>
        <v>3</v>
      </c>
      <c r="AD24" s="321" t="str">
        <f t="shared" si="14"/>
        <v xml:space="preserve"> </v>
      </c>
      <c r="AE24" s="321" t="str">
        <f t="shared" si="15"/>
        <v xml:space="preserve"> </v>
      </c>
      <c r="AF24" s="322" t="str">
        <f t="shared" si="16"/>
        <v xml:space="preserve"> </v>
      </c>
      <c r="AG24" s="45"/>
      <c r="AH24" s="491" t="str">
        <f t="shared" si="17"/>
        <v>0</v>
      </c>
      <c r="AI24" s="60"/>
      <c r="AJ24" s="353"/>
      <c r="AK24" s="353"/>
      <c r="AL24" s="353"/>
      <c r="AM24" s="354"/>
      <c r="AN24" s="354"/>
      <c r="AO24" s="354"/>
      <c r="AP24" s="354"/>
      <c r="AQ24" s="354"/>
      <c r="AR24" s="13"/>
      <c r="AS24" s="13"/>
      <c r="AT24" s="353"/>
      <c r="AU24" s="353"/>
      <c r="AV24" s="353"/>
      <c r="AW24" s="353"/>
      <c r="AX24" s="500"/>
      <c r="AY24" s="353"/>
      <c r="AZ24" s="353"/>
      <c r="BA24" s="353"/>
      <c r="BB24" s="13"/>
      <c r="BC24" s="353"/>
      <c r="BD24" s="13"/>
      <c r="BE24" s="13"/>
    </row>
    <row r="25" spans="1:57" ht="17.100000000000001" customHeight="1" x14ac:dyDescent="0.6">
      <c r="A25" s="291">
        <v>21</v>
      </c>
      <c r="B25" s="4" t="str">
        <f>'รวมคะแนน3-2'!C27</f>
        <v>นางสาว พัชฌา  บุญสพ</v>
      </c>
      <c r="C25" s="37">
        <v>3</v>
      </c>
      <c r="D25" s="38">
        <v>3</v>
      </c>
      <c r="E25" s="38">
        <v>3</v>
      </c>
      <c r="F25" s="38">
        <v>3</v>
      </c>
      <c r="G25" s="38">
        <v>3</v>
      </c>
      <c r="H25" s="38">
        <v>3</v>
      </c>
      <c r="I25" s="38">
        <v>3</v>
      </c>
      <c r="J25" s="299">
        <v>2</v>
      </c>
      <c r="K25" s="310" t="str">
        <f t="shared" si="0"/>
        <v>/</v>
      </c>
      <c r="L25" s="311"/>
      <c r="M25" s="312" t="str">
        <f t="shared" si="8"/>
        <v xml:space="preserve"> </v>
      </c>
      <c r="N25" s="313" t="str">
        <f t="shared" si="1"/>
        <v xml:space="preserve"> </v>
      </c>
      <c r="O25" s="37">
        <v>3</v>
      </c>
      <c r="P25" s="38">
        <v>2</v>
      </c>
      <c r="Q25" s="299">
        <v>3</v>
      </c>
      <c r="R25" s="300">
        <f t="shared" si="9"/>
        <v>8</v>
      </c>
      <c r="S25" s="335" t="str">
        <f t="shared" si="10"/>
        <v>/</v>
      </c>
      <c r="T25" s="333" t="str">
        <f t="shared" si="11"/>
        <v xml:space="preserve"> </v>
      </c>
      <c r="U25" s="333" t="str">
        <f t="shared" si="12"/>
        <v xml:space="preserve"> </v>
      </c>
      <c r="V25" s="337" t="str">
        <f t="shared" si="2"/>
        <v xml:space="preserve"> </v>
      </c>
      <c r="W25" s="316"/>
      <c r="X25" s="60"/>
      <c r="Y25" s="317">
        <f t="shared" si="3"/>
        <v>7</v>
      </c>
      <c r="Z25" s="318">
        <f t="shared" si="4"/>
        <v>1</v>
      </c>
      <c r="AA25" s="318">
        <f t="shared" si="5"/>
        <v>0</v>
      </c>
      <c r="AB25" s="319">
        <f t="shared" si="6"/>
        <v>0</v>
      </c>
      <c r="AC25" s="320" t="str">
        <f t="shared" si="13"/>
        <v>3</v>
      </c>
      <c r="AD25" s="321"/>
      <c r="AE25" s="321" t="str">
        <f t="shared" si="15"/>
        <v xml:space="preserve"> </v>
      </c>
      <c r="AF25" s="322" t="str">
        <f t="shared" si="16"/>
        <v xml:space="preserve"> </v>
      </c>
      <c r="AG25" s="45"/>
      <c r="AH25" s="491">
        <f t="shared" si="17"/>
        <v>3</v>
      </c>
      <c r="AI25" s="60"/>
      <c r="AJ25" s="353"/>
      <c r="AK25" s="353"/>
      <c r="AL25" s="353"/>
      <c r="AM25" s="354"/>
      <c r="AN25" s="354"/>
      <c r="AO25" s="354"/>
      <c r="AP25" s="354"/>
      <c r="AQ25" s="354"/>
      <c r="AR25" s="13"/>
      <c r="AS25" s="13"/>
      <c r="AT25" s="353"/>
      <c r="AU25" s="353"/>
      <c r="AV25" s="353"/>
      <c r="AW25" s="353"/>
      <c r="AX25" s="500"/>
      <c r="AY25" s="353"/>
      <c r="AZ25" s="353"/>
      <c r="BA25" s="353"/>
      <c r="BB25" s="13"/>
      <c r="BC25" s="353"/>
      <c r="BD25" s="13"/>
      <c r="BE25" s="13"/>
    </row>
    <row r="26" spans="1:57" ht="17.100000000000001" customHeight="1" x14ac:dyDescent="0.6">
      <c r="A26" s="5">
        <v>22</v>
      </c>
      <c r="B26" s="4" t="str">
        <f>'รวมคะแนน3-2'!C28</f>
        <v>นางสาว พัชธิดา  เนียมท้วม</v>
      </c>
      <c r="C26" s="37">
        <v>3</v>
      </c>
      <c r="D26" s="38">
        <v>3</v>
      </c>
      <c r="E26" s="38">
        <v>3</v>
      </c>
      <c r="F26" s="38">
        <v>1</v>
      </c>
      <c r="G26" s="38">
        <v>1</v>
      </c>
      <c r="H26" s="38">
        <v>1</v>
      </c>
      <c r="I26" s="38">
        <v>1</v>
      </c>
      <c r="J26" s="299">
        <v>1</v>
      </c>
      <c r="K26" s="310" t="str">
        <f t="shared" si="0"/>
        <v xml:space="preserve"> </v>
      </c>
      <c r="L26" s="311" t="str">
        <f t="shared" si="7"/>
        <v xml:space="preserve"> </v>
      </c>
      <c r="M26" s="312" t="str">
        <f t="shared" si="8"/>
        <v>/</v>
      </c>
      <c r="N26" s="313" t="str">
        <f t="shared" si="1"/>
        <v xml:space="preserve"> </v>
      </c>
      <c r="O26" s="37"/>
      <c r="P26" s="38"/>
      <c r="Q26" s="299"/>
      <c r="R26" s="300">
        <f t="shared" si="9"/>
        <v>0</v>
      </c>
      <c r="S26" s="335" t="str">
        <f t="shared" si="10"/>
        <v xml:space="preserve"> </v>
      </c>
      <c r="T26" s="333" t="str">
        <f t="shared" si="11"/>
        <v xml:space="preserve"> </v>
      </c>
      <c r="U26" s="333" t="str">
        <f t="shared" si="12"/>
        <v xml:space="preserve"> </v>
      </c>
      <c r="V26" s="337" t="str">
        <f t="shared" si="2"/>
        <v>/</v>
      </c>
      <c r="W26" s="316"/>
      <c r="X26" s="60"/>
      <c r="Y26" s="317">
        <f t="shared" si="3"/>
        <v>3</v>
      </c>
      <c r="Z26" s="318">
        <f t="shared" si="4"/>
        <v>0</v>
      </c>
      <c r="AA26" s="318">
        <f t="shared" si="5"/>
        <v>5</v>
      </c>
      <c r="AB26" s="319">
        <f t="shared" si="6"/>
        <v>0</v>
      </c>
      <c r="AC26" s="320" t="str">
        <f t="shared" si="13"/>
        <v xml:space="preserve"> </v>
      </c>
      <c r="AD26" s="321" t="str">
        <f t="shared" si="14"/>
        <v xml:space="preserve"> </v>
      </c>
      <c r="AE26" s="321" t="str">
        <f t="shared" si="15"/>
        <v>1</v>
      </c>
      <c r="AF26" s="322" t="str">
        <f t="shared" si="16"/>
        <v xml:space="preserve"> </v>
      </c>
      <c r="AG26" s="45"/>
      <c r="AH26" s="491" t="str">
        <f t="shared" si="17"/>
        <v>0</v>
      </c>
      <c r="AI26" s="60"/>
      <c r="AJ26" s="353"/>
      <c r="AK26" s="353"/>
      <c r="AL26" s="353"/>
      <c r="AM26" s="354"/>
      <c r="AN26" s="354"/>
      <c r="AO26" s="499"/>
      <c r="AP26" s="354"/>
      <c r="AQ26" s="354"/>
      <c r="AR26" s="13"/>
      <c r="AS26" s="13"/>
      <c r="AT26" s="353"/>
      <c r="AU26" s="353"/>
      <c r="AV26" s="353"/>
      <c r="AW26" s="353"/>
      <c r="AX26" s="500"/>
      <c r="AY26" s="353"/>
      <c r="AZ26" s="353"/>
      <c r="BA26" s="353"/>
      <c r="BB26" s="13"/>
      <c r="BC26" s="353"/>
      <c r="BD26" s="13"/>
      <c r="BE26" s="13"/>
    </row>
    <row r="27" spans="1:57" ht="17.100000000000001" customHeight="1" x14ac:dyDescent="0.6">
      <c r="A27" s="291">
        <v>23</v>
      </c>
      <c r="B27" s="4" t="str">
        <f>'รวมคะแนน3-2'!C29</f>
        <v>นางสาว ณิศวรา  ศรีหัตถ์ชัย</v>
      </c>
      <c r="C27" s="37">
        <v>2</v>
      </c>
      <c r="D27" s="38">
        <v>2</v>
      </c>
      <c r="E27" s="38">
        <v>2</v>
      </c>
      <c r="F27" s="38">
        <v>2</v>
      </c>
      <c r="G27" s="38">
        <v>3</v>
      </c>
      <c r="H27" s="38">
        <v>3</v>
      </c>
      <c r="I27" s="38">
        <v>3</v>
      </c>
      <c r="J27" s="299">
        <v>3</v>
      </c>
      <c r="K27" s="310" t="str">
        <f t="shared" si="0"/>
        <v>/</v>
      </c>
      <c r="L27" s="311" t="str">
        <f t="shared" si="7"/>
        <v xml:space="preserve"> </v>
      </c>
      <c r="M27" s="312" t="str">
        <f t="shared" si="8"/>
        <v xml:space="preserve"> </v>
      </c>
      <c r="N27" s="313" t="str">
        <f t="shared" si="1"/>
        <v xml:space="preserve"> </v>
      </c>
      <c r="O27" s="37"/>
      <c r="P27" s="38"/>
      <c r="Q27" s="299"/>
      <c r="R27" s="300">
        <f t="shared" si="9"/>
        <v>0</v>
      </c>
      <c r="S27" s="335" t="str">
        <f t="shared" si="10"/>
        <v xml:space="preserve"> </v>
      </c>
      <c r="T27" s="333" t="str">
        <f t="shared" si="11"/>
        <v xml:space="preserve"> </v>
      </c>
      <c r="U27" s="333" t="str">
        <f t="shared" si="12"/>
        <v xml:space="preserve"> </v>
      </c>
      <c r="V27" s="337" t="str">
        <f t="shared" si="2"/>
        <v>/</v>
      </c>
      <c r="W27" s="316"/>
      <c r="X27" s="60"/>
      <c r="Y27" s="317">
        <f t="shared" si="3"/>
        <v>4</v>
      </c>
      <c r="Z27" s="318">
        <f t="shared" si="4"/>
        <v>4</v>
      </c>
      <c r="AA27" s="318">
        <f t="shared" si="5"/>
        <v>0</v>
      </c>
      <c r="AB27" s="319">
        <f t="shared" si="6"/>
        <v>0</v>
      </c>
      <c r="AC27" s="320" t="str">
        <f t="shared" si="13"/>
        <v>3</v>
      </c>
      <c r="AD27" s="321" t="str">
        <f t="shared" si="14"/>
        <v xml:space="preserve"> </v>
      </c>
      <c r="AE27" s="321" t="str">
        <f t="shared" si="15"/>
        <v xml:space="preserve"> </v>
      </c>
      <c r="AF27" s="322" t="str">
        <f t="shared" si="16"/>
        <v xml:space="preserve"> </v>
      </c>
      <c r="AG27" s="45"/>
      <c r="AH27" s="491" t="str">
        <f t="shared" si="17"/>
        <v>0</v>
      </c>
      <c r="AI27" s="60"/>
      <c r="AJ27" s="353"/>
      <c r="AK27" s="353"/>
      <c r="AL27" s="353"/>
      <c r="AM27" s="354"/>
      <c r="AN27" s="354"/>
      <c r="AO27" s="354"/>
      <c r="AP27" s="354"/>
      <c r="AQ27" s="354"/>
      <c r="AR27" s="13"/>
      <c r="AS27" s="13"/>
      <c r="AT27" s="353"/>
      <c r="AU27" s="353"/>
      <c r="AV27" s="353"/>
      <c r="AW27" s="353"/>
      <c r="AX27" s="500"/>
      <c r="AY27" s="353"/>
      <c r="AZ27" s="353"/>
      <c r="BA27" s="353"/>
      <c r="BB27" s="13"/>
      <c r="BC27" s="353"/>
      <c r="BD27" s="13"/>
      <c r="BE27" s="13"/>
    </row>
    <row r="28" spans="1:57" ht="17.100000000000001" customHeight="1" x14ac:dyDescent="0.6">
      <c r="A28" s="5">
        <v>24</v>
      </c>
      <c r="B28" s="4" t="str">
        <f>'รวมคะแนน3-2'!C30</f>
        <v>นาย ธานนท์  ทองอุ่น</v>
      </c>
      <c r="C28" s="37">
        <v>2</v>
      </c>
      <c r="D28" s="38">
        <v>2</v>
      </c>
      <c r="E28" s="38">
        <v>1</v>
      </c>
      <c r="F28" s="38">
        <v>1</v>
      </c>
      <c r="G28" s="38">
        <v>3</v>
      </c>
      <c r="H28" s="38">
        <v>3</v>
      </c>
      <c r="I28" s="38">
        <v>3</v>
      </c>
      <c r="J28" s="299">
        <v>3</v>
      </c>
      <c r="K28" s="310" t="str">
        <f t="shared" si="0"/>
        <v>/</v>
      </c>
      <c r="L28" s="311" t="str">
        <f t="shared" si="7"/>
        <v>/</v>
      </c>
      <c r="M28" s="312" t="str">
        <f t="shared" si="8"/>
        <v xml:space="preserve"> </v>
      </c>
      <c r="N28" s="313" t="str">
        <f t="shared" si="1"/>
        <v xml:space="preserve"> </v>
      </c>
      <c r="O28" s="37">
        <v>3</v>
      </c>
      <c r="P28" s="38">
        <v>3</v>
      </c>
      <c r="Q28" s="299">
        <v>3</v>
      </c>
      <c r="R28" s="300">
        <f t="shared" si="9"/>
        <v>9</v>
      </c>
      <c r="S28" s="335" t="str">
        <f t="shared" si="10"/>
        <v>/</v>
      </c>
      <c r="T28" s="492" t="str">
        <f t="shared" si="11"/>
        <v xml:space="preserve"> </v>
      </c>
      <c r="U28" s="333" t="str">
        <f t="shared" si="12"/>
        <v xml:space="preserve"> </v>
      </c>
      <c r="V28" s="337" t="str">
        <f t="shared" si="2"/>
        <v xml:space="preserve"> </v>
      </c>
      <c r="W28" s="316"/>
      <c r="X28" s="60"/>
      <c r="Y28" s="317">
        <f t="shared" si="3"/>
        <v>4</v>
      </c>
      <c r="Z28" s="318">
        <f t="shared" si="4"/>
        <v>2</v>
      </c>
      <c r="AA28" s="318">
        <f t="shared" si="5"/>
        <v>2</v>
      </c>
      <c r="AB28" s="319">
        <f t="shared" si="6"/>
        <v>0</v>
      </c>
      <c r="AC28" s="320"/>
      <c r="AD28" s="321" t="str">
        <f t="shared" si="14"/>
        <v>2</v>
      </c>
      <c r="AE28" s="321" t="str">
        <f t="shared" si="15"/>
        <v xml:space="preserve"> </v>
      </c>
      <c r="AF28" s="322" t="str">
        <f t="shared" si="16"/>
        <v xml:space="preserve"> </v>
      </c>
      <c r="AG28" s="45"/>
      <c r="AH28" s="491">
        <f t="shared" si="17"/>
        <v>3</v>
      </c>
      <c r="AI28" s="60"/>
      <c r="AJ28" s="353"/>
      <c r="AK28" s="353"/>
      <c r="AL28" s="353"/>
      <c r="AM28" s="354"/>
      <c r="AN28" s="354"/>
      <c r="AO28" s="354"/>
      <c r="AP28" s="354"/>
      <c r="AQ28" s="354"/>
      <c r="AR28" s="13"/>
      <c r="AS28" s="13"/>
      <c r="AT28" s="353"/>
      <c r="AU28" s="353"/>
      <c r="AV28" s="353"/>
      <c r="AW28" s="353"/>
      <c r="AX28" s="500"/>
      <c r="AY28" s="353"/>
      <c r="AZ28" s="353"/>
      <c r="BA28" s="353"/>
      <c r="BB28" s="13"/>
      <c r="BC28" s="353"/>
      <c r="BD28" s="13"/>
      <c r="BE28" s="13"/>
    </row>
    <row r="29" spans="1:57" ht="17.100000000000001" customHeight="1" x14ac:dyDescent="0.6">
      <c r="A29" s="291">
        <v>25</v>
      </c>
      <c r="B29" s="4" t="str">
        <f>'รวมคะแนน3-2'!C31</f>
        <v>นางสาว พิมลวรรณ  ประกอบกิจ</v>
      </c>
      <c r="C29" s="37">
        <v>2</v>
      </c>
      <c r="D29" s="38">
        <v>2</v>
      </c>
      <c r="E29" s="38">
        <v>2</v>
      </c>
      <c r="F29" s="38">
        <v>2</v>
      </c>
      <c r="G29" s="38">
        <v>3</v>
      </c>
      <c r="H29" s="38">
        <v>1</v>
      </c>
      <c r="I29" s="38">
        <v>1</v>
      </c>
      <c r="J29" s="299">
        <v>1</v>
      </c>
      <c r="K29" s="310" t="str">
        <f t="shared" si="0"/>
        <v xml:space="preserve"> </v>
      </c>
      <c r="L29" s="311" t="str">
        <f t="shared" si="7"/>
        <v>/</v>
      </c>
      <c r="M29" s="312" t="str">
        <f t="shared" si="8"/>
        <v xml:space="preserve"> </v>
      </c>
      <c r="N29" s="313" t="str">
        <f t="shared" si="1"/>
        <v xml:space="preserve"> </v>
      </c>
      <c r="O29" s="37"/>
      <c r="P29" s="38"/>
      <c r="Q29" s="299"/>
      <c r="R29" s="300">
        <f t="shared" si="9"/>
        <v>0</v>
      </c>
      <c r="S29" s="335" t="str">
        <f t="shared" si="10"/>
        <v xml:space="preserve"> </v>
      </c>
      <c r="T29" s="333" t="str">
        <f t="shared" si="11"/>
        <v xml:space="preserve"> </v>
      </c>
      <c r="U29" s="333" t="str">
        <f t="shared" si="12"/>
        <v xml:space="preserve"> </v>
      </c>
      <c r="V29" s="337" t="str">
        <f t="shared" si="2"/>
        <v>/</v>
      </c>
      <c r="W29" s="316"/>
      <c r="X29" s="60"/>
      <c r="Y29" s="317">
        <f t="shared" si="3"/>
        <v>1</v>
      </c>
      <c r="Z29" s="318">
        <f t="shared" si="4"/>
        <v>4</v>
      </c>
      <c r="AA29" s="318">
        <f t="shared" si="5"/>
        <v>3</v>
      </c>
      <c r="AB29" s="319">
        <f t="shared" si="6"/>
        <v>0</v>
      </c>
      <c r="AC29" s="320" t="str">
        <f t="shared" si="13"/>
        <v xml:space="preserve"> </v>
      </c>
      <c r="AD29" s="321" t="str">
        <f t="shared" si="14"/>
        <v>2</v>
      </c>
      <c r="AE29" s="321" t="str">
        <f t="shared" si="15"/>
        <v xml:space="preserve"> </v>
      </c>
      <c r="AF29" s="322" t="str">
        <f t="shared" si="16"/>
        <v xml:space="preserve"> </v>
      </c>
      <c r="AG29" s="45"/>
      <c r="AH29" s="491" t="str">
        <f t="shared" si="17"/>
        <v>0</v>
      </c>
      <c r="AI29" s="60"/>
      <c r="AJ29" s="353"/>
      <c r="AK29" s="353"/>
      <c r="AL29" s="353"/>
      <c r="AM29" s="354"/>
      <c r="AN29" s="354"/>
      <c r="AO29" s="354"/>
      <c r="AP29" s="354"/>
      <c r="AQ29" s="354"/>
      <c r="AR29" s="13"/>
      <c r="AS29" s="13"/>
      <c r="AT29" s="353"/>
      <c r="AU29" s="353"/>
      <c r="AV29" s="353"/>
      <c r="AW29" s="353"/>
      <c r="AX29" s="500"/>
      <c r="AY29" s="353"/>
      <c r="AZ29" s="353"/>
      <c r="BA29" s="353"/>
      <c r="BB29" s="13"/>
      <c r="BC29" s="353"/>
      <c r="BD29" s="13"/>
      <c r="BE29" s="13"/>
    </row>
    <row r="30" spans="1:57" ht="17.100000000000001" customHeight="1" x14ac:dyDescent="0.6">
      <c r="A30" s="5">
        <v>26</v>
      </c>
      <c r="B30" s="4" t="str">
        <f>'รวมคะแนน3-2'!C32</f>
        <v>นาย เกริกพล  เรืองอร่าม</v>
      </c>
      <c r="C30" s="37">
        <v>2</v>
      </c>
      <c r="D30" s="38">
        <v>2</v>
      </c>
      <c r="E30" s="38">
        <v>2</v>
      </c>
      <c r="F30" s="38">
        <v>3</v>
      </c>
      <c r="G30" s="38">
        <v>3</v>
      </c>
      <c r="H30" s="38">
        <v>3</v>
      </c>
      <c r="I30" s="38">
        <v>1</v>
      </c>
      <c r="J30" s="299">
        <v>1</v>
      </c>
      <c r="K30" s="310" t="str">
        <f t="shared" si="0"/>
        <v>/</v>
      </c>
      <c r="L30" s="311" t="str">
        <f t="shared" si="7"/>
        <v xml:space="preserve"> </v>
      </c>
      <c r="M30" s="312" t="str">
        <f t="shared" si="8"/>
        <v xml:space="preserve"> </v>
      </c>
      <c r="N30" s="313" t="str">
        <f t="shared" si="1"/>
        <v xml:space="preserve"> </v>
      </c>
      <c r="O30" s="37">
        <v>2</v>
      </c>
      <c r="P30" s="38">
        <v>2</v>
      </c>
      <c r="Q30" s="299">
        <v>2</v>
      </c>
      <c r="R30" s="300">
        <f t="shared" si="9"/>
        <v>6</v>
      </c>
      <c r="S30" s="335" t="str">
        <f t="shared" si="10"/>
        <v xml:space="preserve"> </v>
      </c>
      <c r="T30" s="333" t="str">
        <f t="shared" si="11"/>
        <v>/</v>
      </c>
      <c r="U30" s="333" t="str">
        <f t="shared" si="12"/>
        <v xml:space="preserve"> </v>
      </c>
      <c r="V30" s="337" t="str">
        <f t="shared" si="2"/>
        <v xml:space="preserve"> </v>
      </c>
      <c r="W30" s="316"/>
      <c r="X30" s="60"/>
      <c r="Y30" s="317">
        <f t="shared" si="3"/>
        <v>3</v>
      </c>
      <c r="Z30" s="318">
        <f t="shared" si="4"/>
        <v>3</v>
      </c>
      <c r="AA30" s="318">
        <f t="shared" si="5"/>
        <v>2</v>
      </c>
      <c r="AB30" s="319">
        <f t="shared" si="6"/>
        <v>0</v>
      </c>
      <c r="AC30" s="320" t="str">
        <f t="shared" si="13"/>
        <v>3</v>
      </c>
      <c r="AD30" s="321" t="str">
        <f t="shared" si="14"/>
        <v xml:space="preserve"> </v>
      </c>
      <c r="AE30" s="321" t="str">
        <f t="shared" si="15"/>
        <v xml:space="preserve"> </v>
      </c>
      <c r="AF30" s="322" t="str">
        <f t="shared" si="16"/>
        <v xml:space="preserve"> </v>
      </c>
      <c r="AG30" s="45"/>
      <c r="AH30" s="491">
        <f t="shared" si="17"/>
        <v>2</v>
      </c>
      <c r="AI30" s="60"/>
      <c r="AJ30" s="353"/>
      <c r="AK30" s="353"/>
      <c r="AL30" s="353"/>
      <c r="AM30" s="354"/>
      <c r="AN30" s="354"/>
      <c r="AO30" s="354"/>
      <c r="AP30" s="354"/>
      <c r="AQ30" s="354"/>
      <c r="AR30" s="13"/>
      <c r="AS30" s="13"/>
      <c r="AT30" s="353"/>
      <c r="AU30" s="353"/>
      <c r="AV30" s="353"/>
      <c r="AW30" s="353"/>
      <c r="AX30" s="500"/>
      <c r="AY30" s="353"/>
      <c r="AZ30" s="353"/>
      <c r="BA30" s="353"/>
      <c r="BB30" s="13"/>
      <c r="BC30" s="353"/>
      <c r="BD30" s="13"/>
      <c r="BE30" s="13"/>
    </row>
    <row r="31" spans="1:57" ht="17.100000000000001" customHeight="1" x14ac:dyDescent="0.6">
      <c r="A31" s="291">
        <v>27</v>
      </c>
      <c r="B31" s="4" t="str">
        <f>'รวมคะแนน3-2'!C33</f>
        <v>นาย ธนทัต  เขียวไสว</v>
      </c>
      <c r="C31" s="37">
        <v>1</v>
      </c>
      <c r="D31" s="38">
        <v>1</v>
      </c>
      <c r="E31" s="38">
        <v>1</v>
      </c>
      <c r="F31" s="38">
        <v>1</v>
      </c>
      <c r="G31" s="38">
        <v>2</v>
      </c>
      <c r="H31" s="38">
        <v>2</v>
      </c>
      <c r="I31" s="38">
        <v>2</v>
      </c>
      <c r="J31" s="299">
        <v>2</v>
      </c>
      <c r="K31" s="310" t="str">
        <f t="shared" si="0"/>
        <v xml:space="preserve"> </v>
      </c>
      <c r="L31" s="311" t="str">
        <f t="shared" si="7"/>
        <v>/</v>
      </c>
      <c r="M31" s="312" t="str">
        <f t="shared" si="8"/>
        <v xml:space="preserve"> </v>
      </c>
      <c r="N31" s="313" t="str">
        <f t="shared" si="1"/>
        <v xml:space="preserve"> </v>
      </c>
      <c r="O31" s="37"/>
      <c r="P31" s="38"/>
      <c r="Q31" s="299"/>
      <c r="R31" s="300">
        <f t="shared" si="9"/>
        <v>0</v>
      </c>
      <c r="S31" s="335" t="str">
        <f t="shared" si="10"/>
        <v xml:space="preserve"> </v>
      </c>
      <c r="T31" s="333" t="str">
        <f t="shared" si="11"/>
        <v xml:space="preserve"> </v>
      </c>
      <c r="U31" s="333" t="str">
        <f t="shared" si="12"/>
        <v xml:space="preserve"> </v>
      </c>
      <c r="V31" s="337" t="str">
        <f t="shared" si="2"/>
        <v>/</v>
      </c>
      <c r="W31" s="316"/>
      <c r="X31" s="60"/>
      <c r="Y31" s="317">
        <f t="shared" si="3"/>
        <v>0</v>
      </c>
      <c r="Z31" s="318">
        <f t="shared" si="4"/>
        <v>4</v>
      </c>
      <c r="AA31" s="318">
        <f t="shared" si="5"/>
        <v>4</v>
      </c>
      <c r="AB31" s="319">
        <f t="shared" si="6"/>
        <v>0</v>
      </c>
      <c r="AC31" s="320" t="str">
        <f t="shared" si="13"/>
        <v xml:space="preserve"> </v>
      </c>
      <c r="AD31" s="321" t="str">
        <f t="shared" si="14"/>
        <v>2</v>
      </c>
      <c r="AE31" s="321" t="str">
        <f t="shared" si="15"/>
        <v xml:space="preserve"> </v>
      </c>
      <c r="AF31" s="322" t="str">
        <f t="shared" si="16"/>
        <v xml:space="preserve"> </v>
      </c>
      <c r="AG31" s="45"/>
      <c r="AH31" s="491" t="str">
        <f t="shared" si="17"/>
        <v>0</v>
      </c>
      <c r="AI31" s="60"/>
      <c r="AJ31" s="353"/>
      <c r="AK31" s="353"/>
      <c r="AL31" s="353"/>
      <c r="AM31" s="354"/>
      <c r="AN31" s="354"/>
      <c r="AO31" s="499"/>
      <c r="AP31" s="354"/>
      <c r="AQ31" s="354"/>
      <c r="AR31" s="13"/>
      <c r="AS31" s="13"/>
      <c r="AT31" s="353"/>
      <c r="AU31" s="353"/>
      <c r="AV31" s="353"/>
      <c r="AW31" s="353"/>
      <c r="AX31" s="500"/>
      <c r="AY31" s="353"/>
      <c r="AZ31" s="353"/>
      <c r="BA31" s="353"/>
      <c r="BB31" s="13"/>
      <c r="BC31" s="353"/>
      <c r="BD31" s="13"/>
      <c r="BE31" s="13"/>
    </row>
    <row r="32" spans="1:57" ht="17.100000000000001" customHeight="1" x14ac:dyDescent="0.6">
      <c r="A32" s="5">
        <v>28</v>
      </c>
      <c r="B32" s="4" t="str">
        <f>'รวมคะแนน3-2'!C34</f>
        <v>นางสาว กรกมล  หนองคู</v>
      </c>
      <c r="C32" s="37">
        <v>3</v>
      </c>
      <c r="D32" s="38">
        <v>3</v>
      </c>
      <c r="E32" s="38">
        <v>3</v>
      </c>
      <c r="F32" s="38">
        <v>3</v>
      </c>
      <c r="G32" s="38">
        <v>3</v>
      </c>
      <c r="H32" s="38">
        <v>2</v>
      </c>
      <c r="I32" s="38">
        <v>2</v>
      </c>
      <c r="J32" s="299">
        <v>2</v>
      </c>
      <c r="K32" s="310" t="str">
        <f t="shared" si="0"/>
        <v>/</v>
      </c>
      <c r="L32" s="311" t="str">
        <f t="shared" si="7"/>
        <v>/</v>
      </c>
      <c r="M32" s="312" t="str">
        <f t="shared" si="8"/>
        <v xml:space="preserve"> </v>
      </c>
      <c r="N32" s="313" t="str">
        <f t="shared" si="1"/>
        <v xml:space="preserve"> </v>
      </c>
      <c r="O32" s="37"/>
      <c r="P32" s="38"/>
      <c r="Q32" s="299"/>
      <c r="R32" s="300">
        <f t="shared" si="9"/>
        <v>0</v>
      </c>
      <c r="S32" s="335" t="str">
        <f t="shared" si="10"/>
        <v xml:space="preserve"> </v>
      </c>
      <c r="T32" s="333" t="str">
        <f t="shared" si="11"/>
        <v xml:space="preserve"> </v>
      </c>
      <c r="U32" s="333" t="str">
        <f t="shared" si="12"/>
        <v xml:space="preserve"> </v>
      </c>
      <c r="V32" s="337" t="str">
        <f t="shared" si="2"/>
        <v>/</v>
      </c>
      <c r="W32" s="316"/>
      <c r="X32" s="60"/>
      <c r="Y32" s="317">
        <f t="shared" si="3"/>
        <v>5</v>
      </c>
      <c r="Z32" s="318">
        <f t="shared" si="4"/>
        <v>3</v>
      </c>
      <c r="AA32" s="318">
        <f t="shared" si="5"/>
        <v>0</v>
      </c>
      <c r="AB32" s="319">
        <f t="shared" si="6"/>
        <v>0</v>
      </c>
      <c r="AC32" s="320"/>
      <c r="AD32" s="321" t="str">
        <f>IF(AB32&gt;0," ",IF(Z32=Y32," ",IF(Z32&gt;=AA32,"2",IF(AA32&gt;Y32," ",IF(AA32&gt;Z32," ",IF(Y32=2," "))))))</f>
        <v>2</v>
      </c>
      <c r="AE32" s="321" t="str">
        <f t="shared" si="15"/>
        <v xml:space="preserve"> </v>
      </c>
      <c r="AF32" s="322" t="str">
        <f t="shared" si="16"/>
        <v xml:space="preserve"> </v>
      </c>
      <c r="AG32" s="45"/>
      <c r="AH32" s="491" t="str">
        <f t="shared" si="17"/>
        <v>0</v>
      </c>
      <c r="AI32" s="60"/>
      <c r="AJ32" s="353"/>
      <c r="AK32" s="353"/>
      <c r="AL32" s="353"/>
      <c r="AM32" s="354"/>
      <c r="AN32" s="354"/>
      <c r="AO32" s="354"/>
      <c r="AP32" s="354"/>
      <c r="AQ32" s="354"/>
      <c r="AR32" s="13"/>
      <c r="AS32" s="13"/>
      <c r="AT32" s="353"/>
      <c r="AU32" s="353"/>
      <c r="AV32" s="353"/>
      <c r="AW32" s="353"/>
      <c r="AX32" s="500"/>
      <c r="AY32" s="353"/>
      <c r="AZ32" s="353"/>
      <c r="BA32" s="353"/>
      <c r="BB32" s="13"/>
      <c r="BC32" s="353"/>
      <c r="BD32" s="13"/>
      <c r="BE32" s="13"/>
    </row>
    <row r="33" spans="1:57" ht="17.100000000000001" customHeight="1" x14ac:dyDescent="0.6">
      <c r="A33" s="291">
        <v>29</v>
      </c>
      <c r="B33" s="4" t="str">
        <f>'รวมคะแนน3-2'!C35</f>
        <v>เด็กหญิง จันทิมา  พูนพงศ์พิพัฒน์</v>
      </c>
      <c r="C33" s="37">
        <v>2</v>
      </c>
      <c r="D33" s="38">
        <v>2</v>
      </c>
      <c r="E33" s="38">
        <v>1</v>
      </c>
      <c r="F33" s="38">
        <v>1</v>
      </c>
      <c r="G33" s="38">
        <v>3</v>
      </c>
      <c r="H33" s="38">
        <v>3</v>
      </c>
      <c r="I33" s="38">
        <v>1</v>
      </c>
      <c r="J33" s="299">
        <v>3</v>
      </c>
      <c r="K33" s="310" t="str">
        <f t="shared" si="0"/>
        <v>/</v>
      </c>
      <c r="L33" s="311" t="str">
        <f t="shared" si="7"/>
        <v xml:space="preserve"> </v>
      </c>
      <c r="M33" s="312" t="str">
        <f t="shared" si="8"/>
        <v>/</v>
      </c>
      <c r="N33" s="313" t="str">
        <f t="shared" si="1"/>
        <v xml:space="preserve"> </v>
      </c>
      <c r="O33" s="37"/>
      <c r="P33" s="38"/>
      <c r="Q33" s="299"/>
      <c r="R33" s="300">
        <f t="shared" si="9"/>
        <v>0</v>
      </c>
      <c r="S33" s="335" t="str">
        <f t="shared" si="10"/>
        <v xml:space="preserve"> </v>
      </c>
      <c r="T33" s="492" t="str">
        <f t="shared" si="11"/>
        <v xml:space="preserve"> </v>
      </c>
      <c r="U33" s="333" t="str">
        <f t="shared" si="12"/>
        <v xml:space="preserve"> </v>
      </c>
      <c r="V33" s="337" t="str">
        <f t="shared" si="2"/>
        <v>/</v>
      </c>
      <c r="W33" s="316"/>
      <c r="X33" s="60"/>
      <c r="Y33" s="317">
        <f t="shared" si="3"/>
        <v>3</v>
      </c>
      <c r="Z33" s="318">
        <f t="shared" si="4"/>
        <v>2</v>
      </c>
      <c r="AA33" s="318">
        <f t="shared" si="5"/>
        <v>3</v>
      </c>
      <c r="AB33" s="319">
        <f t="shared" si="6"/>
        <v>0</v>
      </c>
      <c r="AC33" s="320" t="str">
        <f t="shared" si="13"/>
        <v>3</v>
      </c>
      <c r="AD33" s="321" t="str">
        <f t="shared" si="14"/>
        <v xml:space="preserve"> </v>
      </c>
      <c r="AE33" s="321"/>
      <c r="AF33" s="322" t="str">
        <f t="shared" si="16"/>
        <v xml:space="preserve"> </v>
      </c>
      <c r="AG33" s="45"/>
      <c r="AH33" s="491" t="str">
        <f t="shared" si="17"/>
        <v>0</v>
      </c>
      <c r="AI33" s="60"/>
      <c r="AJ33" s="353"/>
      <c r="AK33" s="353"/>
      <c r="AL33" s="353"/>
      <c r="AM33" s="354"/>
      <c r="AN33" s="354"/>
      <c r="AO33" s="354"/>
      <c r="AP33" s="354"/>
      <c r="AQ33" s="354"/>
      <c r="AR33" s="13"/>
      <c r="AS33" s="13"/>
      <c r="AT33" s="353"/>
      <c r="AU33" s="353"/>
      <c r="AV33" s="353"/>
      <c r="AW33" s="353"/>
      <c r="AX33" s="500"/>
      <c r="AY33" s="353"/>
      <c r="AZ33" s="353"/>
      <c r="BA33" s="353"/>
      <c r="BB33" s="13"/>
      <c r="BC33" s="353"/>
      <c r="BD33" s="13"/>
      <c r="BE33" s="13"/>
    </row>
    <row r="34" spans="1:57" ht="17.100000000000001" customHeight="1" x14ac:dyDescent="0.6">
      <c r="A34" s="5">
        <v>30</v>
      </c>
      <c r="B34" s="4" t="str">
        <f>'รวมคะแนน3-2'!C36</f>
        <v>นางสาว ชยาภา  ชื่นรส</v>
      </c>
      <c r="C34" s="37">
        <v>2</v>
      </c>
      <c r="D34" s="38">
        <v>1</v>
      </c>
      <c r="E34" s="38">
        <v>1</v>
      </c>
      <c r="F34" s="38">
        <v>1</v>
      </c>
      <c r="G34" s="38">
        <v>1</v>
      </c>
      <c r="H34" s="38">
        <v>2</v>
      </c>
      <c r="I34" s="38">
        <v>2</v>
      </c>
      <c r="J34" s="299">
        <v>2</v>
      </c>
      <c r="K34" s="310" t="str">
        <f t="shared" si="0"/>
        <v xml:space="preserve"> </v>
      </c>
      <c r="L34" s="311" t="str">
        <f t="shared" si="7"/>
        <v>/</v>
      </c>
      <c r="M34" s="312" t="str">
        <f t="shared" si="8"/>
        <v xml:space="preserve"> </v>
      </c>
      <c r="N34" s="313" t="str">
        <f t="shared" si="1"/>
        <v xml:space="preserve"> </v>
      </c>
      <c r="O34" s="37"/>
      <c r="P34" s="38"/>
      <c r="Q34" s="299"/>
      <c r="R34" s="300">
        <f t="shared" si="9"/>
        <v>0</v>
      </c>
      <c r="S34" s="335" t="str">
        <f t="shared" si="10"/>
        <v xml:space="preserve"> </v>
      </c>
      <c r="T34" s="333" t="str">
        <f t="shared" si="11"/>
        <v xml:space="preserve"> </v>
      </c>
      <c r="U34" s="333" t="str">
        <f t="shared" si="12"/>
        <v xml:space="preserve"> </v>
      </c>
      <c r="V34" s="337" t="str">
        <f t="shared" si="2"/>
        <v>/</v>
      </c>
      <c r="W34" s="316"/>
      <c r="X34" s="60"/>
      <c r="Y34" s="317">
        <f t="shared" si="3"/>
        <v>0</v>
      </c>
      <c r="Z34" s="318">
        <f t="shared" si="4"/>
        <v>4</v>
      </c>
      <c r="AA34" s="318">
        <f t="shared" si="5"/>
        <v>4</v>
      </c>
      <c r="AB34" s="319">
        <f t="shared" si="6"/>
        <v>0</v>
      </c>
      <c r="AC34" s="320" t="str">
        <f t="shared" si="13"/>
        <v xml:space="preserve"> </v>
      </c>
      <c r="AD34" s="321" t="str">
        <f t="shared" si="14"/>
        <v>2</v>
      </c>
      <c r="AE34" s="321" t="str">
        <f t="shared" si="15"/>
        <v xml:space="preserve"> </v>
      </c>
      <c r="AF34" s="322" t="str">
        <f t="shared" si="16"/>
        <v xml:space="preserve"> </v>
      </c>
      <c r="AG34" s="45"/>
      <c r="AH34" s="491" t="str">
        <f t="shared" si="17"/>
        <v>0</v>
      </c>
      <c r="AI34" s="60"/>
      <c r="AJ34" s="353"/>
      <c r="AK34" s="353"/>
      <c r="AL34" s="353"/>
      <c r="AM34" s="354"/>
      <c r="AN34" s="354"/>
      <c r="AO34" s="354"/>
      <c r="AP34" s="354"/>
      <c r="AQ34" s="354"/>
      <c r="AR34" s="13"/>
      <c r="AS34" s="13"/>
      <c r="AT34" s="353"/>
      <c r="AU34" s="353"/>
      <c r="AV34" s="353"/>
      <c r="AW34" s="353"/>
      <c r="AX34" s="500"/>
      <c r="AY34" s="353"/>
      <c r="AZ34" s="353"/>
      <c r="BA34" s="353"/>
      <c r="BB34" s="13"/>
      <c r="BC34" s="353"/>
      <c r="BD34" s="13"/>
      <c r="BE34" s="13"/>
    </row>
    <row r="35" spans="1:57" ht="17.100000000000001" customHeight="1" x14ac:dyDescent="0.6">
      <c r="A35" s="291">
        <v>31</v>
      </c>
      <c r="B35" s="4" t="str">
        <f>'รวมคะแนน3-2'!C37</f>
        <v>นาย ณัฐพงษ์  มากระจันทร์</v>
      </c>
      <c r="C35" s="310">
        <v>2</v>
      </c>
      <c r="D35" s="311">
        <v>2</v>
      </c>
      <c r="E35" s="311">
        <v>2</v>
      </c>
      <c r="F35" s="311">
        <v>3</v>
      </c>
      <c r="G35" s="311">
        <v>3</v>
      </c>
      <c r="H35" s="311">
        <v>3</v>
      </c>
      <c r="I35" s="311">
        <v>1</v>
      </c>
      <c r="J35" s="334">
        <v>1</v>
      </c>
      <c r="K35" s="310" t="str">
        <f t="shared" si="0"/>
        <v>/</v>
      </c>
      <c r="L35" s="311" t="str">
        <f t="shared" si="7"/>
        <v xml:space="preserve"> </v>
      </c>
      <c r="M35" s="312" t="str">
        <f t="shared" si="8"/>
        <v xml:space="preserve"> </v>
      </c>
      <c r="N35" s="313" t="str">
        <f t="shared" si="1"/>
        <v xml:space="preserve"> </v>
      </c>
      <c r="O35" s="310">
        <v>2</v>
      </c>
      <c r="P35" s="311">
        <v>2</v>
      </c>
      <c r="Q35" s="334">
        <v>2</v>
      </c>
      <c r="R35" s="336">
        <f t="shared" si="9"/>
        <v>6</v>
      </c>
      <c r="S35" s="335" t="str">
        <f t="shared" si="10"/>
        <v xml:space="preserve"> </v>
      </c>
      <c r="T35" s="333" t="str">
        <f t="shared" si="11"/>
        <v>/</v>
      </c>
      <c r="U35" s="333" t="str">
        <f t="shared" si="12"/>
        <v xml:space="preserve"> </v>
      </c>
      <c r="V35" s="337" t="str">
        <f t="shared" si="2"/>
        <v xml:space="preserve"> </v>
      </c>
      <c r="W35" s="316"/>
      <c r="X35" s="60"/>
      <c r="Y35" s="317">
        <f t="shared" si="3"/>
        <v>3</v>
      </c>
      <c r="Z35" s="318">
        <f t="shared" si="4"/>
        <v>3</v>
      </c>
      <c r="AA35" s="318">
        <f t="shared" si="5"/>
        <v>2</v>
      </c>
      <c r="AB35" s="319">
        <f t="shared" si="6"/>
        <v>0</v>
      </c>
      <c r="AC35" s="320" t="str">
        <f t="shared" si="13"/>
        <v>3</v>
      </c>
      <c r="AD35" s="321" t="str">
        <f t="shared" si="14"/>
        <v xml:space="preserve"> </v>
      </c>
      <c r="AE35" s="321" t="str">
        <f t="shared" si="15"/>
        <v xml:space="preserve"> </v>
      </c>
      <c r="AF35" s="322" t="str">
        <f t="shared" si="16"/>
        <v xml:space="preserve"> </v>
      </c>
      <c r="AG35" s="45"/>
      <c r="AH35" s="491">
        <f t="shared" si="17"/>
        <v>2</v>
      </c>
      <c r="AI35" s="60"/>
      <c r="AJ35" s="353"/>
      <c r="AK35" s="353"/>
      <c r="AL35" s="353"/>
      <c r="AM35" s="354"/>
      <c r="AN35" s="354"/>
      <c r="AO35" s="499"/>
      <c r="AP35" s="354"/>
      <c r="AQ35" s="354"/>
      <c r="AR35" s="13"/>
      <c r="AS35" s="13"/>
      <c r="AT35" s="353"/>
      <c r="AU35" s="353"/>
      <c r="AV35" s="353"/>
      <c r="AW35" s="353"/>
      <c r="AX35" s="500"/>
      <c r="AY35" s="353"/>
      <c r="AZ35" s="353"/>
      <c r="BA35" s="353"/>
      <c r="BB35" s="13"/>
      <c r="BC35" s="353"/>
      <c r="BD35" s="13"/>
      <c r="BE35" s="13"/>
    </row>
    <row r="36" spans="1:57" ht="17.100000000000001" customHeight="1" x14ac:dyDescent="0.6">
      <c r="A36" s="5">
        <v>32</v>
      </c>
      <c r="B36" s="4" t="str">
        <f>'รวมคะแนน3-2'!C38</f>
        <v>นางสาว ธารธารา  ธนินท์วานิชกุล</v>
      </c>
      <c r="C36" s="310">
        <v>2</v>
      </c>
      <c r="D36" s="311">
        <v>2</v>
      </c>
      <c r="E36" s="311">
        <v>2</v>
      </c>
      <c r="F36" s="311">
        <v>3</v>
      </c>
      <c r="G36" s="311">
        <v>3</v>
      </c>
      <c r="H36" s="311">
        <v>1</v>
      </c>
      <c r="I36" s="311">
        <v>1</v>
      </c>
      <c r="J36" s="334">
        <v>0</v>
      </c>
      <c r="K36" s="310" t="str">
        <f t="shared" si="0"/>
        <v xml:space="preserve"> </v>
      </c>
      <c r="L36" s="311" t="str">
        <f t="shared" si="7"/>
        <v xml:space="preserve"> </v>
      </c>
      <c r="M36" s="312" t="str">
        <f t="shared" si="8"/>
        <v xml:space="preserve"> </v>
      </c>
      <c r="N36" s="313" t="str">
        <f t="shared" si="1"/>
        <v>/</v>
      </c>
      <c r="O36" s="310"/>
      <c r="P36" s="311"/>
      <c r="Q36" s="334"/>
      <c r="R36" s="336">
        <f t="shared" si="9"/>
        <v>0</v>
      </c>
      <c r="S36" s="335" t="str">
        <f t="shared" si="10"/>
        <v xml:space="preserve"> </v>
      </c>
      <c r="T36" s="333" t="str">
        <f t="shared" si="11"/>
        <v xml:space="preserve"> </v>
      </c>
      <c r="U36" s="333" t="str">
        <f t="shared" si="12"/>
        <v xml:space="preserve"> </v>
      </c>
      <c r="V36" s="337" t="str">
        <f t="shared" si="2"/>
        <v>/</v>
      </c>
      <c r="W36" s="316"/>
      <c r="X36" s="60"/>
      <c r="Y36" s="317">
        <f t="shared" si="3"/>
        <v>2</v>
      </c>
      <c r="Z36" s="318">
        <f t="shared" si="4"/>
        <v>3</v>
      </c>
      <c r="AA36" s="318">
        <f t="shared" si="5"/>
        <v>2</v>
      </c>
      <c r="AB36" s="319">
        <f t="shared" si="6"/>
        <v>1</v>
      </c>
      <c r="AC36" s="320" t="str">
        <f t="shared" si="13"/>
        <v xml:space="preserve"> </v>
      </c>
      <c r="AD36" s="321" t="str">
        <f t="shared" si="14"/>
        <v xml:space="preserve"> </v>
      </c>
      <c r="AE36" s="321" t="str">
        <f t="shared" si="15"/>
        <v xml:space="preserve"> </v>
      </c>
      <c r="AF36" s="322" t="str">
        <f t="shared" si="16"/>
        <v>0</v>
      </c>
      <c r="AG36" s="13"/>
      <c r="AH36" s="491" t="str">
        <f t="shared" si="17"/>
        <v>0</v>
      </c>
      <c r="AI36" s="60"/>
      <c r="AJ36" s="353"/>
      <c r="AK36" s="353"/>
      <c r="AL36" s="353"/>
      <c r="AM36" s="354"/>
      <c r="AN36" s="354"/>
      <c r="AO36" s="354"/>
      <c r="AP36" s="354"/>
      <c r="AQ36" s="354"/>
      <c r="AR36" s="13"/>
      <c r="AS36" s="13"/>
      <c r="AT36" s="353"/>
      <c r="AU36" s="353"/>
      <c r="AV36" s="353"/>
      <c r="AW36" s="353"/>
      <c r="AX36" s="500"/>
      <c r="AY36" s="353"/>
      <c r="AZ36" s="353"/>
      <c r="BA36" s="353"/>
      <c r="BB36" s="13"/>
      <c r="BC36" s="353"/>
      <c r="BD36" s="13"/>
      <c r="BE36" s="13"/>
    </row>
    <row r="37" spans="1:57" ht="17.100000000000001" customHeight="1" x14ac:dyDescent="0.6">
      <c r="A37" s="291">
        <v>33</v>
      </c>
      <c r="B37" s="4" t="str">
        <f>'รวมคะแนน3-2'!C39</f>
        <v>นางสาว กาญติมา  สิงห์โต</v>
      </c>
      <c r="C37" s="310">
        <v>1.5</v>
      </c>
      <c r="D37" s="311">
        <v>1.5</v>
      </c>
      <c r="E37" s="311">
        <v>2</v>
      </c>
      <c r="F37" s="311">
        <v>3</v>
      </c>
      <c r="G37" s="311">
        <v>2</v>
      </c>
      <c r="H37" s="311">
        <v>2</v>
      </c>
      <c r="I37" s="311">
        <v>0.999999999999999</v>
      </c>
      <c r="J37" s="334">
        <v>0</v>
      </c>
      <c r="K37" s="310" t="str">
        <f t="shared" si="0"/>
        <v xml:space="preserve"> </v>
      </c>
      <c r="L37" s="311" t="str">
        <f t="shared" si="7"/>
        <v xml:space="preserve"> </v>
      </c>
      <c r="M37" s="312" t="str">
        <f t="shared" si="8"/>
        <v xml:space="preserve"> </v>
      </c>
      <c r="N37" s="313" t="str">
        <f t="shared" si="1"/>
        <v>/</v>
      </c>
      <c r="O37" s="310">
        <v>2</v>
      </c>
      <c r="P37" s="311">
        <v>3</v>
      </c>
      <c r="Q37" s="334">
        <v>3</v>
      </c>
      <c r="R37" s="336">
        <f t="shared" si="9"/>
        <v>8</v>
      </c>
      <c r="S37" s="335" t="str">
        <f t="shared" si="10"/>
        <v>/</v>
      </c>
      <c r="T37" s="492" t="str">
        <f t="shared" si="11"/>
        <v xml:space="preserve"> </v>
      </c>
      <c r="U37" s="333" t="str">
        <f t="shared" si="12"/>
        <v xml:space="preserve"> </v>
      </c>
      <c r="V37" s="337" t="str">
        <f t="shared" si="2"/>
        <v xml:space="preserve"> </v>
      </c>
      <c r="W37" s="316"/>
      <c r="X37" s="60"/>
      <c r="Y37" s="317">
        <f t="shared" si="3"/>
        <v>1</v>
      </c>
      <c r="Z37" s="318">
        <f t="shared" si="4"/>
        <v>3</v>
      </c>
      <c r="AA37" s="318">
        <f t="shared" si="5"/>
        <v>0</v>
      </c>
      <c r="AB37" s="319">
        <f t="shared" si="6"/>
        <v>1</v>
      </c>
      <c r="AC37" s="320" t="str">
        <f t="shared" si="13"/>
        <v xml:space="preserve"> </v>
      </c>
      <c r="AD37" s="321" t="str">
        <f t="shared" si="14"/>
        <v xml:space="preserve"> </v>
      </c>
      <c r="AE37" s="321" t="str">
        <f t="shared" si="15"/>
        <v xml:space="preserve"> </v>
      </c>
      <c r="AF37" s="322" t="str">
        <f t="shared" si="16"/>
        <v>0</v>
      </c>
      <c r="AG37" s="13"/>
      <c r="AH37" s="491">
        <f t="shared" si="17"/>
        <v>3</v>
      </c>
      <c r="AI37" s="60"/>
      <c r="AJ37" s="353"/>
      <c r="AK37" s="353"/>
      <c r="AL37" s="353"/>
      <c r="AM37" s="354"/>
      <c r="AN37" s="354"/>
      <c r="AO37" s="354"/>
      <c r="AP37" s="354"/>
      <c r="AQ37" s="354"/>
      <c r="AR37" s="13"/>
      <c r="AS37" s="13"/>
      <c r="AT37" s="353"/>
      <c r="AU37" s="353"/>
      <c r="AV37" s="353"/>
      <c r="AW37" s="353"/>
      <c r="AX37" s="500"/>
      <c r="AY37" s="353"/>
      <c r="AZ37" s="353"/>
      <c r="BA37" s="353"/>
      <c r="BB37" s="13"/>
      <c r="BC37" s="353"/>
      <c r="BD37" s="13"/>
      <c r="BE37" s="13"/>
    </row>
    <row r="38" spans="1:57" ht="17.100000000000001" customHeight="1" x14ac:dyDescent="0.6">
      <c r="A38" s="5">
        <v>34</v>
      </c>
      <c r="B38" s="4" t="str">
        <f>'รวมคะแนน3-2'!C40</f>
        <v>นางสาว วันวิภา  สายพิณ</v>
      </c>
      <c r="C38" s="310">
        <v>1</v>
      </c>
      <c r="D38" s="311">
        <v>2</v>
      </c>
      <c r="E38" s="311">
        <v>2</v>
      </c>
      <c r="F38" s="311">
        <v>2</v>
      </c>
      <c r="G38" s="311">
        <v>1</v>
      </c>
      <c r="H38" s="311">
        <v>1</v>
      </c>
      <c r="I38" s="311">
        <v>0.89999999999999902</v>
      </c>
      <c r="J38" s="334">
        <v>1</v>
      </c>
      <c r="K38" s="310" t="str">
        <f t="shared" si="0"/>
        <v xml:space="preserve"> </v>
      </c>
      <c r="L38" s="311" t="str">
        <f t="shared" si="7"/>
        <v xml:space="preserve"> </v>
      </c>
      <c r="M38" s="312" t="str">
        <f t="shared" si="8"/>
        <v>/</v>
      </c>
      <c r="N38" s="313" t="str">
        <f t="shared" si="1"/>
        <v xml:space="preserve"> </v>
      </c>
      <c r="O38" s="310"/>
      <c r="P38" s="311"/>
      <c r="Q38" s="334"/>
      <c r="R38" s="336">
        <f t="shared" si="9"/>
        <v>0</v>
      </c>
      <c r="S38" s="335" t="str">
        <f t="shared" si="10"/>
        <v xml:space="preserve"> </v>
      </c>
      <c r="T38" s="333" t="str">
        <f t="shared" si="11"/>
        <v xml:space="preserve"> </v>
      </c>
      <c r="U38" s="333" t="str">
        <f t="shared" si="12"/>
        <v xml:space="preserve"> </v>
      </c>
      <c r="V38" s="337" t="str">
        <f t="shared" si="2"/>
        <v>/</v>
      </c>
      <c r="W38" s="316"/>
      <c r="X38" s="60"/>
      <c r="Y38" s="317">
        <f t="shared" si="3"/>
        <v>0</v>
      </c>
      <c r="Z38" s="318">
        <f t="shared" si="4"/>
        <v>3</v>
      </c>
      <c r="AA38" s="318">
        <f t="shared" si="5"/>
        <v>4</v>
      </c>
      <c r="AB38" s="319">
        <f t="shared" si="6"/>
        <v>0</v>
      </c>
      <c r="AC38" s="320" t="str">
        <f t="shared" si="13"/>
        <v xml:space="preserve"> </v>
      </c>
      <c r="AD38" s="321" t="str">
        <f t="shared" si="14"/>
        <v xml:space="preserve"> </v>
      </c>
      <c r="AE38" s="321" t="str">
        <f t="shared" si="15"/>
        <v>1</v>
      </c>
      <c r="AF38" s="322" t="str">
        <f t="shared" si="16"/>
        <v xml:space="preserve"> </v>
      </c>
      <c r="AG38" s="13"/>
      <c r="AH38" s="491" t="str">
        <f t="shared" si="17"/>
        <v>0</v>
      </c>
      <c r="AI38" s="60"/>
      <c r="AJ38" s="353"/>
      <c r="AK38" s="353"/>
      <c r="AL38" s="353"/>
      <c r="AM38" s="354"/>
      <c r="AN38" s="354"/>
      <c r="AO38" s="354"/>
      <c r="AP38" s="354"/>
      <c r="AQ38" s="354"/>
      <c r="AR38" s="13"/>
      <c r="AS38" s="13"/>
      <c r="AT38" s="353"/>
      <c r="AU38" s="353"/>
      <c r="AV38" s="353"/>
      <c r="AW38" s="353"/>
      <c r="AX38" s="500"/>
      <c r="AY38" s="353"/>
      <c r="AZ38" s="353"/>
      <c r="BA38" s="353"/>
      <c r="BB38" s="13"/>
      <c r="BC38" s="353"/>
      <c r="BD38" s="13"/>
      <c r="BE38" s="13"/>
    </row>
    <row r="39" spans="1:57" ht="17.100000000000001" customHeight="1" x14ac:dyDescent="0.6">
      <c r="A39" s="291">
        <v>35</v>
      </c>
      <c r="B39" s="4" t="str">
        <f>'รวมคะแนน3-2'!C41</f>
        <v>นาย นิติพันธ์  โถทอง</v>
      </c>
      <c r="C39" s="310">
        <v>1</v>
      </c>
      <c r="D39" s="311">
        <v>1</v>
      </c>
      <c r="E39" s="311">
        <v>2</v>
      </c>
      <c r="F39" s="311">
        <v>2</v>
      </c>
      <c r="G39" s="311">
        <v>2</v>
      </c>
      <c r="H39" s="311">
        <v>1</v>
      </c>
      <c r="I39" s="311">
        <v>1</v>
      </c>
      <c r="J39" s="334">
        <v>1</v>
      </c>
      <c r="K39" s="310" t="str">
        <f t="shared" si="0"/>
        <v xml:space="preserve"> </v>
      </c>
      <c r="L39" s="311" t="str">
        <f t="shared" si="7"/>
        <v xml:space="preserve"> </v>
      </c>
      <c r="M39" s="312" t="str">
        <f t="shared" si="8"/>
        <v>/</v>
      </c>
      <c r="N39" s="313" t="str">
        <f t="shared" si="1"/>
        <v xml:space="preserve"> </v>
      </c>
      <c r="O39" s="310">
        <v>3</v>
      </c>
      <c r="P39" s="311">
        <v>3</v>
      </c>
      <c r="Q39" s="334">
        <v>3</v>
      </c>
      <c r="R39" s="336">
        <f t="shared" si="9"/>
        <v>9</v>
      </c>
      <c r="S39" s="335" t="str">
        <f t="shared" si="10"/>
        <v>/</v>
      </c>
      <c r="T39" s="333" t="str">
        <f t="shared" si="11"/>
        <v xml:space="preserve"> </v>
      </c>
      <c r="U39" s="333" t="str">
        <f t="shared" si="12"/>
        <v xml:space="preserve"> </v>
      </c>
      <c r="V39" s="337" t="str">
        <f t="shared" si="2"/>
        <v xml:space="preserve"> </v>
      </c>
      <c r="W39" s="316"/>
      <c r="X39" s="60"/>
      <c r="Y39" s="317">
        <f t="shared" si="3"/>
        <v>0</v>
      </c>
      <c r="Z39" s="318">
        <f t="shared" si="4"/>
        <v>3</v>
      </c>
      <c r="AA39" s="318">
        <f t="shared" si="5"/>
        <v>5</v>
      </c>
      <c r="AB39" s="319">
        <f t="shared" si="6"/>
        <v>0</v>
      </c>
      <c r="AC39" s="320" t="str">
        <f t="shared" si="13"/>
        <v xml:space="preserve"> </v>
      </c>
      <c r="AD39" s="321" t="str">
        <f t="shared" si="14"/>
        <v xml:space="preserve"> </v>
      </c>
      <c r="AE39" s="321" t="str">
        <f t="shared" si="15"/>
        <v>1</v>
      </c>
      <c r="AF39" s="322" t="str">
        <f t="shared" si="16"/>
        <v xml:space="preserve"> </v>
      </c>
      <c r="AG39" s="13"/>
      <c r="AH39" s="491">
        <f t="shared" si="17"/>
        <v>3</v>
      </c>
      <c r="AI39" s="60"/>
      <c r="AJ39" s="353"/>
      <c r="AK39" s="353"/>
      <c r="AL39" s="353"/>
      <c r="AM39" s="354"/>
      <c r="AN39" s="354"/>
      <c r="AO39" s="354"/>
      <c r="AP39" s="354"/>
      <c r="AQ39" s="354"/>
      <c r="AR39" s="13"/>
      <c r="AS39" s="13"/>
      <c r="AT39" s="353"/>
      <c r="AU39" s="353"/>
      <c r="AV39" s="353"/>
      <c r="AW39" s="353"/>
      <c r="AX39" s="500"/>
      <c r="AY39" s="353"/>
      <c r="AZ39" s="353"/>
      <c r="BA39" s="353"/>
      <c r="BB39" s="13"/>
      <c r="BC39" s="353"/>
      <c r="BD39" s="13"/>
      <c r="BE39" s="13"/>
    </row>
    <row r="40" spans="1:57" ht="17.100000000000001" customHeight="1" x14ac:dyDescent="0.6">
      <c r="A40" s="5">
        <v>36</v>
      </c>
      <c r="B40" s="4" t="str">
        <f>'รวมคะแนน3-2'!C42</f>
        <v>นางสาว วีรภัทรา  กองกุหลาบ</v>
      </c>
      <c r="C40" s="310">
        <v>2</v>
      </c>
      <c r="D40" s="311">
        <v>2</v>
      </c>
      <c r="E40" s="311">
        <v>2</v>
      </c>
      <c r="F40" s="311">
        <v>3</v>
      </c>
      <c r="G40" s="311">
        <v>3</v>
      </c>
      <c r="H40" s="311">
        <v>3</v>
      </c>
      <c r="I40" s="311">
        <v>1</v>
      </c>
      <c r="J40" s="334">
        <v>1</v>
      </c>
      <c r="K40" s="310" t="str">
        <f t="shared" si="0"/>
        <v>/</v>
      </c>
      <c r="L40" s="311" t="str">
        <f t="shared" si="7"/>
        <v xml:space="preserve"> </v>
      </c>
      <c r="M40" s="312" t="str">
        <f t="shared" si="8"/>
        <v xml:space="preserve"> </v>
      </c>
      <c r="N40" s="313" t="str">
        <f t="shared" si="1"/>
        <v xml:space="preserve"> </v>
      </c>
      <c r="O40" s="310"/>
      <c r="P40" s="311"/>
      <c r="Q40" s="334"/>
      <c r="R40" s="336">
        <f t="shared" si="9"/>
        <v>0</v>
      </c>
      <c r="S40" s="335" t="str">
        <f t="shared" si="10"/>
        <v xml:space="preserve"> </v>
      </c>
      <c r="T40" s="333" t="str">
        <f t="shared" si="11"/>
        <v xml:space="preserve"> </v>
      </c>
      <c r="U40" s="333" t="str">
        <f t="shared" si="12"/>
        <v xml:space="preserve"> </v>
      </c>
      <c r="V40" s="337" t="str">
        <f t="shared" si="2"/>
        <v>/</v>
      </c>
      <c r="W40" s="316"/>
      <c r="X40" s="60"/>
      <c r="Y40" s="317">
        <f t="shared" si="3"/>
        <v>3</v>
      </c>
      <c r="Z40" s="318">
        <f t="shared" si="4"/>
        <v>3</v>
      </c>
      <c r="AA40" s="318">
        <f t="shared" si="5"/>
        <v>2</v>
      </c>
      <c r="AB40" s="319">
        <f t="shared" si="6"/>
        <v>0</v>
      </c>
      <c r="AC40" s="320" t="str">
        <f t="shared" si="13"/>
        <v>3</v>
      </c>
      <c r="AD40" s="321" t="str">
        <f t="shared" si="14"/>
        <v xml:space="preserve"> </v>
      </c>
      <c r="AE40" s="321" t="str">
        <f t="shared" si="15"/>
        <v xml:space="preserve"> </v>
      </c>
      <c r="AF40" s="322" t="str">
        <f t="shared" si="16"/>
        <v xml:space="preserve"> </v>
      </c>
      <c r="AG40" s="13"/>
      <c r="AH40" s="491" t="str">
        <f t="shared" si="17"/>
        <v>0</v>
      </c>
      <c r="AI40" s="60"/>
      <c r="AJ40" s="353"/>
      <c r="AK40" s="353"/>
      <c r="AL40" s="353"/>
      <c r="AM40" s="354"/>
      <c r="AN40" s="354"/>
      <c r="AO40" s="499"/>
      <c r="AP40" s="354"/>
      <c r="AQ40" s="354"/>
      <c r="AR40" s="13"/>
      <c r="AS40" s="13"/>
      <c r="AT40" s="353"/>
      <c r="AU40" s="353"/>
      <c r="AV40" s="353"/>
      <c r="AW40" s="353"/>
      <c r="AX40" s="500"/>
      <c r="AY40" s="353"/>
      <c r="AZ40" s="353"/>
      <c r="BA40" s="353"/>
      <c r="BB40" s="13"/>
      <c r="BC40" s="353"/>
      <c r="BD40" s="13"/>
      <c r="BE40" s="13"/>
    </row>
    <row r="41" spans="1:57" ht="17.100000000000001" customHeight="1" x14ac:dyDescent="0.6">
      <c r="A41" s="291">
        <v>37</v>
      </c>
      <c r="B41" s="4" t="str">
        <f>'รวมคะแนน3-2'!C43</f>
        <v>นาย ภัทรพล  คำพันธุ์</v>
      </c>
      <c r="C41" s="310">
        <v>2</v>
      </c>
      <c r="D41" s="311">
        <v>2</v>
      </c>
      <c r="E41" s="311">
        <v>2</v>
      </c>
      <c r="F41" s="311">
        <v>3</v>
      </c>
      <c r="G41" s="311">
        <v>3</v>
      </c>
      <c r="H41" s="311">
        <v>1</v>
      </c>
      <c r="I41" s="311">
        <v>1</v>
      </c>
      <c r="J41" s="334">
        <v>0</v>
      </c>
      <c r="K41" s="310" t="str">
        <f t="shared" si="0"/>
        <v xml:space="preserve"> </v>
      </c>
      <c r="L41" s="311" t="str">
        <f t="shared" si="7"/>
        <v xml:space="preserve"> </v>
      </c>
      <c r="M41" s="312" t="str">
        <f t="shared" si="8"/>
        <v xml:space="preserve"> </v>
      </c>
      <c r="N41" s="313" t="str">
        <f t="shared" si="1"/>
        <v>/</v>
      </c>
      <c r="O41" s="310"/>
      <c r="P41" s="311"/>
      <c r="Q41" s="334"/>
      <c r="R41" s="336">
        <f t="shared" si="9"/>
        <v>0</v>
      </c>
      <c r="S41" s="335" t="str">
        <f t="shared" si="10"/>
        <v xml:space="preserve"> </v>
      </c>
      <c r="T41" s="333" t="str">
        <f t="shared" si="11"/>
        <v xml:space="preserve"> </v>
      </c>
      <c r="U41" s="333" t="str">
        <f t="shared" si="12"/>
        <v xml:space="preserve"> </v>
      </c>
      <c r="V41" s="337" t="str">
        <f t="shared" si="2"/>
        <v>/</v>
      </c>
      <c r="W41" s="316"/>
      <c r="X41" s="60"/>
      <c r="Y41" s="317">
        <f t="shared" si="3"/>
        <v>2</v>
      </c>
      <c r="Z41" s="318">
        <f t="shared" si="4"/>
        <v>3</v>
      </c>
      <c r="AA41" s="318">
        <f t="shared" si="5"/>
        <v>2</v>
      </c>
      <c r="AB41" s="319">
        <f t="shared" si="6"/>
        <v>1</v>
      </c>
      <c r="AC41" s="320" t="str">
        <f t="shared" si="13"/>
        <v xml:space="preserve"> </v>
      </c>
      <c r="AD41" s="321" t="str">
        <f t="shared" si="14"/>
        <v xml:space="preserve"> </v>
      </c>
      <c r="AE41" s="321" t="str">
        <f t="shared" si="15"/>
        <v xml:space="preserve"> </v>
      </c>
      <c r="AF41" s="322" t="str">
        <f t="shared" si="16"/>
        <v>0</v>
      </c>
      <c r="AG41" s="13"/>
      <c r="AH41" s="491" t="str">
        <f t="shared" si="17"/>
        <v>0</v>
      </c>
      <c r="AI41" s="60"/>
      <c r="AJ41" s="353"/>
      <c r="AK41" s="353"/>
      <c r="AL41" s="353"/>
      <c r="AM41" s="354"/>
      <c r="AN41" s="354"/>
      <c r="AO41" s="354"/>
      <c r="AP41" s="354"/>
      <c r="AQ41" s="354"/>
      <c r="AR41" s="13"/>
      <c r="AS41" s="13"/>
      <c r="AT41" s="353"/>
      <c r="AU41" s="353"/>
      <c r="AV41" s="353"/>
      <c r="AW41" s="353"/>
      <c r="AX41" s="500"/>
      <c r="AY41" s="353"/>
      <c r="AZ41" s="353"/>
      <c r="BA41" s="353"/>
      <c r="BB41" s="13"/>
      <c r="BC41" s="353"/>
      <c r="BD41" s="13"/>
      <c r="BE41" s="13"/>
    </row>
    <row r="42" spans="1:57" ht="17.100000000000001" customHeight="1" x14ac:dyDescent="0.6">
      <c r="A42" s="5">
        <v>38</v>
      </c>
      <c r="B42" s="4" t="str">
        <f>'รวมคะแนน3-2'!C44</f>
        <v>นางสาว วรรณวริน  จันจันทึก</v>
      </c>
      <c r="C42" s="310">
        <v>1.5</v>
      </c>
      <c r="D42" s="311">
        <v>1.5</v>
      </c>
      <c r="E42" s="311">
        <v>2</v>
      </c>
      <c r="F42" s="311">
        <v>3</v>
      </c>
      <c r="G42" s="311">
        <v>2</v>
      </c>
      <c r="H42" s="311">
        <v>2</v>
      </c>
      <c r="I42" s="311">
        <v>0.999999999999999</v>
      </c>
      <c r="J42" s="334">
        <v>0</v>
      </c>
      <c r="K42" s="310" t="str">
        <f t="shared" si="0"/>
        <v xml:space="preserve"> </v>
      </c>
      <c r="L42" s="311" t="str">
        <f t="shared" si="7"/>
        <v xml:space="preserve"> </v>
      </c>
      <c r="M42" s="312" t="str">
        <f t="shared" si="8"/>
        <v xml:space="preserve"> </v>
      </c>
      <c r="N42" s="313" t="str">
        <f t="shared" si="1"/>
        <v>/</v>
      </c>
      <c r="O42" s="310">
        <v>2</v>
      </c>
      <c r="P42" s="311">
        <v>2</v>
      </c>
      <c r="Q42" s="334">
        <v>2</v>
      </c>
      <c r="R42" s="336">
        <f t="shared" si="9"/>
        <v>6</v>
      </c>
      <c r="S42" s="335" t="str">
        <f t="shared" si="10"/>
        <v xml:space="preserve"> </v>
      </c>
      <c r="T42" s="333" t="str">
        <f t="shared" si="11"/>
        <v>/</v>
      </c>
      <c r="U42" s="333" t="str">
        <f t="shared" si="12"/>
        <v xml:space="preserve"> </v>
      </c>
      <c r="V42" s="337" t="str">
        <f t="shared" si="2"/>
        <v xml:space="preserve"> </v>
      </c>
      <c r="W42" s="316"/>
      <c r="X42" s="60"/>
      <c r="Y42" s="317">
        <f t="shared" si="3"/>
        <v>1</v>
      </c>
      <c r="Z42" s="318">
        <f t="shared" si="4"/>
        <v>3</v>
      </c>
      <c r="AA42" s="318">
        <f t="shared" si="5"/>
        <v>0</v>
      </c>
      <c r="AB42" s="319">
        <f t="shared" si="6"/>
        <v>1</v>
      </c>
      <c r="AC42" s="320" t="str">
        <f t="shared" si="13"/>
        <v xml:space="preserve"> </v>
      </c>
      <c r="AD42" s="321" t="str">
        <f t="shared" si="14"/>
        <v xml:space="preserve"> </v>
      </c>
      <c r="AE42" s="321" t="str">
        <f t="shared" si="15"/>
        <v xml:space="preserve"> </v>
      </c>
      <c r="AF42" s="322" t="str">
        <f t="shared" si="16"/>
        <v>0</v>
      </c>
      <c r="AG42" s="13"/>
      <c r="AH42" s="491">
        <f t="shared" si="17"/>
        <v>2</v>
      </c>
      <c r="AI42" s="60"/>
      <c r="AJ42" s="353"/>
      <c r="AK42" s="353"/>
      <c r="AL42" s="353"/>
      <c r="AM42" s="354"/>
      <c r="AN42" s="354"/>
      <c r="AO42" s="354"/>
      <c r="AP42" s="354"/>
      <c r="AQ42" s="354"/>
      <c r="AR42" s="13"/>
      <c r="AS42" s="13"/>
      <c r="AT42" s="353"/>
      <c r="AU42" s="353"/>
      <c r="AV42" s="353"/>
      <c r="AW42" s="353"/>
      <c r="AX42" s="500"/>
      <c r="AY42" s="353"/>
      <c r="AZ42" s="353"/>
      <c r="BA42" s="353"/>
      <c r="BB42" s="13"/>
      <c r="BC42" s="353"/>
      <c r="BD42" s="13"/>
      <c r="BE42" s="13"/>
    </row>
    <row r="43" spans="1:57" ht="17.100000000000001" customHeight="1" x14ac:dyDescent="0.6">
      <c r="A43" s="291">
        <v>39</v>
      </c>
      <c r="B43" s="4" t="str">
        <f>'รวมคะแนน3-2'!C45</f>
        <v>นางสาว รัตนากร  แก้วรักษา</v>
      </c>
      <c r="C43" s="310">
        <v>1</v>
      </c>
      <c r="D43" s="311">
        <v>2</v>
      </c>
      <c r="E43" s="311">
        <v>2</v>
      </c>
      <c r="F43" s="311">
        <v>2</v>
      </c>
      <c r="G43" s="311">
        <v>1</v>
      </c>
      <c r="H43" s="311">
        <v>1</v>
      </c>
      <c r="I43" s="311">
        <v>0.89999999999999902</v>
      </c>
      <c r="J43" s="334">
        <v>1</v>
      </c>
      <c r="K43" s="310" t="str">
        <f t="shared" si="0"/>
        <v xml:space="preserve"> </v>
      </c>
      <c r="L43" s="311" t="str">
        <f t="shared" si="7"/>
        <v xml:space="preserve"> </v>
      </c>
      <c r="M43" s="312" t="str">
        <f t="shared" si="8"/>
        <v>/</v>
      </c>
      <c r="N43" s="313" t="str">
        <f t="shared" si="1"/>
        <v xml:space="preserve"> </v>
      </c>
      <c r="O43" s="502"/>
      <c r="P43" s="503"/>
      <c r="Q43" s="504"/>
      <c r="R43" s="336">
        <f t="shared" si="9"/>
        <v>0</v>
      </c>
      <c r="S43" s="335" t="str">
        <f t="shared" si="10"/>
        <v xml:space="preserve"> </v>
      </c>
      <c r="T43" s="333" t="str">
        <f t="shared" si="11"/>
        <v xml:space="preserve"> </v>
      </c>
      <c r="U43" s="333" t="str">
        <f t="shared" si="12"/>
        <v xml:space="preserve"> </v>
      </c>
      <c r="V43" s="337" t="str">
        <f t="shared" si="2"/>
        <v>/</v>
      </c>
      <c r="W43" s="505"/>
      <c r="X43" s="60"/>
      <c r="Y43" s="317">
        <f t="shared" si="3"/>
        <v>0</v>
      </c>
      <c r="Z43" s="318">
        <f t="shared" si="4"/>
        <v>3</v>
      </c>
      <c r="AA43" s="318">
        <f t="shared" si="5"/>
        <v>4</v>
      </c>
      <c r="AB43" s="319">
        <f t="shared" si="6"/>
        <v>0</v>
      </c>
      <c r="AC43" s="320" t="str">
        <f t="shared" si="13"/>
        <v xml:space="preserve"> </v>
      </c>
      <c r="AD43" s="321" t="str">
        <f t="shared" si="14"/>
        <v xml:space="preserve"> </v>
      </c>
      <c r="AE43" s="321" t="str">
        <f t="shared" si="15"/>
        <v>1</v>
      </c>
      <c r="AF43" s="322" t="str">
        <f t="shared" si="16"/>
        <v xml:space="preserve"> </v>
      </c>
      <c r="AG43" s="13"/>
      <c r="AH43" s="491" t="str">
        <f t="shared" si="17"/>
        <v>0</v>
      </c>
      <c r="AI43" s="60"/>
      <c r="AJ43" s="353"/>
      <c r="AK43" s="353"/>
      <c r="AL43" s="353"/>
      <c r="AM43" s="354"/>
      <c r="AN43" s="354"/>
      <c r="AO43" s="354"/>
      <c r="AP43" s="354"/>
      <c r="AQ43" s="354"/>
      <c r="AR43" s="13"/>
      <c r="AS43" s="13"/>
      <c r="AT43" s="353"/>
      <c r="AU43" s="353"/>
      <c r="AV43" s="353"/>
      <c r="AW43" s="353"/>
      <c r="AX43" s="500"/>
      <c r="AY43" s="353"/>
      <c r="AZ43" s="353"/>
      <c r="BA43" s="353"/>
      <c r="BB43" s="13"/>
      <c r="BC43" s="353"/>
      <c r="BD43" s="13"/>
      <c r="BE43" s="13"/>
    </row>
    <row r="44" spans="1:57" s="13" customFormat="1" ht="16.5" customHeight="1" thickBot="1" x14ac:dyDescent="0.65">
      <c r="A44" s="338">
        <v>40</v>
      </c>
      <c r="B44" s="508" t="str">
        <f>'รวมคะแนน3-2'!C46</f>
        <v>นางสาว ธีนิดา   เที่ยงตรง</v>
      </c>
      <c r="C44" s="340">
        <v>1</v>
      </c>
      <c r="D44" s="341">
        <v>1</v>
      </c>
      <c r="E44" s="341">
        <v>2</v>
      </c>
      <c r="F44" s="341">
        <v>2</v>
      </c>
      <c r="G44" s="341">
        <v>2</v>
      </c>
      <c r="H44" s="341">
        <v>1</v>
      </c>
      <c r="I44" s="341">
        <v>1</v>
      </c>
      <c r="J44" s="342">
        <v>1</v>
      </c>
      <c r="K44" s="340" t="str">
        <f t="shared" si="0"/>
        <v xml:space="preserve"> </v>
      </c>
      <c r="L44" s="341" t="str">
        <f t="shared" si="7"/>
        <v xml:space="preserve"> </v>
      </c>
      <c r="M44" s="507" t="str">
        <f t="shared" si="8"/>
        <v>/</v>
      </c>
      <c r="N44" s="343" t="str">
        <f t="shared" si="1"/>
        <v xml:space="preserve"> </v>
      </c>
      <c r="O44" s="340"/>
      <c r="P44" s="341"/>
      <c r="Q44" s="345"/>
      <c r="R44" s="344">
        <f t="shared" si="9"/>
        <v>0</v>
      </c>
      <c r="S44" s="335" t="str">
        <f t="shared" si="10"/>
        <v xml:space="preserve"> </v>
      </c>
      <c r="T44" s="333" t="str">
        <f t="shared" si="11"/>
        <v xml:space="preserve"> </v>
      </c>
      <c r="U44" s="333" t="str">
        <f t="shared" si="12"/>
        <v xml:space="preserve"> </v>
      </c>
      <c r="V44" s="337" t="str">
        <f t="shared" si="2"/>
        <v>/</v>
      </c>
      <c r="W44" s="509"/>
      <c r="X44" s="60"/>
      <c r="Y44" s="317">
        <f t="shared" si="3"/>
        <v>0</v>
      </c>
      <c r="Z44" s="318">
        <f t="shared" si="4"/>
        <v>3</v>
      </c>
      <c r="AA44" s="318">
        <f t="shared" si="5"/>
        <v>5</v>
      </c>
      <c r="AB44" s="319">
        <f t="shared" si="6"/>
        <v>0</v>
      </c>
      <c r="AC44" s="320" t="str">
        <f t="shared" si="13"/>
        <v xml:space="preserve"> </v>
      </c>
      <c r="AD44" s="321" t="str">
        <f t="shared" si="14"/>
        <v xml:space="preserve"> </v>
      </c>
      <c r="AE44" s="321" t="str">
        <f t="shared" si="15"/>
        <v>1</v>
      </c>
      <c r="AF44" s="322" t="str">
        <f t="shared" si="16"/>
        <v xml:space="preserve"> </v>
      </c>
      <c r="AG44" s="60"/>
      <c r="AH44" s="491" t="str">
        <f t="shared" si="17"/>
        <v>0</v>
      </c>
      <c r="AI44" s="60"/>
      <c r="AJ44" s="353"/>
      <c r="AK44" s="353"/>
      <c r="AL44" s="353"/>
      <c r="AM44" s="354"/>
      <c r="AN44" s="354"/>
      <c r="AO44" s="499"/>
      <c r="AP44" s="354"/>
      <c r="AQ44" s="354"/>
      <c r="AT44" s="353"/>
      <c r="AU44" s="353"/>
      <c r="AV44" s="353"/>
      <c r="AW44" s="353"/>
      <c r="AX44" s="500"/>
      <c r="AY44" s="353"/>
      <c r="AZ44" s="353"/>
      <c r="BA44" s="353"/>
      <c r="BC44" s="353"/>
    </row>
    <row r="45" spans="1:57" s="13" customFormat="1" ht="5.25" customHeight="1" x14ac:dyDescent="0.6">
      <c r="A45" s="6"/>
      <c r="B45" s="7"/>
      <c r="C45" s="353"/>
      <c r="D45" s="353"/>
      <c r="E45" s="353"/>
      <c r="F45" s="353"/>
      <c r="G45" s="353"/>
      <c r="H45" s="353"/>
      <c r="I45" s="353"/>
      <c r="J45" s="353"/>
      <c r="K45" s="354"/>
      <c r="L45" s="354"/>
      <c r="M45" s="353"/>
      <c r="N45" s="353"/>
      <c r="O45" s="353"/>
      <c r="P45" s="353"/>
      <c r="Q45" s="354"/>
      <c r="R45" s="354"/>
      <c r="S45" s="353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353"/>
      <c r="AK45" s="353"/>
      <c r="AL45" s="353"/>
      <c r="AM45" s="354"/>
      <c r="AN45" s="354"/>
      <c r="AO45" s="499"/>
      <c r="AP45" s="354"/>
      <c r="AQ45" s="354"/>
      <c r="AT45" s="353"/>
      <c r="AU45" s="353"/>
      <c r="AV45" s="353"/>
      <c r="AW45" s="353"/>
      <c r="AX45" s="500"/>
      <c r="AY45" s="353"/>
      <c r="AZ45" s="353"/>
      <c r="BA45" s="353"/>
      <c r="BC45" s="353"/>
    </row>
    <row r="46" spans="1:57" s="13" customFormat="1" ht="5.25" customHeight="1" x14ac:dyDescent="0.6">
      <c r="A46" s="6"/>
      <c r="B46" s="7"/>
      <c r="C46" s="353"/>
      <c r="D46" s="353"/>
      <c r="E46" s="353"/>
      <c r="F46" s="353"/>
      <c r="G46" s="353"/>
      <c r="H46" s="353"/>
      <c r="I46" s="353"/>
      <c r="J46" s="353"/>
      <c r="K46" s="354"/>
      <c r="L46" s="354"/>
      <c r="M46" s="353"/>
      <c r="N46" s="353"/>
      <c r="O46" s="353"/>
      <c r="P46" s="353"/>
      <c r="Q46" s="354"/>
      <c r="R46" s="354"/>
      <c r="S46" s="353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353"/>
      <c r="AK46" s="353"/>
      <c r="AL46" s="353"/>
      <c r="AM46" s="354"/>
      <c r="AN46" s="354"/>
      <c r="AO46" s="499"/>
      <c r="AP46" s="354"/>
      <c r="AQ46" s="354"/>
      <c r="AT46" s="353"/>
      <c r="AU46" s="353"/>
      <c r="AV46" s="353"/>
      <c r="AW46" s="353"/>
      <c r="AX46" s="500"/>
      <c r="AY46" s="353"/>
      <c r="AZ46" s="353"/>
      <c r="BA46" s="353"/>
      <c r="BC46" s="353"/>
    </row>
    <row r="47" spans="1:57" s="13" customFormat="1" ht="5.25" customHeight="1" x14ac:dyDescent="0.6">
      <c r="A47" s="6"/>
      <c r="B47" s="7"/>
      <c r="C47" s="353"/>
      <c r="D47" s="353"/>
      <c r="E47" s="353"/>
      <c r="F47" s="353"/>
      <c r="G47" s="353"/>
      <c r="H47" s="353"/>
      <c r="I47" s="353"/>
      <c r="J47" s="353"/>
      <c r="K47" s="354"/>
      <c r="L47" s="354"/>
      <c r="M47" s="353"/>
      <c r="N47" s="353"/>
      <c r="O47" s="353"/>
      <c r="P47" s="353"/>
      <c r="Q47" s="354"/>
      <c r="R47" s="354"/>
      <c r="S47" s="353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353"/>
      <c r="AK47" s="353"/>
      <c r="AL47" s="353"/>
      <c r="AM47" s="354"/>
      <c r="AN47" s="354"/>
      <c r="AO47" s="499"/>
      <c r="AP47" s="354"/>
      <c r="AQ47" s="354"/>
      <c r="AT47" s="353"/>
      <c r="AU47" s="353"/>
      <c r="AV47" s="353"/>
      <c r="AW47" s="353"/>
      <c r="AX47" s="500"/>
      <c r="AY47" s="353"/>
      <c r="AZ47" s="353"/>
      <c r="BA47" s="353"/>
      <c r="BC47" s="353"/>
    </row>
    <row r="48" spans="1:57" s="13" customFormat="1" ht="5.25" customHeight="1" x14ac:dyDescent="0.6">
      <c r="A48" s="6"/>
      <c r="B48" s="7"/>
      <c r="C48" s="353"/>
      <c r="D48" s="353"/>
      <c r="E48" s="353"/>
      <c r="F48" s="353"/>
      <c r="G48" s="353"/>
      <c r="H48" s="353"/>
      <c r="I48" s="353"/>
      <c r="J48" s="353"/>
      <c r="K48" s="354"/>
      <c r="L48" s="354"/>
      <c r="M48" s="353"/>
      <c r="N48" s="353"/>
      <c r="O48" s="353"/>
      <c r="P48" s="353"/>
      <c r="Q48" s="354"/>
      <c r="R48" s="354"/>
      <c r="S48" s="353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353"/>
      <c r="AK48" s="353"/>
      <c r="AL48" s="353"/>
      <c r="AM48" s="354"/>
      <c r="AN48" s="354"/>
      <c r="AO48" s="499"/>
      <c r="AP48" s="354"/>
      <c r="AQ48" s="354"/>
      <c r="AT48" s="353"/>
      <c r="AU48" s="353"/>
      <c r="AV48" s="353"/>
      <c r="AW48" s="353"/>
      <c r="AX48" s="500"/>
      <c r="AY48" s="353"/>
      <c r="AZ48" s="353"/>
      <c r="BA48" s="353"/>
      <c r="BC48" s="353"/>
    </row>
    <row r="49" spans="1:55" s="13" customFormat="1" ht="5.25" customHeight="1" x14ac:dyDescent="0.6">
      <c r="A49" s="6"/>
      <c r="B49" s="7"/>
      <c r="C49" s="353"/>
      <c r="D49" s="353"/>
      <c r="E49" s="353"/>
      <c r="F49" s="353"/>
      <c r="G49" s="353"/>
      <c r="H49" s="353"/>
      <c r="I49" s="353"/>
      <c r="J49" s="353"/>
      <c r="K49" s="354"/>
      <c r="L49" s="354"/>
      <c r="M49" s="353"/>
      <c r="N49" s="353"/>
      <c r="O49" s="353"/>
      <c r="P49" s="353"/>
      <c r="Q49" s="354"/>
      <c r="R49" s="354"/>
      <c r="S49" s="353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353"/>
      <c r="AK49" s="353"/>
      <c r="AL49" s="353"/>
      <c r="AM49" s="354"/>
      <c r="AN49" s="354"/>
      <c r="AO49" s="499"/>
      <c r="AP49" s="354"/>
      <c r="AQ49" s="354"/>
      <c r="AT49" s="353"/>
      <c r="AU49" s="353"/>
      <c r="AV49" s="353"/>
      <c r="AW49" s="353"/>
      <c r="AX49" s="500"/>
      <c r="AY49" s="353"/>
      <c r="AZ49" s="353"/>
      <c r="BA49" s="353"/>
      <c r="BC49" s="353"/>
    </row>
    <row r="50" spans="1:55" ht="30" customHeight="1" x14ac:dyDescent="0.7">
      <c r="B50" s="61"/>
      <c r="C50" s="61"/>
      <c r="E50" s="61"/>
      <c r="F50" s="355" t="s">
        <v>32</v>
      </c>
      <c r="G50" s="356"/>
      <c r="H50" s="333">
        <v>0</v>
      </c>
      <c r="I50" s="355" t="s">
        <v>30</v>
      </c>
      <c r="J50" s="355"/>
      <c r="K50" s="333">
        <f>COUNTIF($AF$5:$AF$44,"0")</f>
        <v>8</v>
      </c>
      <c r="L50" s="333" t="s">
        <v>31</v>
      </c>
      <c r="M50" s="355" t="s">
        <v>32</v>
      </c>
      <c r="N50" s="355"/>
      <c r="O50" s="333">
        <v>0</v>
      </c>
      <c r="P50" s="355" t="s">
        <v>30</v>
      </c>
      <c r="Q50" s="355"/>
      <c r="R50" s="333">
        <f>COUNTIF($AH$5:$AH$44,"0")</f>
        <v>27</v>
      </c>
      <c r="S50" s="333" t="s">
        <v>31</v>
      </c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353"/>
      <c r="AK50" s="353"/>
      <c r="AL50" s="353"/>
      <c r="AM50" s="354"/>
      <c r="AN50" s="354"/>
      <c r="AO50" s="354"/>
      <c r="AP50" s="354"/>
      <c r="AQ50" s="354"/>
      <c r="AR50" s="13"/>
      <c r="AS50" s="13"/>
      <c r="AT50" s="353"/>
      <c r="AU50" s="353"/>
      <c r="AV50" s="353"/>
      <c r="AW50" s="353"/>
      <c r="AX50" s="500"/>
      <c r="AY50" s="353"/>
      <c r="AZ50" s="353"/>
      <c r="BA50" s="353"/>
      <c r="BB50" s="13"/>
      <c r="BC50" s="353"/>
    </row>
    <row r="51" spans="1:55" ht="30" customHeight="1" x14ac:dyDescent="0.7">
      <c r="B51" s="61"/>
      <c r="C51" s="61"/>
      <c r="E51" s="61"/>
      <c r="F51" s="355" t="s">
        <v>32</v>
      </c>
      <c r="G51" s="356"/>
      <c r="H51" s="333">
        <v>1</v>
      </c>
      <c r="I51" s="355" t="s">
        <v>30</v>
      </c>
      <c r="J51" s="355"/>
      <c r="K51" s="333">
        <f>COUNTIF($AE$5:$AE$44,"1")</f>
        <v>10</v>
      </c>
      <c r="L51" s="333" t="s">
        <v>31</v>
      </c>
      <c r="M51" s="355" t="s">
        <v>32</v>
      </c>
      <c r="N51" s="355"/>
      <c r="O51" s="333">
        <v>1</v>
      </c>
      <c r="P51" s="355" t="s">
        <v>30</v>
      </c>
      <c r="Q51" s="355"/>
      <c r="R51" s="333">
        <f>COUNTIF($AH$5:$AH$44,"1")</f>
        <v>2</v>
      </c>
      <c r="S51" s="333" t="s">
        <v>31</v>
      </c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353"/>
      <c r="AK51" s="353"/>
      <c r="AL51" s="353"/>
      <c r="AM51" s="354"/>
      <c r="AN51" s="354"/>
      <c r="AO51" s="354"/>
      <c r="AP51" s="354"/>
      <c r="AQ51" s="354"/>
      <c r="AR51" s="13"/>
      <c r="AS51" s="13"/>
      <c r="AT51" s="353"/>
      <c r="AU51" s="353"/>
      <c r="AV51" s="353"/>
      <c r="AW51" s="353"/>
      <c r="AX51" s="500"/>
      <c r="AY51" s="353"/>
      <c r="AZ51" s="353"/>
      <c r="BA51" s="353"/>
      <c r="BB51" s="13"/>
      <c r="BC51" s="353"/>
    </row>
    <row r="52" spans="1:55" ht="30" customHeight="1" x14ac:dyDescent="0.7">
      <c r="B52" s="61"/>
      <c r="C52" s="61"/>
      <c r="E52" s="61"/>
      <c r="F52" s="355" t="s">
        <v>32</v>
      </c>
      <c r="G52" s="356"/>
      <c r="H52" s="333">
        <v>2</v>
      </c>
      <c r="I52" s="355" t="s">
        <v>30</v>
      </c>
      <c r="J52" s="355"/>
      <c r="K52" s="333">
        <f>COUNTIF($AD$5:$AD$44,"2")</f>
        <v>13</v>
      </c>
      <c r="L52" s="333" t="s">
        <v>31</v>
      </c>
      <c r="M52" s="355" t="s">
        <v>32</v>
      </c>
      <c r="N52" s="355"/>
      <c r="O52" s="333">
        <v>2</v>
      </c>
      <c r="P52" s="355" t="s">
        <v>30</v>
      </c>
      <c r="Q52" s="355"/>
      <c r="R52" s="333">
        <f>COUNTIF($AH$5:$AH$44,"2")</f>
        <v>6</v>
      </c>
      <c r="S52" s="333" t="s">
        <v>31</v>
      </c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353"/>
      <c r="AK52" s="353"/>
      <c r="AL52" s="353"/>
      <c r="AM52" s="354"/>
      <c r="AN52" s="354"/>
      <c r="AO52" s="354"/>
      <c r="AP52" s="354"/>
      <c r="AQ52" s="354"/>
      <c r="AR52" s="13"/>
      <c r="AS52" s="13"/>
      <c r="AT52" s="353"/>
      <c r="AU52" s="353"/>
      <c r="AV52" s="353"/>
      <c r="AW52" s="353"/>
      <c r="AX52" s="500"/>
      <c r="AY52" s="353"/>
      <c r="AZ52" s="353"/>
      <c r="BA52" s="353"/>
      <c r="BB52" s="13"/>
      <c r="BC52" s="353"/>
    </row>
    <row r="53" spans="1:55" ht="30" customHeight="1" x14ac:dyDescent="0.7">
      <c r="B53" s="61"/>
      <c r="C53" s="61"/>
      <c r="E53" s="61"/>
      <c r="F53" s="355" t="s">
        <v>32</v>
      </c>
      <c r="G53" s="356"/>
      <c r="H53" s="333">
        <v>3</v>
      </c>
      <c r="I53" s="355" t="s">
        <v>30</v>
      </c>
      <c r="J53" s="355"/>
      <c r="K53" s="333">
        <f>COUNTIF($AC$5:$AC$44,"3")</f>
        <v>9</v>
      </c>
      <c r="L53" s="333" t="s">
        <v>31</v>
      </c>
      <c r="M53" s="355" t="s">
        <v>32</v>
      </c>
      <c r="N53" s="355"/>
      <c r="O53" s="333">
        <v>3</v>
      </c>
      <c r="P53" s="355" t="s">
        <v>30</v>
      </c>
      <c r="Q53" s="355"/>
      <c r="R53" s="333">
        <f>COUNTIF($AH$5:$AH$44,"3")</f>
        <v>5</v>
      </c>
      <c r="S53" s="333" t="s">
        <v>31</v>
      </c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353"/>
      <c r="AK53" s="353"/>
      <c r="AL53" s="353"/>
      <c r="AM53" s="354"/>
      <c r="AN53" s="354"/>
      <c r="AO53" s="354"/>
      <c r="AP53" s="354"/>
      <c r="AQ53" s="354"/>
      <c r="AR53" s="13"/>
      <c r="AS53" s="13"/>
      <c r="AT53" s="353"/>
      <c r="AU53" s="353"/>
      <c r="AV53" s="353"/>
      <c r="AW53" s="353"/>
      <c r="AX53" s="500"/>
      <c r="AY53" s="353"/>
      <c r="AZ53" s="353"/>
      <c r="BA53" s="353"/>
      <c r="BB53" s="13"/>
      <c r="BC53" s="353"/>
    </row>
    <row r="54" spans="1:55" ht="17.100000000000001" customHeight="1" x14ac:dyDescent="0.7">
      <c r="B54" s="61"/>
      <c r="C54" s="61"/>
      <c r="D54" s="61"/>
      <c r="E54" s="61"/>
      <c r="F54" s="61"/>
      <c r="G54" s="61"/>
      <c r="H54" s="61"/>
      <c r="I54" s="61"/>
      <c r="J54" s="61"/>
      <c r="K54" s="61">
        <f>SUM(K50:K53)</f>
        <v>40</v>
      </c>
      <c r="L54" s="61"/>
      <c r="M54" s="61"/>
      <c r="N54" s="61"/>
      <c r="O54" s="61"/>
      <c r="P54" s="61"/>
      <c r="Q54" s="61"/>
      <c r="R54" s="61">
        <f>SUM(R50:R53)</f>
        <v>40</v>
      </c>
      <c r="S54" s="61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353"/>
      <c r="AK54" s="353"/>
      <c r="AL54" s="353"/>
      <c r="AM54" s="354"/>
      <c r="AN54" s="354"/>
      <c r="AO54" s="499"/>
      <c r="AP54" s="354"/>
      <c r="AQ54" s="354"/>
      <c r="AR54" s="13"/>
      <c r="AS54" s="13"/>
      <c r="AT54" s="353"/>
      <c r="AU54" s="353"/>
      <c r="AV54" s="353"/>
      <c r="AW54" s="353"/>
      <c r="AX54" s="500"/>
      <c r="AY54" s="353"/>
      <c r="AZ54" s="353"/>
      <c r="BA54" s="353"/>
      <c r="BB54" s="13"/>
      <c r="BC54" s="353"/>
    </row>
    <row r="55" spans="1:55" ht="17.100000000000001" customHeight="1" x14ac:dyDescent="0.7"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353"/>
      <c r="AK55" s="353"/>
      <c r="AL55" s="353"/>
      <c r="AM55" s="354"/>
      <c r="AN55" s="354"/>
      <c r="AO55" s="354"/>
      <c r="AP55" s="354"/>
      <c r="AQ55" s="354"/>
      <c r="AR55" s="13"/>
      <c r="AS55" s="13"/>
      <c r="AT55" s="353"/>
      <c r="AU55" s="353"/>
      <c r="AV55" s="353"/>
      <c r="AW55" s="353"/>
      <c r="AX55" s="500"/>
      <c r="AY55" s="353"/>
      <c r="AZ55" s="353"/>
      <c r="BA55" s="353"/>
      <c r="BB55" s="13"/>
      <c r="BC55" s="353"/>
    </row>
    <row r="56" spans="1:55" ht="17.100000000000001" customHeight="1" x14ac:dyDescent="0.7"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353"/>
      <c r="AK56" s="353"/>
      <c r="AL56" s="354"/>
      <c r="AM56" s="354"/>
      <c r="AN56" s="354"/>
      <c r="AO56" s="354"/>
      <c r="AP56" s="354"/>
      <c r="AQ56" s="354"/>
      <c r="AR56" s="13"/>
      <c r="AS56" s="13"/>
      <c r="AT56" s="353"/>
      <c r="AU56" s="353"/>
      <c r="AV56" s="353"/>
      <c r="AW56" s="353"/>
      <c r="AX56" s="500"/>
      <c r="AY56" s="353"/>
      <c r="AZ56" s="353"/>
      <c r="BA56" s="353"/>
      <c r="BB56" s="13"/>
      <c r="BC56" s="353"/>
    </row>
    <row r="57" spans="1:55" ht="17.100000000000001" customHeight="1" x14ac:dyDescent="0.7"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</row>
    <row r="58" spans="1:55" ht="17.100000000000001" customHeight="1" x14ac:dyDescent="0.7"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</row>
    <row r="59" spans="1:55" ht="17.100000000000001" customHeight="1" x14ac:dyDescent="0.7"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</row>
    <row r="60" spans="1:55" ht="17.100000000000001" customHeight="1" x14ac:dyDescent="0.7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</row>
    <row r="61" spans="1:55" ht="24.6" x14ac:dyDescent="0.7"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</row>
    <row r="62" spans="1:55" ht="24.6" x14ac:dyDescent="0.7"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</row>
    <row r="63" spans="1:55" ht="24.6" x14ac:dyDescent="0.7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</row>
    <row r="64" spans="1:55" ht="24.6" x14ac:dyDescent="0.7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</row>
    <row r="65" spans="2:35" ht="24.6" x14ac:dyDescent="0.7"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</row>
    <row r="66" spans="2:35" ht="24.6" x14ac:dyDescent="0.7"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</row>
    <row r="67" spans="2:35" ht="24.6" x14ac:dyDescent="0.7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</row>
    <row r="68" spans="2:35" ht="24.6" x14ac:dyDescent="0.7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</row>
    <row r="69" spans="2:35" ht="24.6" x14ac:dyDescent="0.7"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</row>
    <row r="70" spans="2:35" ht="24.6" x14ac:dyDescent="0.7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</row>
    <row r="71" spans="2:35" ht="24.6" x14ac:dyDescent="0.7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</row>
    <row r="72" spans="2:35" ht="24.6" x14ac:dyDescent="0.7"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</row>
    <row r="73" spans="2:35" ht="24.6" x14ac:dyDescent="0.7"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</row>
    <row r="74" spans="2:35" ht="24.6" x14ac:dyDescent="0.7"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</row>
    <row r="75" spans="2:35" ht="24.6" x14ac:dyDescent="0.7"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</row>
    <row r="76" spans="2:35" ht="24.6" x14ac:dyDescent="0.7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</row>
    <row r="77" spans="2:35" ht="24.6" x14ac:dyDescent="0.7"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</row>
    <row r="78" spans="2:35" ht="24.6" x14ac:dyDescent="0.7"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</row>
    <row r="79" spans="2:35" ht="24.6" x14ac:dyDescent="0.7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</row>
    <row r="80" spans="2:35" ht="24.6" x14ac:dyDescent="0.7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</row>
    <row r="81" spans="2:19" ht="24.6" x14ac:dyDescent="0.7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</row>
    <row r="82" spans="2:19" ht="24.6" x14ac:dyDescent="0.7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</row>
    <row r="83" spans="2:19" ht="24.6" x14ac:dyDescent="0.7"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</row>
    <row r="84" spans="2:19" ht="24.6" x14ac:dyDescent="0.7"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</row>
    <row r="85" spans="2:19" ht="24.6" x14ac:dyDescent="0.7"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</row>
    <row r="86" spans="2:19" ht="24.6" x14ac:dyDescent="0.7"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</row>
    <row r="87" spans="2:19" ht="24.6" x14ac:dyDescent="0.7"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</row>
    <row r="88" spans="2:19" ht="24.6" x14ac:dyDescent="0.7"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</row>
    <row r="89" spans="2:19" ht="24.6" x14ac:dyDescent="0.7"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</row>
    <row r="90" spans="2:19" ht="24.6" x14ac:dyDescent="0.7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</row>
    <row r="91" spans="2:19" ht="24.6" x14ac:dyDescent="0.7"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</row>
    <row r="92" spans="2:19" ht="24.6" x14ac:dyDescent="0.7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</row>
    <row r="93" spans="2:19" ht="24.6" x14ac:dyDescent="0.7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</row>
    <row r="94" spans="2:19" ht="24.6" x14ac:dyDescent="0.7"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</row>
    <row r="95" spans="2:19" ht="24.6" x14ac:dyDescent="0.7"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</row>
    <row r="96" spans="2:19" ht="24.6" x14ac:dyDescent="0.7"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</row>
    <row r="97" spans="2:19" ht="24.6" x14ac:dyDescent="0.7"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</row>
    <row r="98" spans="2:19" ht="24.6" x14ac:dyDescent="0.7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</row>
    <row r="99" spans="2:19" ht="24.6" x14ac:dyDescent="0.7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</row>
    <row r="100" spans="2:19" ht="24.6" x14ac:dyDescent="0.7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</row>
    <row r="101" spans="2:19" ht="24.6" x14ac:dyDescent="0.7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</row>
  </sheetData>
  <mergeCells count="23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S91"/>
  <sheetViews>
    <sheetView showGridLines="0" topLeftCell="A7" zoomScale="93" zoomScaleNormal="93" zoomScaleSheetLayoutView="100" workbookViewId="0">
      <selection activeCell="X22" sqref="X22"/>
    </sheetView>
  </sheetViews>
  <sheetFormatPr defaultColWidth="9.125" defaultRowHeight="21" x14ac:dyDescent="0.6"/>
  <cols>
    <col min="1" max="1" width="5.75" style="8" customWidth="1"/>
    <col min="2" max="3" width="10.25" style="8" customWidth="1"/>
    <col min="4" max="8" width="5.75" style="8" customWidth="1"/>
    <col min="9" max="9" width="5.75" style="9" customWidth="1"/>
    <col min="10" max="15" width="5.75" style="8" customWidth="1"/>
    <col min="16" max="19" width="5.25" style="8" customWidth="1"/>
    <col min="20" max="16384" width="9.125" style="8"/>
  </cols>
  <sheetData>
    <row r="1" spans="2:18" ht="24.9" customHeight="1" x14ac:dyDescent="0.7">
      <c r="C1" s="8" t="s">
        <v>16</v>
      </c>
      <c r="I1" s="8"/>
      <c r="J1" s="9"/>
      <c r="Q1" s="10" t="s">
        <v>61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8" ht="26.4" customHeight="1" x14ac:dyDescent="0.75">
      <c r="B5" s="557" t="s">
        <v>17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</row>
    <row r="6" spans="2:18" ht="26.4" customHeight="1" x14ac:dyDescent="0.75">
      <c r="B6" s="12" t="s">
        <v>103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</row>
    <row r="7" spans="2:18" ht="26.4" customHeight="1" x14ac:dyDescent="0.75">
      <c r="B7" s="558" t="s">
        <v>71</v>
      </c>
      <c r="C7" s="558"/>
      <c r="D7" s="558"/>
      <c r="E7" s="558"/>
      <c r="F7" s="558"/>
      <c r="G7" s="13"/>
      <c r="H7" s="13"/>
      <c r="I7" s="14"/>
      <c r="J7" s="559" t="s">
        <v>40</v>
      </c>
      <c r="K7" s="559"/>
      <c r="L7" s="510" t="s">
        <v>39</v>
      </c>
      <c r="M7" s="510"/>
      <c r="N7" s="510"/>
      <c r="O7" s="510"/>
      <c r="P7" s="15"/>
      <c r="Q7" s="15"/>
      <c r="R7" s="13"/>
    </row>
    <row r="8" spans="2:18" ht="26.4" customHeight="1" x14ac:dyDescent="0.75">
      <c r="B8" s="15" t="s">
        <v>104</v>
      </c>
      <c r="C8" s="15"/>
      <c r="D8" s="15"/>
      <c r="E8" s="15"/>
      <c r="F8" s="15"/>
      <c r="G8" s="15"/>
      <c r="H8" s="15"/>
      <c r="I8" s="16"/>
      <c r="J8" s="15"/>
      <c r="K8" s="15"/>
      <c r="L8" s="15"/>
      <c r="M8" s="15"/>
      <c r="N8" s="15"/>
      <c r="O8" s="15"/>
      <c r="P8" s="13"/>
      <c r="Q8" s="13"/>
      <c r="R8" s="13"/>
    </row>
    <row r="9" spans="2:18" ht="26.4" customHeight="1" x14ac:dyDescent="0.75">
      <c r="B9" s="15" t="s">
        <v>50</v>
      </c>
      <c r="C9" s="15"/>
      <c r="D9" s="15"/>
      <c r="E9" s="15"/>
      <c r="F9" s="15"/>
      <c r="G9" s="15"/>
      <c r="H9" s="15"/>
      <c r="I9" s="16"/>
      <c r="J9" s="15"/>
      <c r="K9" s="15"/>
      <c r="L9" s="15"/>
      <c r="M9" s="15"/>
      <c r="N9" s="15"/>
      <c r="O9" s="15"/>
      <c r="P9" s="13"/>
      <c r="Q9" s="13"/>
      <c r="R9" s="13"/>
    </row>
    <row r="10" spans="2:18" ht="26.4" customHeight="1" x14ac:dyDescent="0.75">
      <c r="B10" s="510" t="s">
        <v>54</v>
      </c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</row>
    <row r="11" spans="2:18" ht="26.4" customHeight="1" x14ac:dyDescent="0.75">
      <c r="B11" s="15" t="s">
        <v>52</v>
      </c>
      <c r="C11" s="15"/>
      <c r="D11" s="15"/>
      <c r="E11" s="15"/>
      <c r="F11" s="15"/>
      <c r="G11" s="15"/>
      <c r="H11" s="15"/>
      <c r="I11" s="16"/>
      <c r="J11" s="15"/>
      <c r="K11" s="15"/>
      <c r="L11" s="15"/>
      <c r="M11" s="15"/>
      <c r="N11" s="15"/>
      <c r="O11" s="13"/>
      <c r="P11" s="13"/>
      <c r="Q11" s="13"/>
      <c r="R11" s="13"/>
    </row>
    <row r="12" spans="2:18" ht="26.4" customHeight="1" x14ac:dyDescent="0.75">
      <c r="B12" s="510" t="s">
        <v>51</v>
      </c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</row>
    <row r="13" spans="2:18" ht="26.4" customHeight="1" x14ac:dyDescent="0.75">
      <c r="B13" s="510" t="s">
        <v>66</v>
      </c>
      <c r="C13" s="510"/>
      <c r="D13" s="510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</row>
    <row r="14" spans="2:18" ht="26.4" customHeight="1" thickBot="1" x14ac:dyDescent="0.8">
      <c r="B14" s="17" t="s">
        <v>18</v>
      </c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18"/>
      <c r="N14" s="18"/>
      <c r="O14" s="18"/>
      <c r="P14" s="18"/>
      <c r="Q14" s="18"/>
      <c r="R14" s="20"/>
    </row>
    <row r="15" spans="2:18" ht="26.4" customHeight="1" thickBot="1" x14ac:dyDescent="0.8">
      <c r="B15" s="542" t="s">
        <v>19</v>
      </c>
      <c r="C15" s="630"/>
      <c r="D15" s="546" t="s">
        <v>45</v>
      </c>
      <c r="E15" s="547"/>
      <c r="F15" s="547"/>
      <c r="G15" s="547"/>
      <c r="H15" s="547"/>
      <c r="I15" s="547"/>
      <c r="J15" s="547"/>
      <c r="K15" s="633"/>
      <c r="L15" s="363" t="s">
        <v>46</v>
      </c>
      <c r="M15" s="363"/>
      <c r="N15" s="363"/>
      <c r="O15" s="364"/>
      <c r="P15" s="531" t="s">
        <v>47</v>
      </c>
      <c r="Q15" s="532"/>
      <c r="R15" s="533"/>
    </row>
    <row r="16" spans="2:18" ht="26.4" customHeight="1" thickBot="1" x14ac:dyDescent="0.8">
      <c r="B16" s="631"/>
      <c r="C16" s="632"/>
      <c r="D16" s="365">
        <v>4</v>
      </c>
      <c r="E16" s="366">
        <v>3.5</v>
      </c>
      <c r="F16" s="366">
        <v>3</v>
      </c>
      <c r="G16" s="366">
        <v>2.5</v>
      </c>
      <c r="H16" s="366">
        <v>2</v>
      </c>
      <c r="I16" s="366">
        <v>1.5</v>
      </c>
      <c r="J16" s="367">
        <v>1</v>
      </c>
      <c r="K16" s="368">
        <v>0</v>
      </c>
      <c r="L16" s="369" t="s">
        <v>20</v>
      </c>
      <c r="M16" s="366" t="s">
        <v>21</v>
      </c>
      <c r="N16" s="366" t="s">
        <v>22</v>
      </c>
      <c r="O16" s="368" t="s">
        <v>23</v>
      </c>
      <c r="P16" s="551"/>
      <c r="Q16" s="551"/>
      <c r="R16" s="552"/>
    </row>
    <row r="17" spans="2:18" ht="26.4" customHeight="1" x14ac:dyDescent="0.75">
      <c r="B17" s="634">
        <f>SUM(D17:O17)</f>
        <v>35</v>
      </c>
      <c r="C17" s="635"/>
      <c r="D17" s="370">
        <f>'รวมคะแนน3-3'!W55</f>
        <v>4</v>
      </c>
      <c r="E17" s="371">
        <f>'รวมคะแนน3-3'!W54</f>
        <v>3</v>
      </c>
      <c r="F17" s="371">
        <f>'รวมคะแนน3-3'!W53</f>
        <v>3</v>
      </c>
      <c r="G17" s="371">
        <f>'รวมคะแนน3-3'!W52</f>
        <v>2</v>
      </c>
      <c r="H17" s="371">
        <f>'รวมคะแนน3-3'!W51</f>
        <v>2</v>
      </c>
      <c r="I17" s="371">
        <f>'รวมคะแนน3-3'!W50</f>
        <v>2</v>
      </c>
      <c r="J17" s="372">
        <f>'รวมคะแนน3-3'!W49</f>
        <v>3</v>
      </c>
      <c r="K17" s="373">
        <f>'รวมคะแนน3-3'!W48</f>
        <v>16</v>
      </c>
      <c r="L17" s="374">
        <f>'รวมคะแนน3-3'!W56</f>
        <v>0</v>
      </c>
      <c r="M17" s="371">
        <f>'รวมคะแนน3-3'!W57</f>
        <v>0</v>
      </c>
      <c r="N17" s="371">
        <f>'รวมคะแนน3-3'!W58</f>
        <v>0</v>
      </c>
      <c r="O17" s="373">
        <f>'รวมคะแนน3-3'!W59</f>
        <v>0</v>
      </c>
      <c r="P17" s="551"/>
      <c r="Q17" s="551"/>
      <c r="R17" s="552"/>
    </row>
    <row r="18" spans="2:18" ht="26.4" customHeight="1" thickBot="1" x14ac:dyDescent="0.8">
      <c r="B18" s="555" t="s">
        <v>62</v>
      </c>
      <c r="C18" s="636"/>
      <c r="D18" s="34">
        <f>(100/$B17)*D17</f>
        <v>11.428571428571429</v>
      </c>
      <c r="E18" s="35">
        <f t="shared" ref="E18:O18" si="0">(100/$B17)*E17</f>
        <v>8.5714285714285712</v>
      </c>
      <c r="F18" s="35">
        <f t="shared" si="0"/>
        <v>8.5714285714285712</v>
      </c>
      <c r="G18" s="35">
        <f t="shared" si="0"/>
        <v>5.7142857142857144</v>
      </c>
      <c r="H18" s="35">
        <f t="shared" si="0"/>
        <v>5.7142857142857144</v>
      </c>
      <c r="I18" s="35">
        <f t="shared" si="0"/>
        <v>5.7142857142857144</v>
      </c>
      <c r="J18" s="35">
        <f t="shared" si="0"/>
        <v>8.5714285714285712</v>
      </c>
      <c r="K18" s="36">
        <f t="shared" si="0"/>
        <v>45.714285714285715</v>
      </c>
      <c r="L18" s="375">
        <f t="shared" si="0"/>
        <v>0</v>
      </c>
      <c r="M18" s="35">
        <f t="shared" si="0"/>
        <v>0</v>
      </c>
      <c r="N18" s="35">
        <f t="shared" si="0"/>
        <v>0</v>
      </c>
      <c r="O18" s="36">
        <f t="shared" si="0"/>
        <v>0</v>
      </c>
      <c r="P18" s="551"/>
      <c r="Q18" s="551"/>
      <c r="R18" s="552"/>
    </row>
    <row r="19" spans="2:18" ht="26.4" customHeight="1" thickBot="1" x14ac:dyDescent="0.8">
      <c r="B19" s="528" t="s">
        <v>24</v>
      </c>
      <c r="C19" s="529"/>
      <c r="D19" s="529"/>
      <c r="E19" s="529"/>
      <c r="F19" s="529"/>
      <c r="G19" s="530"/>
      <c r="H19" s="528" t="s">
        <v>28</v>
      </c>
      <c r="I19" s="529"/>
      <c r="J19" s="529"/>
      <c r="K19" s="529"/>
      <c r="L19" s="529"/>
      <c r="M19" s="529"/>
      <c r="N19" s="529"/>
      <c r="O19" s="530"/>
      <c r="P19" s="531" t="s">
        <v>47</v>
      </c>
      <c r="Q19" s="532"/>
      <c r="R19" s="533"/>
    </row>
    <row r="20" spans="2:18" ht="26.4" customHeight="1" x14ac:dyDescent="0.6">
      <c r="B20" s="37" t="s">
        <v>65</v>
      </c>
      <c r="C20" s="38" t="s">
        <v>25</v>
      </c>
      <c r="D20" s="534" t="s">
        <v>26</v>
      </c>
      <c r="E20" s="535"/>
      <c r="F20" s="534" t="s">
        <v>27</v>
      </c>
      <c r="G20" s="536"/>
      <c r="H20" s="537" t="s">
        <v>65</v>
      </c>
      <c r="I20" s="535"/>
      <c r="J20" s="534" t="s">
        <v>25</v>
      </c>
      <c r="K20" s="535"/>
      <c r="L20" s="534" t="s">
        <v>26</v>
      </c>
      <c r="M20" s="535"/>
      <c r="N20" s="534" t="s">
        <v>27</v>
      </c>
      <c r="O20" s="536"/>
      <c r="P20" s="538"/>
      <c r="Q20" s="538"/>
      <c r="R20" s="539"/>
    </row>
    <row r="21" spans="2:18" ht="26.4" customHeight="1" thickBot="1" x14ac:dyDescent="0.8">
      <c r="B21" s="39">
        <f>'คุณลักษณะ3-3'!K53</f>
        <v>8</v>
      </c>
      <c r="C21" s="40">
        <f>'คุณลักษณะ3-3'!K52</f>
        <v>13</v>
      </c>
      <c r="D21" s="520">
        <f>'คุณลักษณะ3-3'!K51</f>
        <v>8</v>
      </c>
      <c r="E21" s="521"/>
      <c r="F21" s="520">
        <f>'คุณลักษณะ3-3'!K50</f>
        <v>6</v>
      </c>
      <c r="G21" s="522"/>
      <c r="H21" s="523">
        <f>'คุณลักษณะ3-3'!R53</f>
        <v>5</v>
      </c>
      <c r="I21" s="524"/>
      <c r="J21" s="525">
        <f>'คุณลักษณะ3-3'!R52</f>
        <v>5</v>
      </c>
      <c r="K21" s="524"/>
      <c r="L21" s="525">
        <f>'คุณลักษณะ3-3'!R51</f>
        <v>2</v>
      </c>
      <c r="M21" s="524"/>
      <c r="N21" s="525">
        <f>'คุณลักษณะ3-3'!R50</f>
        <v>23</v>
      </c>
      <c r="O21" s="526"/>
      <c r="P21" s="540"/>
      <c r="Q21" s="540"/>
      <c r="R21" s="541"/>
    </row>
    <row r="22" spans="2:18" ht="27.9" customHeight="1" x14ac:dyDescent="0.75">
      <c r="B22" s="41" t="s">
        <v>48</v>
      </c>
      <c r="C22" s="42"/>
      <c r="D22" s="42"/>
      <c r="E22" s="42"/>
      <c r="F22" s="42"/>
      <c r="G22" s="42"/>
      <c r="H22" s="42"/>
      <c r="I22" s="43"/>
      <c r="J22" s="42"/>
      <c r="K22" s="42"/>
      <c r="L22" s="42"/>
      <c r="M22" s="42"/>
      <c r="N22" s="42"/>
      <c r="O22" s="42"/>
      <c r="P22" s="42"/>
      <c r="Q22" s="42"/>
      <c r="R22" s="44"/>
    </row>
    <row r="23" spans="2:18" ht="26.4" customHeight="1" x14ac:dyDescent="0.75">
      <c r="B23" s="45"/>
      <c r="C23" s="13"/>
      <c r="D23" s="510" t="s">
        <v>105</v>
      </c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0"/>
      <c r="Q23" s="15"/>
      <c r="R23" s="46"/>
    </row>
    <row r="24" spans="2:18" ht="26.4" customHeight="1" x14ac:dyDescent="0.75">
      <c r="B24" s="45"/>
      <c r="C24" s="13"/>
      <c r="D24" s="510" t="s">
        <v>106</v>
      </c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0"/>
      <c r="Q24" s="510"/>
      <c r="R24" s="46"/>
    </row>
    <row r="25" spans="2:18" ht="26.4" customHeight="1" x14ac:dyDescent="0.75">
      <c r="B25" s="45"/>
      <c r="C25" s="13"/>
      <c r="D25" s="510" t="s">
        <v>107</v>
      </c>
      <c r="E25" s="510"/>
      <c r="F25" s="510"/>
      <c r="G25" s="510"/>
      <c r="H25" s="510"/>
      <c r="I25" s="510"/>
      <c r="J25" s="510"/>
      <c r="K25" s="510"/>
      <c r="L25" s="510"/>
      <c r="M25" s="510"/>
      <c r="N25" s="510"/>
      <c r="O25" s="510"/>
      <c r="P25" s="510"/>
      <c r="Q25" s="510"/>
      <c r="R25" s="46"/>
    </row>
    <row r="26" spans="2:18" ht="26.4" customHeight="1" x14ac:dyDescent="0.75">
      <c r="B26" s="45"/>
      <c r="C26" s="13"/>
      <c r="D26" s="510" t="s">
        <v>108</v>
      </c>
      <c r="E26" s="510"/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0"/>
      <c r="Q26" s="510"/>
      <c r="R26" s="511"/>
    </row>
    <row r="27" spans="2:18" ht="26.4" customHeight="1" x14ac:dyDescent="0.75">
      <c r="B27" s="47" t="s">
        <v>49</v>
      </c>
      <c r="C27" s="48"/>
      <c r="D27" s="48"/>
      <c r="E27" s="15"/>
      <c r="F27" s="15"/>
      <c r="G27" s="15"/>
      <c r="H27" s="15"/>
      <c r="I27" s="16"/>
      <c r="J27" s="15"/>
      <c r="K27" s="15"/>
      <c r="L27" s="15"/>
      <c r="M27" s="15"/>
      <c r="N27" s="15"/>
      <c r="O27" s="15"/>
      <c r="P27" s="15"/>
      <c r="Q27" s="15"/>
      <c r="R27" s="46"/>
    </row>
    <row r="28" spans="2:18" ht="30" customHeight="1" thickBot="1" x14ac:dyDescent="0.8">
      <c r="B28" s="49"/>
      <c r="C28" s="20"/>
      <c r="D28" s="512" t="s">
        <v>109</v>
      </c>
      <c r="E28" s="512"/>
      <c r="F28" s="512"/>
      <c r="G28" s="512"/>
      <c r="H28" s="512"/>
      <c r="I28" s="512"/>
      <c r="J28" s="512"/>
      <c r="K28" s="512"/>
      <c r="L28" s="512"/>
      <c r="M28" s="512"/>
      <c r="N28" s="512"/>
      <c r="O28" s="512"/>
      <c r="P28" s="512"/>
      <c r="Q28" s="512"/>
      <c r="R28" s="527"/>
    </row>
    <row r="29" spans="2:18" ht="30" customHeight="1" x14ac:dyDescent="0.75">
      <c r="B29" s="517" t="s">
        <v>110</v>
      </c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9"/>
    </row>
    <row r="30" spans="2:18" ht="9.9" customHeight="1" x14ac:dyDescent="0.75">
      <c r="B30" s="45"/>
      <c r="C30" s="13"/>
      <c r="D30" s="13"/>
      <c r="E30" s="13"/>
      <c r="F30" s="13"/>
      <c r="G30" s="13"/>
      <c r="H30" s="13"/>
      <c r="I30" s="14"/>
      <c r="J30" s="13"/>
      <c r="K30" s="13"/>
      <c r="L30" s="13"/>
      <c r="M30" s="15"/>
      <c r="N30" s="15"/>
      <c r="O30" s="15"/>
      <c r="P30" s="15"/>
      <c r="Q30" s="15"/>
      <c r="R30" s="46"/>
    </row>
    <row r="31" spans="2:18" ht="30" customHeight="1" x14ac:dyDescent="0.75">
      <c r="B31" s="45"/>
      <c r="C31" s="13"/>
      <c r="D31" s="510" t="s">
        <v>111</v>
      </c>
      <c r="E31" s="510"/>
      <c r="F31" s="510"/>
      <c r="G31" s="510"/>
      <c r="H31" s="510"/>
      <c r="I31" s="510"/>
      <c r="J31" s="510"/>
      <c r="K31" s="510"/>
      <c r="L31" s="510"/>
      <c r="M31" s="510"/>
      <c r="N31" s="510"/>
      <c r="O31" s="510"/>
      <c r="P31" s="510"/>
      <c r="Q31" s="510"/>
      <c r="R31" s="511"/>
    </row>
    <row r="32" spans="2:18" ht="30" customHeight="1" x14ac:dyDescent="0.75">
      <c r="B32" s="50"/>
      <c r="C32" s="13"/>
      <c r="D32" s="13"/>
      <c r="E32" s="51" t="s">
        <v>53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15"/>
      <c r="R32" s="46"/>
    </row>
    <row r="33" spans="1:19" ht="30" customHeight="1" thickBot="1" x14ac:dyDescent="0.65">
      <c r="B33" s="52"/>
      <c r="C33" s="20"/>
      <c r="D33" s="512" t="s">
        <v>112</v>
      </c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  <c r="Q33" s="512"/>
      <c r="R33" s="53"/>
    </row>
    <row r="34" spans="1:19" ht="24.9" customHeight="1" x14ac:dyDescent="0.6">
      <c r="B34" s="513"/>
      <c r="C34" s="513"/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</row>
    <row r="35" spans="1:19" ht="24.9" customHeight="1" x14ac:dyDescent="0.85">
      <c r="B35" s="514"/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  <c r="S35" s="54"/>
    </row>
    <row r="36" spans="1:19" ht="24.9" customHeight="1" x14ac:dyDescent="0.85">
      <c r="B36" s="515"/>
      <c r="C36" s="515"/>
      <c r="D36" s="515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5"/>
    </row>
    <row r="37" spans="1:19" ht="17.100000000000001" customHeight="1" x14ac:dyDescent="0.8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1:19" ht="17.100000000000001" customHeight="1" x14ac:dyDescent="0.85">
      <c r="A38" s="56"/>
      <c r="B38" s="57"/>
      <c r="C38" s="57"/>
      <c r="D38" s="57"/>
      <c r="E38" s="57"/>
      <c r="F38" s="57"/>
      <c r="G38" s="57"/>
      <c r="H38" s="57"/>
      <c r="I38" s="58"/>
      <c r="J38" s="57"/>
      <c r="K38" s="57"/>
      <c r="L38" s="57"/>
      <c r="M38" s="57"/>
      <c r="N38" s="57"/>
      <c r="O38" s="57"/>
      <c r="P38" s="57"/>
      <c r="Q38" s="57"/>
      <c r="R38" s="57"/>
      <c r="S38" s="56"/>
    </row>
    <row r="39" spans="1:19" ht="17.100000000000001" customHeight="1" x14ac:dyDescent="0.85">
      <c r="A39" s="56"/>
      <c r="B39" s="57"/>
      <c r="C39" s="57"/>
      <c r="D39" s="57"/>
      <c r="E39" s="57"/>
      <c r="F39" s="57"/>
      <c r="G39" s="57"/>
      <c r="H39" s="57"/>
      <c r="I39" s="58"/>
      <c r="J39" s="57"/>
      <c r="K39" s="57"/>
      <c r="L39" s="57"/>
      <c r="M39" s="57"/>
      <c r="N39" s="57"/>
      <c r="O39" s="57"/>
      <c r="P39" s="57"/>
      <c r="Q39" s="57"/>
      <c r="R39" s="57"/>
      <c r="S39" s="56"/>
    </row>
    <row r="40" spans="1:19" ht="17.100000000000001" customHeight="1" x14ac:dyDescent="0.85">
      <c r="A40" s="56"/>
      <c r="B40" s="57"/>
      <c r="C40" s="57"/>
      <c r="D40" s="57"/>
      <c r="E40" s="57"/>
      <c r="F40" s="57"/>
      <c r="G40" s="57"/>
      <c r="H40" s="57"/>
      <c r="I40" s="58"/>
      <c r="J40" s="57"/>
      <c r="K40" s="57"/>
      <c r="L40" s="57"/>
      <c r="M40" s="57"/>
      <c r="N40" s="57"/>
      <c r="O40" s="57"/>
      <c r="P40" s="57"/>
      <c r="Q40" s="57"/>
      <c r="R40" s="57"/>
      <c r="S40" s="56"/>
    </row>
    <row r="41" spans="1:19" ht="17.100000000000001" customHeight="1" x14ac:dyDescent="0.85">
      <c r="A41" s="56"/>
      <c r="B41" s="57"/>
      <c r="C41" s="57"/>
      <c r="D41" s="57"/>
      <c r="E41" s="57"/>
      <c r="F41" s="57"/>
      <c r="G41" s="57"/>
      <c r="H41" s="57"/>
      <c r="I41" s="58"/>
      <c r="J41" s="57"/>
      <c r="K41" s="57"/>
      <c r="L41" s="57"/>
      <c r="M41" s="57"/>
      <c r="N41" s="57"/>
      <c r="O41" s="57"/>
      <c r="P41" s="57"/>
      <c r="Q41" s="57"/>
      <c r="R41" s="57"/>
      <c r="S41" s="56"/>
    </row>
    <row r="42" spans="1:19" ht="17.100000000000001" customHeight="1" x14ac:dyDescent="0.85">
      <c r="A42" s="56"/>
      <c r="B42" s="57"/>
      <c r="C42" s="57"/>
      <c r="D42" s="57"/>
      <c r="E42" s="57"/>
      <c r="F42" s="57"/>
      <c r="G42" s="57"/>
      <c r="H42" s="57"/>
      <c r="I42" s="58"/>
      <c r="J42" s="57"/>
      <c r="K42" s="57"/>
      <c r="L42" s="57"/>
      <c r="M42" s="57"/>
      <c r="N42" s="57"/>
      <c r="O42" s="57"/>
      <c r="P42" s="57"/>
      <c r="Q42" s="57"/>
      <c r="R42" s="57"/>
      <c r="S42" s="56"/>
    </row>
    <row r="43" spans="1:19" ht="17.100000000000001" customHeight="1" x14ac:dyDescent="0.85">
      <c r="A43" s="56"/>
      <c r="B43" s="57"/>
      <c r="C43" s="57"/>
      <c r="D43" s="57"/>
      <c r="E43" s="57"/>
      <c r="F43" s="57"/>
      <c r="G43" s="57"/>
      <c r="H43" s="57"/>
      <c r="I43" s="58"/>
      <c r="J43" s="57"/>
      <c r="K43" s="57"/>
      <c r="L43" s="57"/>
      <c r="M43" s="57"/>
      <c r="N43" s="57"/>
      <c r="O43" s="57"/>
      <c r="P43" s="57"/>
      <c r="Q43" s="57"/>
      <c r="R43" s="57"/>
      <c r="S43" s="56"/>
    </row>
    <row r="44" spans="1:19" s="56" customFormat="1" ht="17.100000000000001" customHeight="1" x14ac:dyDescent="0.85">
      <c r="B44" s="57"/>
      <c r="C44" s="57"/>
      <c r="D44" s="57"/>
      <c r="E44" s="57"/>
      <c r="F44" s="57"/>
      <c r="G44" s="57"/>
      <c r="H44" s="57"/>
      <c r="I44" s="58"/>
      <c r="J44" s="57"/>
      <c r="K44" s="57"/>
      <c r="L44" s="57"/>
      <c r="M44" s="57"/>
      <c r="N44" s="57"/>
      <c r="O44" s="57"/>
      <c r="P44" s="57"/>
      <c r="Q44" s="57"/>
      <c r="R44" s="57"/>
    </row>
    <row r="45" spans="1:19" s="56" customFormat="1" ht="17.100000000000001" customHeight="1" x14ac:dyDescent="0.85">
      <c r="B45" s="57"/>
      <c r="C45" s="57"/>
      <c r="D45" s="57"/>
      <c r="E45" s="57"/>
      <c r="F45" s="57"/>
      <c r="G45" s="57"/>
      <c r="H45" s="57"/>
      <c r="I45" s="58"/>
      <c r="J45" s="57"/>
      <c r="K45" s="57"/>
      <c r="L45" s="57"/>
      <c r="M45" s="57"/>
      <c r="N45" s="57"/>
      <c r="O45" s="57"/>
      <c r="P45" s="57"/>
      <c r="Q45" s="57"/>
      <c r="R45" s="57"/>
    </row>
    <row r="46" spans="1:19" s="56" customFormat="1" ht="17.100000000000001" customHeight="1" x14ac:dyDescent="0.85">
      <c r="B46" s="57"/>
      <c r="C46" s="57"/>
      <c r="D46" s="57"/>
      <c r="E46" s="57"/>
      <c r="F46" s="57"/>
      <c r="G46" s="57"/>
      <c r="H46" s="57"/>
      <c r="I46" s="58"/>
      <c r="J46" s="57"/>
      <c r="K46" s="57"/>
      <c r="L46" s="57"/>
      <c r="M46" s="57"/>
      <c r="N46" s="57"/>
      <c r="O46" s="57"/>
      <c r="P46" s="57"/>
      <c r="Q46" s="57"/>
      <c r="R46" s="57"/>
      <c r="S46" s="8"/>
    </row>
    <row r="47" spans="1:19" s="56" customFormat="1" ht="17.100000000000001" customHeight="1" x14ac:dyDescent="0.85">
      <c r="A47" s="8"/>
      <c r="B47" s="13"/>
      <c r="C47" s="13"/>
      <c r="D47" s="13"/>
      <c r="E47" s="13"/>
      <c r="F47" s="13"/>
      <c r="G47" s="13"/>
      <c r="H47" s="13"/>
      <c r="I47" s="14"/>
      <c r="J47" s="13"/>
      <c r="K47" s="13"/>
      <c r="L47" s="13"/>
      <c r="M47" s="13"/>
      <c r="N47" s="13"/>
      <c r="O47" s="13"/>
      <c r="P47" s="13"/>
      <c r="Q47" s="13"/>
      <c r="R47" s="13"/>
      <c r="S47" s="8"/>
    </row>
    <row r="48" spans="1:19" s="56" customFormat="1" ht="17.100000000000001" customHeight="1" x14ac:dyDescent="0.85">
      <c r="A48" s="8"/>
      <c r="B48" s="13"/>
      <c r="C48" s="13"/>
      <c r="D48" s="13"/>
      <c r="E48" s="13"/>
      <c r="F48" s="13"/>
      <c r="G48" s="13"/>
      <c r="H48" s="13"/>
      <c r="I48" s="14"/>
      <c r="J48" s="13"/>
      <c r="K48" s="13"/>
      <c r="L48" s="13"/>
      <c r="M48" s="13"/>
      <c r="N48" s="13"/>
      <c r="O48" s="13"/>
      <c r="P48" s="13"/>
      <c r="Q48" s="13"/>
      <c r="R48" s="13"/>
      <c r="S48" s="8"/>
    </row>
    <row r="49" spans="1:19" s="56" customFormat="1" ht="17.100000000000001" customHeight="1" x14ac:dyDescent="0.85">
      <c r="A49" s="8"/>
      <c r="B49" s="13"/>
      <c r="C49" s="13"/>
      <c r="D49" s="13"/>
      <c r="E49" s="13"/>
      <c r="F49" s="13"/>
      <c r="G49" s="13"/>
      <c r="H49" s="13"/>
      <c r="I49" s="14"/>
      <c r="J49" s="13"/>
      <c r="K49" s="13"/>
      <c r="L49" s="13"/>
      <c r="M49" s="13"/>
      <c r="N49" s="13"/>
      <c r="O49" s="13"/>
      <c r="P49" s="13"/>
      <c r="Q49" s="13"/>
      <c r="R49" s="13"/>
      <c r="S49" s="8"/>
    </row>
    <row r="50" spans="1:19" s="56" customFormat="1" ht="17.100000000000001" customHeight="1" x14ac:dyDescent="0.85">
      <c r="A50" s="8"/>
      <c r="B50" s="13"/>
      <c r="C50" s="13"/>
      <c r="D50" s="13"/>
      <c r="E50" s="13"/>
      <c r="F50" s="13"/>
      <c r="G50" s="13"/>
      <c r="H50" s="13"/>
      <c r="I50" s="14"/>
      <c r="J50" s="13"/>
      <c r="K50" s="13"/>
      <c r="L50" s="13"/>
      <c r="M50" s="13"/>
      <c r="N50" s="13"/>
      <c r="O50" s="13"/>
      <c r="P50" s="13"/>
      <c r="Q50" s="13"/>
      <c r="R50" s="13"/>
      <c r="S50" s="8"/>
    </row>
    <row r="51" spans="1:19" s="56" customFormat="1" ht="17.100000000000001" customHeight="1" x14ac:dyDescent="0.85">
      <c r="A51" s="8"/>
      <c r="B51" s="13"/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8"/>
    </row>
    <row r="52" spans="1:19" s="56" customFormat="1" ht="17.100000000000001" customHeight="1" x14ac:dyDescent="0.85">
      <c r="A52" s="8"/>
      <c r="B52" s="13"/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8"/>
    </row>
    <row r="53" spans="1:19" s="56" customFormat="1" ht="17.100000000000001" customHeight="1" x14ac:dyDescent="0.85">
      <c r="A53" s="8"/>
      <c r="B53" s="13"/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8"/>
    </row>
    <row r="54" spans="1:19" s="56" customFormat="1" ht="17.100000000000001" customHeight="1" x14ac:dyDescent="0.85">
      <c r="A54" s="8"/>
      <c r="B54" s="13"/>
      <c r="C54" s="13"/>
      <c r="D54" s="13"/>
      <c r="E54" s="13"/>
      <c r="F54" s="13"/>
      <c r="G54" s="13"/>
      <c r="H54" s="13"/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8"/>
    </row>
    <row r="55" spans="1:19" ht="17.100000000000001" customHeight="1" x14ac:dyDescent="0.6">
      <c r="B55" s="13"/>
      <c r="C55" s="13"/>
      <c r="D55" s="13"/>
      <c r="E55" s="13"/>
      <c r="F55" s="13"/>
      <c r="G55" s="13"/>
      <c r="H55" s="13"/>
      <c r="I55" s="14"/>
      <c r="J55" s="13"/>
      <c r="K55" s="13"/>
      <c r="L55" s="13"/>
      <c r="M55" s="13"/>
      <c r="N55" s="13"/>
      <c r="O55" s="13"/>
      <c r="P55" s="13"/>
      <c r="Q55" s="13"/>
      <c r="R55" s="13"/>
    </row>
    <row r="56" spans="1:19" ht="17.100000000000001" customHeight="1" x14ac:dyDescent="0.6">
      <c r="B56" s="13"/>
      <c r="C56" s="13"/>
      <c r="D56" s="13"/>
      <c r="E56" s="13"/>
      <c r="F56" s="13"/>
      <c r="G56" s="13"/>
      <c r="H56" s="13"/>
      <c r="I56" s="14"/>
      <c r="J56" s="13"/>
      <c r="K56" s="13"/>
      <c r="L56" s="13"/>
      <c r="M56" s="13"/>
      <c r="N56" s="13"/>
      <c r="O56" s="13"/>
      <c r="P56" s="13"/>
      <c r="Q56" s="13"/>
      <c r="R56" s="13"/>
    </row>
    <row r="57" spans="1:19" ht="17.100000000000001" customHeight="1" x14ac:dyDescent="0.6">
      <c r="B57" s="13"/>
      <c r="C57" s="13"/>
      <c r="D57" s="13"/>
      <c r="E57" s="13"/>
      <c r="F57" s="13"/>
      <c r="G57" s="13"/>
      <c r="H57" s="13"/>
      <c r="I57" s="14"/>
      <c r="J57" s="13"/>
      <c r="K57" s="13"/>
      <c r="L57" s="13"/>
      <c r="M57" s="13"/>
      <c r="N57" s="13"/>
      <c r="O57" s="13"/>
      <c r="P57" s="13"/>
      <c r="Q57" s="13"/>
      <c r="R57" s="13"/>
    </row>
    <row r="58" spans="1:19" ht="17.100000000000001" customHeight="1" x14ac:dyDescent="0.6">
      <c r="B58" s="13"/>
      <c r="C58" s="13"/>
      <c r="D58" s="13"/>
      <c r="E58" s="13"/>
      <c r="F58" s="13"/>
      <c r="G58" s="13"/>
      <c r="H58" s="13"/>
      <c r="I58" s="14"/>
      <c r="J58" s="13"/>
      <c r="K58" s="13"/>
      <c r="L58" s="13"/>
      <c r="M58" s="13"/>
      <c r="N58" s="13"/>
      <c r="O58" s="13"/>
      <c r="P58" s="13"/>
      <c r="Q58" s="13"/>
      <c r="R58" s="13"/>
    </row>
    <row r="59" spans="1:19" ht="17.100000000000001" customHeight="1" x14ac:dyDescent="0.6">
      <c r="B59" s="13"/>
      <c r="C59" s="13"/>
      <c r="D59" s="13"/>
      <c r="E59" s="13"/>
      <c r="F59" s="13"/>
      <c r="G59" s="13"/>
      <c r="H59" s="13"/>
      <c r="I59" s="14"/>
      <c r="J59" s="13"/>
      <c r="K59" s="13"/>
      <c r="L59" s="13"/>
      <c r="M59" s="13"/>
      <c r="N59" s="13"/>
      <c r="O59" s="13"/>
      <c r="P59" s="13"/>
      <c r="Q59" s="13"/>
      <c r="R59" s="13"/>
    </row>
    <row r="60" spans="1:19" ht="17.100000000000001" customHeight="1" x14ac:dyDescent="0.6">
      <c r="B60" s="13"/>
      <c r="C60" s="13"/>
      <c r="D60" s="13"/>
      <c r="E60" s="13"/>
      <c r="F60" s="13"/>
      <c r="G60" s="13"/>
      <c r="H60" s="13"/>
      <c r="I60" s="14"/>
      <c r="J60" s="13"/>
      <c r="K60" s="13"/>
      <c r="L60" s="13"/>
      <c r="M60" s="13"/>
      <c r="N60" s="13"/>
      <c r="O60" s="13"/>
      <c r="P60" s="13"/>
      <c r="Q60" s="13"/>
      <c r="R60" s="13"/>
    </row>
    <row r="61" spans="1:19" ht="17.100000000000001" customHeight="1" x14ac:dyDescent="0.6">
      <c r="B61" s="13"/>
      <c r="C61" s="13"/>
      <c r="D61" s="13"/>
      <c r="E61" s="13"/>
      <c r="F61" s="13"/>
      <c r="G61" s="13"/>
      <c r="H61" s="13"/>
      <c r="I61" s="14"/>
      <c r="J61" s="13"/>
      <c r="K61" s="13"/>
      <c r="L61" s="13"/>
      <c r="M61" s="13"/>
      <c r="N61" s="13"/>
      <c r="O61" s="13"/>
      <c r="P61" s="13"/>
      <c r="Q61" s="13"/>
      <c r="R61" s="13"/>
    </row>
    <row r="62" spans="1:19" ht="17.100000000000001" customHeight="1" x14ac:dyDescent="0.6">
      <c r="B62" s="13"/>
      <c r="C62" s="13"/>
      <c r="D62" s="13"/>
      <c r="E62" s="13"/>
      <c r="F62" s="13"/>
      <c r="G62" s="13"/>
      <c r="H62" s="13"/>
      <c r="I62" s="14"/>
      <c r="J62" s="13"/>
      <c r="K62" s="13"/>
      <c r="L62" s="13"/>
      <c r="M62" s="13"/>
      <c r="N62" s="13"/>
      <c r="O62" s="13"/>
      <c r="P62" s="13"/>
      <c r="Q62" s="13"/>
      <c r="R62" s="13"/>
    </row>
    <row r="63" spans="1:19" ht="17.100000000000001" customHeight="1" x14ac:dyDescent="0.6">
      <c r="B63" s="13"/>
      <c r="C63" s="13"/>
      <c r="D63" s="13"/>
      <c r="E63" s="13"/>
      <c r="F63" s="13"/>
      <c r="G63" s="13"/>
      <c r="H63" s="13"/>
      <c r="I63" s="14"/>
      <c r="J63" s="13"/>
      <c r="K63" s="13"/>
      <c r="L63" s="13"/>
      <c r="M63" s="13"/>
      <c r="N63" s="13"/>
      <c r="O63" s="13"/>
      <c r="P63" s="13"/>
      <c r="Q63" s="13"/>
      <c r="R63" s="13"/>
    </row>
    <row r="64" spans="1:19" ht="17.100000000000001" customHeight="1" x14ac:dyDescent="0.6">
      <c r="B64" s="13"/>
      <c r="C64" s="13"/>
      <c r="D64" s="13"/>
      <c r="E64" s="13"/>
      <c r="F64" s="13"/>
      <c r="G64" s="13"/>
      <c r="H64" s="13"/>
      <c r="I64" s="14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7.100000000000001" customHeight="1" x14ac:dyDescent="0.6">
      <c r="B65" s="13"/>
      <c r="C65" s="13"/>
      <c r="D65" s="13"/>
      <c r="E65" s="13"/>
      <c r="F65" s="13"/>
      <c r="G65" s="13"/>
      <c r="H65" s="13"/>
      <c r="I65" s="14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7.100000000000001" customHeight="1" x14ac:dyDescent="0.6">
      <c r="B66" s="13"/>
      <c r="C66" s="13"/>
      <c r="D66" s="13"/>
      <c r="E66" s="13"/>
      <c r="F66" s="13"/>
      <c r="G66" s="13"/>
      <c r="H66" s="13"/>
      <c r="I66" s="14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7.100000000000001" customHeight="1" x14ac:dyDescent="0.6">
      <c r="B67" s="13"/>
      <c r="C67" s="13"/>
      <c r="D67" s="13"/>
      <c r="E67" s="13"/>
      <c r="F67" s="13"/>
      <c r="G67" s="13"/>
      <c r="H67" s="13"/>
      <c r="I67" s="14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</row>
    <row r="79" spans="1:18" ht="18.899999999999999" customHeight="1" x14ac:dyDescent="0.6"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</row>
    <row r="80" spans="1:18" ht="18.899999999999999" customHeight="1" x14ac:dyDescent="0.6">
      <c r="A80" s="60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</row>
    <row r="81" spans="1:18" ht="18.899999999999999" customHeight="1" x14ac:dyDescent="0.6">
      <c r="A81" s="60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</row>
    <row r="82" spans="1:18" ht="18.899999999999999" customHeight="1" x14ac:dyDescent="0.6">
      <c r="A82" s="60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</row>
    <row r="83" spans="1:18" ht="18.899999999999999" customHeight="1" x14ac:dyDescent="0.6">
      <c r="A83" s="60"/>
      <c r="B83" s="59"/>
      <c r="C83" s="59"/>
      <c r="D83" s="59"/>
      <c r="E83" s="59"/>
      <c r="F83" s="59"/>
      <c r="G83" s="59"/>
      <c r="H83" s="59"/>
      <c r="I83" s="516"/>
      <c r="J83" s="516"/>
      <c r="K83" s="516"/>
      <c r="L83" s="516"/>
      <c r="M83" s="516"/>
      <c r="N83" s="516"/>
      <c r="O83" s="516"/>
      <c r="P83" s="516"/>
      <c r="Q83" s="516"/>
      <c r="R83" s="516"/>
    </row>
    <row r="84" spans="1:18" ht="17.100000000000001" customHeight="1" x14ac:dyDescent="0.6"/>
    <row r="88" spans="1:18" ht="24.6" x14ac:dyDescent="0.7">
      <c r="B88" s="61"/>
      <c r="C88" s="61"/>
      <c r="D88" s="61"/>
      <c r="E88" s="61"/>
      <c r="F88" s="61"/>
      <c r="G88" s="61"/>
      <c r="H88" s="61"/>
      <c r="I88" s="62"/>
      <c r="J88" s="61"/>
      <c r="K88" s="61"/>
      <c r="L88" s="61"/>
      <c r="M88" s="61"/>
      <c r="N88" s="61"/>
      <c r="O88" s="61"/>
      <c r="P88" s="61"/>
      <c r="Q88" s="61"/>
    </row>
    <row r="89" spans="1:18" ht="24.6" x14ac:dyDescent="0.7">
      <c r="B89" s="61"/>
      <c r="C89" s="61"/>
      <c r="D89" s="61"/>
      <c r="E89" s="61"/>
      <c r="F89" s="61"/>
      <c r="G89" s="61"/>
      <c r="H89" s="61"/>
      <c r="I89" s="62"/>
      <c r="J89" s="61"/>
      <c r="K89" s="61"/>
      <c r="L89" s="61"/>
      <c r="M89" s="61"/>
      <c r="N89" s="61"/>
      <c r="O89" s="61"/>
      <c r="P89" s="61"/>
      <c r="Q89" s="61"/>
    </row>
    <row r="90" spans="1:18" ht="24.6" x14ac:dyDescent="0.7">
      <c r="B90" s="61"/>
      <c r="C90" s="61"/>
      <c r="D90" s="61"/>
      <c r="E90" s="61"/>
      <c r="F90" s="61"/>
      <c r="G90" s="61"/>
      <c r="H90" s="61"/>
      <c r="I90" s="62"/>
      <c r="J90" s="61"/>
      <c r="K90" s="61"/>
      <c r="L90" s="61"/>
      <c r="M90" s="61"/>
      <c r="N90" s="61"/>
      <c r="O90" s="61"/>
      <c r="P90" s="61"/>
      <c r="Q90" s="61"/>
    </row>
    <row r="91" spans="1:18" ht="24.6" x14ac:dyDescent="0.7">
      <c r="B91" s="61"/>
      <c r="C91" s="61"/>
      <c r="D91" s="61"/>
      <c r="E91" s="61"/>
      <c r="F91" s="61"/>
      <c r="G91" s="61"/>
      <c r="H91" s="61"/>
      <c r="I91" s="62"/>
      <c r="J91" s="61"/>
      <c r="K91" s="61"/>
      <c r="L91" s="61"/>
      <c r="M91" s="61"/>
      <c r="N91" s="61"/>
      <c r="O91" s="61"/>
      <c r="P91" s="61"/>
      <c r="Q91" s="6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CW45"/>
  <sheetViews>
    <sheetView showGridLines="0" view="pageBreakPreview" zoomScaleNormal="100" zoomScaleSheetLayoutView="100" workbookViewId="0">
      <pane xSplit="5" ySplit="5" topLeftCell="AM24" activePane="bottomRight" state="frozen"/>
      <selection pane="topRight" activeCell="F1" sqref="F1"/>
      <selection pane="bottomLeft" activeCell="A5" sqref="A5"/>
      <selection pane="bottomRight" activeCell="CL34" sqref="CL34:CL40"/>
    </sheetView>
  </sheetViews>
  <sheetFormatPr defaultColWidth="9.125" defaultRowHeight="21" x14ac:dyDescent="0.6"/>
  <cols>
    <col min="1" max="1" width="2.125" style="378" customWidth="1"/>
    <col min="2" max="2" width="3.75" style="378" customWidth="1"/>
    <col min="3" max="3" width="8" style="378" customWidth="1"/>
    <col min="4" max="4" width="23.75" style="378" customWidth="1"/>
    <col min="5" max="5" width="3.75" style="378" customWidth="1"/>
    <col min="6" max="39" width="2.25" style="378" customWidth="1"/>
    <col min="40" max="40" width="4" style="378" customWidth="1"/>
    <col min="41" max="86" width="2.25" style="378" customWidth="1"/>
    <col min="87" max="88" width="4.75" style="378" customWidth="1"/>
    <col min="89" max="89" width="5.875" style="378" customWidth="1"/>
    <col min="90" max="90" width="8.75" style="378" customWidth="1"/>
    <col min="91" max="91" width="4.875" style="378" customWidth="1"/>
    <col min="92" max="16384" width="9.125" style="378"/>
  </cols>
  <sheetData>
    <row r="1" spans="2:101" ht="35.1" customHeight="1" thickBot="1" x14ac:dyDescent="0.75">
      <c r="B1" s="639" t="s">
        <v>113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  <c r="AC1" s="639"/>
      <c r="AD1" s="639"/>
      <c r="AE1" s="639"/>
      <c r="AF1" s="639"/>
      <c r="AG1" s="639"/>
      <c r="AH1" s="639"/>
      <c r="AI1" s="639"/>
      <c r="AJ1" s="639"/>
      <c r="AK1" s="639"/>
      <c r="AL1" s="639"/>
      <c r="AM1" s="639"/>
      <c r="AN1" s="376"/>
      <c r="AO1" s="639" t="s">
        <v>114</v>
      </c>
      <c r="AP1" s="639"/>
      <c r="AQ1" s="639"/>
      <c r="AR1" s="639"/>
      <c r="AS1" s="639"/>
      <c r="AT1" s="639"/>
      <c r="AU1" s="639"/>
      <c r="AV1" s="639"/>
      <c r="AW1" s="639"/>
      <c r="AX1" s="639"/>
      <c r="AY1" s="639"/>
      <c r="AZ1" s="639"/>
      <c r="BA1" s="639"/>
      <c r="BB1" s="639"/>
      <c r="BC1" s="639"/>
      <c r="BD1" s="639"/>
      <c r="BE1" s="639"/>
      <c r="BF1" s="639"/>
      <c r="BG1" s="639"/>
      <c r="BH1" s="639"/>
      <c r="BI1" s="639"/>
      <c r="BJ1" s="639"/>
      <c r="BK1" s="639"/>
      <c r="BL1" s="639"/>
      <c r="BM1" s="639"/>
      <c r="BN1" s="639"/>
      <c r="BO1" s="639"/>
      <c r="BP1" s="639"/>
      <c r="BQ1" s="639"/>
      <c r="BR1" s="639"/>
      <c r="BS1" s="639"/>
      <c r="BT1" s="639"/>
      <c r="BU1" s="639"/>
      <c r="BV1" s="639"/>
      <c r="BW1" s="639"/>
      <c r="BX1" s="639"/>
      <c r="BY1" s="639"/>
      <c r="BZ1" s="639"/>
      <c r="CA1" s="639"/>
      <c r="CB1" s="639"/>
      <c r="CC1" s="639"/>
      <c r="CD1" s="639"/>
      <c r="CE1" s="639"/>
      <c r="CF1" s="639"/>
      <c r="CG1" s="639"/>
      <c r="CH1" s="639"/>
      <c r="CI1" s="639"/>
      <c r="CJ1" s="639"/>
      <c r="CK1" s="377"/>
    </row>
    <row r="2" spans="2:101" ht="19.95" customHeight="1" x14ac:dyDescent="0.7">
      <c r="B2" s="640" t="s">
        <v>37</v>
      </c>
      <c r="C2" s="643" t="s">
        <v>38</v>
      </c>
      <c r="D2" s="646" t="s">
        <v>3</v>
      </c>
      <c r="E2" s="379" t="s">
        <v>115</v>
      </c>
      <c r="F2" s="380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2"/>
      <c r="AN2" s="376"/>
      <c r="AO2" s="380"/>
      <c r="AP2" s="381"/>
      <c r="AQ2" s="381"/>
      <c r="AR2" s="381"/>
      <c r="AS2" s="381"/>
      <c r="AT2" s="381"/>
      <c r="AU2" s="381"/>
      <c r="AV2" s="381"/>
      <c r="AW2" s="381"/>
      <c r="AX2" s="381"/>
      <c r="AY2" s="381"/>
      <c r="AZ2" s="381"/>
      <c r="BA2" s="381"/>
      <c r="BB2" s="381"/>
      <c r="BC2" s="381"/>
      <c r="BD2" s="381"/>
      <c r="BE2" s="381"/>
      <c r="BF2" s="381"/>
      <c r="BG2" s="381"/>
      <c r="BH2" s="381"/>
      <c r="BI2" s="381"/>
      <c r="BJ2" s="381"/>
      <c r="BK2" s="381"/>
      <c r="BL2" s="381"/>
      <c r="BM2" s="381"/>
      <c r="BN2" s="381"/>
      <c r="BO2" s="381"/>
      <c r="BP2" s="381"/>
      <c r="BQ2" s="381"/>
      <c r="BR2" s="381"/>
      <c r="BS2" s="381"/>
      <c r="BT2" s="381"/>
      <c r="BU2" s="381"/>
      <c r="BV2" s="381"/>
      <c r="BW2" s="381"/>
      <c r="BX2" s="381"/>
      <c r="BY2" s="381"/>
      <c r="BZ2" s="381"/>
      <c r="CA2" s="381"/>
      <c r="CB2" s="381"/>
      <c r="CC2" s="381"/>
      <c r="CD2" s="381"/>
      <c r="CE2" s="381"/>
      <c r="CF2" s="381"/>
      <c r="CG2" s="381"/>
      <c r="CH2" s="382"/>
      <c r="CI2" s="649" t="s">
        <v>1</v>
      </c>
      <c r="CJ2" s="640" t="s">
        <v>37</v>
      </c>
      <c r="CK2" s="377"/>
    </row>
    <row r="3" spans="2:101" ht="20.100000000000001" customHeight="1" thickBot="1" x14ac:dyDescent="0.8">
      <c r="B3" s="641"/>
      <c r="C3" s="644"/>
      <c r="D3" s="647"/>
      <c r="E3" s="383" t="s">
        <v>35</v>
      </c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6"/>
      <c r="AN3" s="387"/>
      <c r="AO3" s="388"/>
      <c r="AP3" s="389"/>
      <c r="AQ3" s="389"/>
      <c r="AR3" s="389"/>
      <c r="AS3" s="389"/>
      <c r="AT3" s="389"/>
      <c r="AU3" s="389"/>
      <c r="AV3" s="389"/>
      <c r="AW3" s="389"/>
      <c r="AX3" s="389"/>
      <c r="AY3" s="390"/>
      <c r="AZ3" s="390"/>
      <c r="BA3" s="390"/>
      <c r="BB3" s="390"/>
      <c r="BC3" s="390"/>
      <c r="BD3" s="390"/>
      <c r="BE3" s="390"/>
      <c r="BF3" s="390"/>
      <c r="BG3" s="390"/>
      <c r="BH3" s="390"/>
      <c r="BI3" s="390"/>
      <c r="BJ3" s="390"/>
      <c r="BK3" s="390"/>
      <c r="BL3" s="390"/>
      <c r="BM3" s="390"/>
      <c r="BN3" s="390"/>
      <c r="BO3" s="390"/>
      <c r="BP3" s="390"/>
      <c r="BQ3" s="390"/>
      <c r="BR3" s="390"/>
      <c r="BS3" s="390"/>
      <c r="BT3" s="390"/>
      <c r="BU3" s="390"/>
      <c r="BV3" s="390"/>
      <c r="BW3" s="390"/>
      <c r="BX3" s="390"/>
      <c r="BY3" s="390"/>
      <c r="BZ3" s="390"/>
      <c r="CA3" s="390"/>
      <c r="CB3" s="390"/>
      <c r="CC3" s="390"/>
      <c r="CD3" s="390"/>
      <c r="CE3" s="390"/>
      <c r="CF3" s="390"/>
      <c r="CG3" s="390"/>
      <c r="CH3" s="391"/>
      <c r="CI3" s="650"/>
      <c r="CJ3" s="641"/>
      <c r="CK3" s="392"/>
      <c r="CL3" s="393"/>
      <c r="CM3" s="393"/>
      <c r="CN3" s="394" t="s">
        <v>143</v>
      </c>
      <c r="CO3" s="395"/>
      <c r="CP3" s="395"/>
      <c r="CQ3" s="395"/>
      <c r="CR3" s="395"/>
      <c r="CS3" s="395"/>
      <c r="CT3" s="396"/>
      <c r="CU3" s="396"/>
      <c r="CV3" s="397"/>
      <c r="CW3" s="392"/>
    </row>
    <row r="4" spans="2:101" s="410" customFormat="1" ht="20.100000000000001" customHeight="1" x14ac:dyDescent="0.75">
      <c r="B4" s="641"/>
      <c r="C4" s="644"/>
      <c r="D4" s="647"/>
      <c r="E4" s="398" t="s">
        <v>36</v>
      </c>
      <c r="F4" s="399">
        <v>17</v>
      </c>
      <c r="G4" s="400">
        <v>21</v>
      </c>
      <c r="H4" s="400">
        <v>24</v>
      </c>
      <c r="I4" s="400">
        <v>27</v>
      </c>
      <c r="J4" s="400">
        <v>28</v>
      </c>
      <c r="K4" s="400">
        <v>31</v>
      </c>
      <c r="L4" s="400">
        <v>4</v>
      </c>
      <c r="M4" s="401">
        <v>5</v>
      </c>
      <c r="N4" s="400">
        <v>7</v>
      </c>
      <c r="O4" s="400">
        <v>10</v>
      </c>
      <c r="P4" s="400">
        <v>11</v>
      </c>
      <c r="Q4" s="400">
        <v>14</v>
      </c>
      <c r="R4" s="400">
        <v>17</v>
      </c>
      <c r="S4" s="400">
        <v>18</v>
      </c>
      <c r="T4" s="400">
        <v>21</v>
      </c>
      <c r="U4" s="400">
        <v>24</v>
      </c>
      <c r="V4" s="400">
        <v>25</v>
      </c>
      <c r="W4" s="400">
        <v>28</v>
      </c>
      <c r="X4" s="400">
        <v>1</v>
      </c>
      <c r="Y4" s="400">
        <v>2</v>
      </c>
      <c r="Z4" s="400">
        <v>5</v>
      </c>
      <c r="AA4" s="400">
        <v>8</v>
      </c>
      <c r="AB4" s="400">
        <v>9</v>
      </c>
      <c r="AC4" s="400">
        <v>12</v>
      </c>
      <c r="AD4" s="400">
        <v>15</v>
      </c>
      <c r="AE4" s="400">
        <v>19</v>
      </c>
      <c r="AF4" s="400">
        <v>22</v>
      </c>
      <c r="AG4" s="400">
        <v>23</v>
      </c>
      <c r="AH4" s="400">
        <v>26</v>
      </c>
      <c r="AI4" s="400">
        <v>30</v>
      </c>
      <c r="AJ4" s="401">
        <v>31</v>
      </c>
      <c r="AK4" s="400">
        <v>2</v>
      </c>
      <c r="AL4" s="400">
        <v>5</v>
      </c>
      <c r="AM4" s="402">
        <v>6</v>
      </c>
      <c r="AN4" s="403"/>
      <c r="AO4" s="400">
        <v>9</v>
      </c>
      <c r="AP4" s="400">
        <v>13</v>
      </c>
      <c r="AQ4" s="404">
        <v>14</v>
      </c>
      <c r="AR4" s="399">
        <v>16</v>
      </c>
      <c r="AS4" s="400">
        <v>19</v>
      </c>
      <c r="AT4" s="400">
        <v>20</v>
      </c>
      <c r="AU4" s="400">
        <v>23</v>
      </c>
      <c r="AV4" s="400">
        <v>26</v>
      </c>
      <c r="AW4" s="400">
        <v>27</v>
      </c>
      <c r="AX4" s="400">
        <v>30</v>
      </c>
      <c r="AY4" s="400">
        <v>2</v>
      </c>
      <c r="AZ4" s="400">
        <v>3</v>
      </c>
      <c r="BA4" s="400">
        <v>6</v>
      </c>
      <c r="BB4" s="400">
        <v>9</v>
      </c>
      <c r="BC4" s="400">
        <v>10</v>
      </c>
      <c r="BD4" s="400">
        <v>13</v>
      </c>
      <c r="BE4" s="400">
        <v>16</v>
      </c>
      <c r="BF4" s="400">
        <v>17</v>
      </c>
      <c r="BG4" s="400">
        <v>20</v>
      </c>
      <c r="BH4" s="400">
        <v>23</v>
      </c>
      <c r="BI4" s="400">
        <v>24</v>
      </c>
      <c r="BJ4" s="400">
        <v>27</v>
      </c>
      <c r="BK4" s="400">
        <v>30</v>
      </c>
      <c r="BL4" s="400">
        <v>1</v>
      </c>
      <c r="BM4" s="400">
        <v>3</v>
      </c>
      <c r="BN4" s="400">
        <v>4</v>
      </c>
      <c r="BO4" s="400"/>
      <c r="BP4" s="400"/>
      <c r="BQ4" s="400"/>
      <c r="BR4" s="400"/>
      <c r="BS4" s="400"/>
      <c r="BT4" s="400"/>
      <c r="BU4" s="400"/>
      <c r="BV4" s="400"/>
      <c r="BW4" s="400"/>
      <c r="BX4" s="400"/>
      <c r="BY4" s="400"/>
      <c r="BZ4" s="400"/>
      <c r="CA4" s="400"/>
      <c r="CB4" s="400"/>
      <c r="CC4" s="400"/>
      <c r="CD4" s="400"/>
      <c r="CE4" s="400"/>
      <c r="CF4" s="400"/>
      <c r="CG4" s="400"/>
      <c r="CH4" s="405"/>
      <c r="CI4" s="406">
        <v>80</v>
      </c>
      <c r="CJ4" s="641"/>
      <c r="CK4" s="392"/>
      <c r="CL4" s="392"/>
      <c r="CM4" s="378"/>
      <c r="CN4" s="407" t="s">
        <v>68</v>
      </c>
      <c r="CO4" s="408"/>
      <c r="CP4" s="408"/>
      <c r="CQ4" s="408"/>
      <c r="CR4" s="408"/>
      <c r="CS4" s="408"/>
      <c r="CT4" s="408"/>
      <c r="CU4" s="408"/>
      <c r="CV4" s="409"/>
      <c r="CW4" s="392"/>
    </row>
    <row r="5" spans="2:101" ht="20.100000000000001" customHeight="1" thickBot="1" x14ac:dyDescent="0.75">
      <c r="B5" s="642"/>
      <c r="C5" s="645"/>
      <c r="D5" s="648"/>
      <c r="E5" s="411" t="s">
        <v>41</v>
      </c>
      <c r="F5" s="412">
        <v>1</v>
      </c>
      <c r="G5" s="413">
        <v>2</v>
      </c>
      <c r="H5" s="413">
        <v>3</v>
      </c>
      <c r="I5" s="413">
        <v>4</v>
      </c>
      <c r="J5" s="413">
        <v>5</v>
      </c>
      <c r="K5" s="413">
        <v>6</v>
      </c>
      <c r="L5" s="413">
        <v>7</v>
      </c>
      <c r="M5" s="413">
        <v>8</v>
      </c>
      <c r="N5" s="413">
        <v>9</v>
      </c>
      <c r="O5" s="413">
        <v>10</v>
      </c>
      <c r="P5" s="413">
        <v>11</v>
      </c>
      <c r="Q5" s="413">
        <v>12</v>
      </c>
      <c r="R5" s="413">
        <v>13</v>
      </c>
      <c r="S5" s="413">
        <v>14</v>
      </c>
      <c r="T5" s="413">
        <v>15</v>
      </c>
      <c r="U5" s="413">
        <v>16</v>
      </c>
      <c r="V5" s="413">
        <v>17</v>
      </c>
      <c r="W5" s="413">
        <v>18</v>
      </c>
      <c r="X5" s="413">
        <v>19</v>
      </c>
      <c r="Y5" s="413">
        <v>20</v>
      </c>
      <c r="Z5" s="413">
        <v>21</v>
      </c>
      <c r="AA5" s="413">
        <v>22</v>
      </c>
      <c r="AB5" s="413">
        <v>23</v>
      </c>
      <c r="AC5" s="413">
        <v>24</v>
      </c>
      <c r="AD5" s="413">
        <v>25</v>
      </c>
      <c r="AE5" s="413">
        <v>26</v>
      </c>
      <c r="AF5" s="413">
        <v>27</v>
      </c>
      <c r="AG5" s="413">
        <v>28</v>
      </c>
      <c r="AH5" s="413">
        <v>29</v>
      </c>
      <c r="AI5" s="413">
        <v>30</v>
      </c>
      <c r="AJ5" s="413">
        <v>31</v>
      </c>
      <c r="AK5" s="413">
        <v>32</v>
      </c>
      <c r="AL5" s="413">
        <v>33</v>
      </c>
      <c r="AM5" s="414">
        <v>34</v>
      </c>
      <c r="AN5" s="403"/>
      <c r="AO5" s="412">
        <v>35</v>
      </c>
      <c r="AP5" s="413">
        <v>36</v>
      </c>
      <c r="AQ5" s="413">
        <v>37</v>
      </c>
      <c r="AR5" s="413">
        <v>38</v>
      </c>
      <c r="AS5" s="413">
        <v>39</v>
      </c>
      <c r="AT5" s="413">
        <v>40</v>
      </c>
      <c r="AU5" s="413">
        <v>41</v>
      </c>
      <c r="AV5" s="413">
        <v>42</v>
      </c>
      <c r="AW5" s="413">
        <v>43</v>
      </c>
      <c r="AX5" s="413">
        <v>44</v>
      </c>
      <c r="AY5" s="413">
        <v>45</v>
      </c>
      <c r="AZ5" s="413">
        <v>46</v>
      </c>
      <c r="BA5" s="413">
        <v>47</v>
      </c>
      <c r="BB5" s="413">
        <v>48</v>
      </c>
      <c r="BC5" s="413">
        <v>49</v>
      </c>
      <c r="BD5" s="413">
        <v>50</v>
      </c>
      <c r="BE5" s="413">
        <v>51</v>
      </c>
      <c r="BF5" s="413">
        <v>52</v>
      </c>
      <c r="BG5" s="413">
        <v>53</v>
      </c>
      <c r="BH5" s="413">
        <v>54</v>
      </c>
      <c r="BI5" s="413">
        <v>55</v>
      </c>
      <c r="BJ5" s="413">
        <v>56</v>
      </c>
      <c r="BK5" s="413">
        <v>57</v>
      </c>
      <c r="BL5" s="413">
        <v>58</v>
      </c>
      <c r="BM5" s="413">
        <v>59</v>
      </c>
      <c r="BN5" s="413">
        <v>60</v>
      </c>
      <c r="BO5" s="413">
        <v>61</v>
      </c>
      <c r="BP5" s="413">
        <v>62</v>
      </c>
      <c r="BQ5" s="413">
        <v>63</v>
      </c>
      <c r="BR5" s="413">
        <v>64</v>
      </c>
      <c r="BS5" s="413">
        <v>65</v>
      </c>
      <c r="BT5" s="413">
        <v>66</v>
      </c>
      <c r="BU5" s="413">
        <v>67</v>
      </c>
      <c r="BV5" s="413">
        <v>68</v>
      </c>
      <c r="BW5" s="413">
        <v>69</v>
      </c>
      <c r="BX5" s="413">
        <v>70</v>
      </c>
      <c r="BY5" s="413">
        <v>71</v>
      </c>
      <c r="BZ5" s="413">
        <v>72</v>
      </c>
      <c r="CA5" s="413">
        <v>73</v>
      </c>
      <c r="CB5" s="413">
        <v>74</v>
      </c>
      <c r="CC5" s="413">
        <v>75</v>
      </c>
      <c r="CD5" s="413">
        <v>76</v>
      </c>
      <c r="CE5" s="413">
        <v>77</v>
      </c>
      <c r="CF5" s="413">
        <v>78</v>
      </c>
      <c r="CG5" s="413">
        <v>79</v>
      </c>
      <c r="CH5" s="415">
        <v>80</v>
      </c>
      <c r="CI5" s="416">
        <f>(CI4*80)/100</f>
        <v>64</v>
      </c>
      <c r="CJ5" s="642"/>
      <c r="CK5" s="392"/>
      <c r="CL5" s="392"/>
      <c r="CM5" s="417"/>
      <c r="CN5" s="418" t="s">
        <v>144</v>
      </c>
      <c r="CO5" s="419"/>
      <c r="CP5" s="419"/>
      <c r="CQ5" s="419"/>
      <c r="CR5" s="419"/>
      <c r="CS5" s="419"/>
      <c r="CT5" s="419"/>
      <c r="CU5" s="419"/>
      <c r="CV5" s="420"/>
      <c r="CW5" s="421"/>
    </row>
    <row r="6" spans="2:101" s="433" customFormat="1" ht="18" customHeight="1" x14ac:dyDescent="0.75">
      <c r="B6" s="422">
        <v>1</v>
      </c>
      <c r="C6" s="359">
        <v>11693</v>
      </c>
      <c r="D6" s="360" t="s">
        <v>186</v>
      </c>
      <c r="E6" s="423"/>
      <c r="F6" s="424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6"/>
      <c r="V6" s="426"/>
      <c r="W6" s="426"/>
      <c r="X6" s="426"/>
      <c r="Y6" s="427"/>
      <c r="Z6" s="426"/>
      <c r="AA6" s="426"/>
      <c r="AB6" s="426"/>
      <c r="AC6" s="426"/>
      <c r="AD6" s="426"/>
      <c r="AE6" s="425"/>
      <c r="AF6" s="425"/>
      <c r="AG6" s="425"/>
      <c r="AH6" s="425"/>
      <c r="AI6" s="425"/>
      <c r="AJ6" s="425"/>
      <c r="AK6" s="425"/>
      <c r="AL6" s="425"/>
      <c r="AM6" s="428"/>
      <c r="AN6" s="429"/>
      <c r="AO6" s="424"/>
      <c r="AP6" s="425"/>
      <c r="AQ6" s="425"/>
      <c r="AR6" s="425"/>
      <c r="AS6" s="425"/>
      <c r="AT6" s="426"/>
      <c r="AU6" s="426"/>
      <c r="AV6" s="426"/>
      <c r="AW6" s="426"/>
      <c r="AX6" s="427"/>
      <c r="AY6" s="426"/>
      <c r="AZ6" s="426"/>
      <c r="BA6" s="426"/>
      <c r="BB6" s="426"/>
      <c r="BC6" s="426"/>
      <c r="BD6" s="425"/>
      <c r="BE6" s="425"/>
      <c r="BF6" s="425"/>
      <c r="BG6" s="425"/>
      <c r="BH6" s="425"/>
      <c r="BI6" s="425"/>
      <c r="BJ6" s="425"/>
      <c r="BK6" s="425"/>
      <c r="BL6" s="425"/>
      <c r="BM6" s="425"/>
      <c r="BN6" s="425"/>
      <c r="BO6" s="425"/>
      <c r="BP6" s="425"/>
      <c r="BQ6" s="425"/>
      <c r="BR6" s="425"/>
      <c r="BS6" s="425"/>
      <c r="BT6" s="426"/>
      <c r="BU6" s="426"/>
      <c r="BV6" s="426"/>
      <c r="BW6" s="426"/>
      <c r="BX6" s="426"/>
      <c r="BY6" s="426"/>
      <c r="BZ6" s="426"/>
      <c r="CA6" s="426"/>
      <c r="CB6" s="426"/>
      <c r="CC6" s="427"/>
      <c r="CD6" s="426"/>
      <c r="CE6" s="426"/>
      <c r="CF6" s="426"/>
      <c r="CG6" s="426"/>
      <c r="CH6" s="430"/>
      <c r="CI6" s="431">
        <f>($CI$4-CL6)</f>
        <v>80</v>
      </c>
      <c r="CJ6" s="422">
        <v>1</v>
      </c>
      <c r="CK6" s="432"/>
      <c r="CL6" s="432">
        <f>SUM(F6:CH6)</f>
        <v>0</v>
      </c>
      <c r="CN6" s="434"/>
      <c r="CO6" s="434"/>
      <c r="CP6" s="434"/>
      <c r="CQ6" s="434"/>
      <c r="CR6" s="434"/>
      <c r="CS6" s="434"/>
      <c r="CT6" s="434"/>
      <c r="CU6" s="434"/>
      <c r="CV6" s="434"/>
      <c r="CW6" s="392"/>
    </row>
    <row r="7" spans="2:101" s="433" customFormat="1" ht="18" customHeight="1" x14ac:dyDescent="0.75">
      <c r="B7" s="435">
        <v>2</v>
      </c>
      <c r="C7" s="358">
        <v>11697</v>
      </c>
      <c r="D7" s="361" t="s">
        <v>187</v>
      </c>
      <c r="E7" s="436"/>
      <c r="F7" s="437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9"/>
      <c r="V7" s="439"/>
      <c r="W7" s="439"/>
      <c r="X7" s="439"/>
      <c r="Y7" s="440"/>
      <c r="Z7" s="439"/>
      <c r="AA7" s="439"/>
      <c r="AB7" s="439"/>
      <c r="AC7" s="439"/>
      <c r="AD7" s="439"/>
      <c r="AE7" s="438"/>
      <c r="AF7" s="438"/>
      <c r="AG7" s="438"/>
      <c r="AH7" s="438"/>
      <c r="AI7" s="438"/>
      <c r="AJ7" s="438"/>
      <c r="AK7" s="438"/>
      <c r="AL7" s="438"/>
      <c r="AM7" s="441"/>
      <c r="AN7" s="429"/>
      <c r="AO7" s="437"/>
      <c r="AP7" s="438"/>
      <c r="AQ7" s="438"/>
      <c r="AR7" s="438"/>
      <c r="AS7" s="438"/>
      <c r="AT7" s="439"/>
      <c r="AU7" s="439"/>
      <c r="AV7" s="439"/>
      <c r="AW7" s="439"/>
      <c r="AX7" s="440"/>
      <c r="AY7" s="439"/>
      <c r="AZ7" s="439"/>
      <c r="BA7" s="439"/>
      <c r="BB7" s="439"/>
      <c r="BC7" s="439"/>
      <c r="BD7" s="438"/>
      <c r="BE7" s="438"/>
      <c r="BF7" s="438"/>
      <c r="BG7" s="438"/>
      <c r="BH7" s="438"/>
      <c r="BI7" s="438"/>
      <c r="BJ7" s="438"/>
      <c r="BK7" s="438"/>
      <c r="BL7" s="438"/>
      <c r="BM7" s="438"/>
      <c r="BN7" s="438"/>
      <c r="BO7" s="438"/>
      <c r="BP7" s="438"/>
      <c r="BQ7" s="438"/>
      <c r="BR7" s="438"/>
      <c r="BS7" s="438"/>
      <c r="BT7" s="439"/>
      <c r="BU7" s="439"/>
      <c r="BV7" s="439"/>
      <c r="BW7" s="439"/>
      <c r="BX7" s="439"/>
      <c r="BY7" s="439"/>
      <c r="BZ7" s="439"/>
      <c r="CA7" s="439"/>
      <c r="CB7" s="439"/>
      <c r="CC7" s="440"/>
      <c r="CD7" s="439"/>
      <c r="CE7" s="439"/>
      <c r="CF7" s="439"/>
      <c r="CG7" s="439"/>
      <c r="CH7" s="442"/>
      <c r="CI7" s="443">
        <f t="shared" ref="CI7:CI40" si="0">($CI$4-CL7)</f>
        <v>80</v>
      </c>
      <c r="CJ7" s="435">
        <v>2</v>
      </c>
      <c r="CK7" s="432"/>
      <c r="CL7" s="432">
        <f t="shared" ref="CL7:CL40" si="1">SUM(F7:CH7)</f>
        <v>0</v>
      </c>
      <c r="CN7" s="434"/>
      <c r="CO7" s="434"/>
      <c r="CP7" s="434"/>
      <c r="CQ7" s="434"/>
      <c r="CR7" s="434"/>
      <c r="CS7" s="434"/>
      <c r="CT7" s="434"/>
      <c r="CU7" s="434"/>
      <c r="CV7" s="392"/>
      <c r="CW7" s="392"/>
    </row>
    <row r="8" spans="2:101" s="433" customFormat="1" ht="18" customHeight="1" x14ac:dyDescent="0.6">
      <c r="B8" s="435">
        <v>3</v>
      </c>
      <c r="C8" s="358">
        <v>11753</v>
      </c>
      <c r="D8" s="361" t="s">
        <v>188</v>
      </c>
      <c r="E8" s="444"/>
      <c r="F8" s="437"/>
      <c r="G8" s="438"/>
      <c r="H8" s="438"/>
      <c r="I8" s="438"/>
      <c r="J8" s="438"/>
      <c r="K8" s="438"/>
      <c r="L8" s="438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5"/>
      <c r="AK8" s="445"/>
      <c r="AL8" s="445"/>
      <c r="AM8" s="446"/>
      <c r="AN8" s="447"/>
      <c r="AO8" s="448"/>
      <c r="AP8" s="445"/>
      <c r="AQ8" s="445"/>
      <c r="AR8" s="445"/>
      <c r="AS8" s="445"/>
      <c r="AT8" s="445"/>
      <c r="AU8" s="445"/>
      <c r="AV8" s="445"/>
      <c r="AW8" s="445"/>
      <c r="AX8" s="445"/>
      <c r="AY8" s="445"/>
      <c r="AZ8" s="445"/>
      <c r="BA8" s="445"/>
      <c r="BB8" s="445"/>
      <c r="BC8" s="445"/>
      <c r="BD8" s="445"/>
      <c r="BE8" s="445"/>
      <c r="BF8" s="445"/>
      <c r="BG8" s="445"/>
      <c r="BH8" s="445"/>
      <c r="BI8" s="438"/>
      <c r="BJ8" s="438"/>
      <c r="BK8" s="438"/>
      <c r="BL8" s="449"/>
      <c r="BM8" s="449"/>
      <c r="BN8" s="449"/>
      <c r="BO8" s="438"/>
      <c r="BP8" s="438"/>
      <c r="BQ8" s="438"/>
      <c r="BR8" s="438"/>
      <c r="BS8" s="438"/>
      <c r="BT8" s="439"/>
      <c r="BU8" s="439"/>
      <c r="BV8" s="439"/>
      <c r="BW8" s="439"/>
      <c r="BX8" s="439"/>
      <c r="BY8" s="439"/>
      <c r="BZ8" s="439"/>
      <c r="CA8" s="439"/>
      <c r="CB8" s="439"/>
      <c r="CC8" s="440"/>
      <c r="CD8" s="439"/>
      <c r="CE8" s="439"/>
      <c r="CF8" s="439"/>
      <c r="CG8" s="439"/>
      <c r="CH8" s="442"/>
      <c r="CI8" s="443">
        <f t="shared" si="0"/>
        <v>80</v>
      </c>
      <c r="CJ8" s="435">
        <v>3</v>
      </c>
      <c r="CK8" s="432"/>
      <c r="CL8" s="432">
        <f t="shared" si="1"/>
        <v>0</v>
      </c>
      <c r="CN8" s="392"/>
      <c r="CO8" s="392"/>
      <c r="CP8" s="392"/>
      <c r="CQ8" s="392"/>
      <c r="CR8" s="392"/>
      <c r="CS8" s="392"/>
      <c r="CT8" s="392"/>
      <c r="CU8" s="392"/>
      <c r="CV8" s="392"/>
      <c r="CW8" s="392"/>
    </row>
    <row r="9" spans="2:101" s="433" customFormat="1" ht="18" customHeight="1" x14ac:dyDescent="0.6">
      <c r="B9" s="435">
        <v>4</v>
      </c>
      <c r="C9" s="358">
        <v>11963</v>
      </c>
      <c r="D9" s="361" t="s">
        <v>189</v>
      </c>
      <c r="E9" s="436"/>
      <c r="F9" s="437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9"/>
      <c r="V9" s="439"/>
      <c r="W9" s="439"/>
      <c r="X9" s="439"/>
      <c r="Y9" s="440"/>
      <c r="Z9" s="439"/>
      <c r="AA9" s="439"/>
      <c r="AB9" s="439"/>
      <c r="AC9" s="439"/>
      <c r="AD9" s="439"/>
      <c r="AE9" s="438"/>
      <c r="AF9" s="438"/>
      <c r="AG9" s="438"/>
      <c r="AH9" s="438"/>
      <c r="AI9" s="438"/>
      <c r="AJ9" s="438"/>
      <c r="AK9" s="450"/>
      <c r="AL9" s="450"/>
      <c r="AM9" s="451"/>
      <c r="AN9" s="447"/>
      <c r="AO9" s="437"/>
      <c r="AP9" s="438"/>
      <c r="AQ9" s="438"/>
      <c r="AR9" s="438"/>
      <c r="AS9" s="438"/>
      <c r="AT9" s="439"/>
      <c r="AU9" s="439"/>
      <c r="AV9" s="439"/>
      <c r="AW9" s="439"/>
      <c r="AX9" s="440"/>
      <c r="AY9" s="439"/>
      <c r="AZ9" s="439"/>
      <c r="BA9" s="439"/>
      <c r="BB9" s="439"/>
      <c r="BC9" s="439"/>
      <c r="BD9" s="438"/>
      <c r="BE9" s="438"/>
      <c r="BF9" s="438"/>
      <c r="BG9" s="438"/>
      <c r="BH9" s="438"/>
      <c r="BI9" s="438"/>
      <c r="BJ9" s="438"/>
      <c r="BK9" s="438"/>
      <c r="BL9" s="449"/>
      <c r="BM9" s="449"/>
      <c r="BN9" s="449"/>
      <c r="BO9" s="438"/>
      <c r="BP9" s="438"/>
      <c r="BQ9" s="438"/>
      <c r="BR9" s="438"/>
      <c r="BS9" s="438"/>
      <c r="BT9" s="439"/>
      <c r="BU9" s="439"/>
      <c r="BV9" s="439"/>
      <c r="BW9" s="439"/>
      <c r="BX9" s="439"/>
      <c r="BY9" s="439"/>
      <c r="BZ9" s="439"/>
      <c r="CA9" s="439"/>
      <c r="CB9" s="439"/>
      <c r="CC9" s="440"/>
      <c r="CD9" s="439"/>
      <c r="CE9" s="439"/>
      <c r="CF9" s="439"/>
      <c r="CG9" s="439"/>
      <c r="CH9" s="442"/>
      <c r="CI9" s="452">
        <f t="shared" si="0"/>
        <v>80</v>
      </c>
      <c r="CJ9" s="435">
        <v>4</v>
      </c>
      <c r="CK9" s="432"/>
      <c r="CL9" s="432">
        <f t="shared" si="1"/>
        <v>0</v>
      </c>
      <c r="CN9" s="392"/>
      <c r="CO9" s="392"/>
      <c r="CP9" s="392"/>
      <c r="CQ9" s="392"/>
      <c r="CR9" s="392"/>
      <c r="CS9" s="392"/>
      <c r="CT9" s="392"/>
      <c r="CU9" s="392"/>
      <c r="CV9" s="392"/>
      <c r="CW9" s="392"/>
    </row>
    <row r="10" spans="2:101" s="433" customFormat="1" ht="18" customHeight="1" x14ac:dyDescent="0.6">
      <c r="B10" s="435">
        <v>5</v>
      </c>
      <c r="C10" s="358">
        <v>11966</v>
      </c>
      <c r="D10" s="361" t="s">
        <v>190</v>
      </c>
      <c r="E10" s="436"/>
      <c r="F10" s="437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9"/>
      <c r="V10" s="439"/>
      <c r="W10" s="439"/>
      <c r="X10" s="439"/>
      <c r="Y10" s="440"/>
      <c r="Z10" s="439"/>
      <c r="AA10" s="439"/>
      <c r="AB10" s="439"/>
      <c r="AC10" s="439"/>
      <c r="AD10" s="439"/>
      <c r="AE10" s="438"/>
      <c r="AF10" s="438"/>
      <c r="AG10" s="438"/>
      <c r="AH10" s="438"/>
      <c r="AI10" s="438"/>
      <c r="AJ10" s="438"/>
      <c r="AK10" s="453"/>
      <c r="AL10" s="453"/>
      <c r="AM10" s="454"/>
      <c r="AN10" s="455"/>
      <c r="AO10" s="437"/>
      <c r="AP10" s="438"/>
      <c r="AQ10" s="438"/>
      <c r="AR10" s="438"/>
      <c r="AS10" s="438"/>
      <c r="AT10" s="439"/>
      <c r="AU10" s="439"/>
      <c r="AV10" s="439"/>
      <c r="AW10" s="439"/>
      <c r="AX10" s="440"/>
      <c r="AY10" s="439"/>
      <c r="AZ10" s="439"/>
      <c r="BA10" s="439"/>
      <c r="BB10" s="439"/>
      <c r="BC10" s="439"/>
      <c r="BD10" s="438"/>
      <c r="BE10" s="438"/>
      <c r="BF10" s="438"/>
      <c r="BG10" s="438"/>
      <c r="BH10" s="438"/>
      <c r="BI10" s="438"/>
      <c r="BJ10" s="438"/>
      <c r="BK10" s="438"/>
      <c r="BL10" s="456"/>
      <c r="BM10" s="457"/>
      <c r="BN10" s="457"/>
      <c r="BO10" s="438"/>
      <c r="BP10" s="438"/>
      <c r="BQ10" s="438"/>
      <c r="BR10" s="438"/>
      <c r="BS10" s="438"/>
      <c r="BT10" s="439"/>
      <c r="BU10" s="439"/>
      <c r="BV10" s="439"/>
      <c r="BW10" s="439"/>
      <c r="BX10" s="439"/>
      <c r="BY10" s="439"/>
      <c r="BZ10" s="439"/>
      <c r="CA10" s="439"/>
      <c r="CB10" s="439"/>
      <c r="CC10" s="440"/>
      <c r="CD10" s="439"/>
      <c r="CE10" s="439"/>
      <c r="CF10" s="439"/>
      <c r="CG10" s="439"/>
      <c r="CH10" s="442"/>
      <c r="CI10" s="443">
        <f t="shared" si="0"/>
        <v>80</v>
      </c>
      <c r="CJ10" s="435">
        <v>5</v>
      </c>
      <c r="CK10" s="432"/>
      <c r="CL10" s="432">
        <f t="shared" si="1"/>
        <v>0</v>
      </c>
      <c r="CN10" s="392"/>
      <c r="CO10" s="392"/>
      <c r="CP10" s="392"/>
      <c r="CQ10" s="392"/>
      <c r="CR10" s="392"/>
      <c r="CS10" s="392"/>
      <c r="CT10" s="392"/>
      <c r="CU10" s="392"/>
      <c r="CV10" s="392"/>
      <c r="CW10" s="392"/>
    </row>
    <row r="11" spans="2:101" s="433" customFormat="1" ht="18" customHeight="1" x14ac:dyDescent="0.6">
      <c r="B11" s="435">
        <v>6</v>
      </c>
      <c r="C11" s="358">
        <v>11977</v>
      </c>
      <c r="D11" s="361" t="s">
        <v>191</v>
      </c>
      <c r="E11" s="436"/>
      <c r="F11" s="437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9"/>
      <c r="V11" s="439"/>
      <c r="W11" s="439"/>
      <c r="X11" s="439"/>
      <c r="Y11" s="440"/>
      <c r="Z11" s="439"/>
      <c r="AA11" s="439"/>
      <c r="AB11" s="439"/>
      <c r="AC11" s="439"/>
      <c r="AD11" s="439"/>
      <c r="AE11" s="438"/>
      <c r="AF11" s="438"/>
      <c r="AG11" s="438"/>
      <c r="AH11" s="438"/>
      <c r="AI11" s="438"/>
      <c r="AJ11" s="438"/>
      <c r="AK11" s="450"/>
      <c r="AL11" s="450"/>
      <c r="AM11" s="451"/>
      <c r="AN11" s="447"/>
      <c r="AO11" s="437"/>
      <c r="AP11" s="438"/>
      <c r="AQ11" s="438"/>
      <c r="AR11" s="438"/>
      <c r="AS11" s="438"/>
      <c r="AT11" s="439"/>
      <c r="AU11" s="439"/>
      <c r="AV11" s="439"/>
      <c r="AW11" s="439"/>
      <c r="AX11" s="440"/>
      <c r="AY11" s="439"/>
      <c r="AZ11" s="439"/>
      <c r="BA11" s="439"/>
      <c r="BB11" s="439"/>
      <c r="BC11" s="439"/>
      <c r="BD11" s="438"/>
      <c r="BE11" s="438"/>
      <c r="BF11" s="438"/>
      <c r="BG11" s="438"/>
      <c r="BH11" s="438"/>
      <c r="BI11" s="438"/>
      <c r="BJ11" s="438"/>
      <c r="BK11" s="438"/>
      <c r="BL11" s="445"/>
      <c r="BM11" s="449"/>
      <c r="BN11" s="449"/>
      <c r="BO11" s="438"/>
      <c r="BP11" s="438"/>
      <c r="BQ11" s="438"/>
      <c r="BR11" s="438"/>
      <c r="BS11" s="438"/>
      <c r="BT11" s="439"/>
      <c r="BU11" s="439"/>
      <c r="BV11" s="439"/>
      <c r="BW11" s="439"/>
      <c r="BX11" s="439"/>
      <c r="BY11" s="439"/>
      <c r="BZ11" s="439"/>
      <c r="CA11" s="439"/>
      <c r="CB11" s="439"/>
      <c r="CC11" s="440"/>
      <c r="CD11" s="439"/>
      <c r="CE11" s="439"/>
      <c r="CF11" s="439"/>
      <c r="CG11" s="439"/>
      <c r="CH11" s="442"/>
      <c r="CI11" s="443">
        <f t="shared" si="0"/>
        <v>80</v>
      </c>
      <c r="CJ11" s="435">
        <v>6</v>
      </c>
      <c r="CK11" s="432"/>
      <c r="CL11" s="432">
        <f t="shared" si="1"/>
        <v>0</v>
      </c>
      <c r="CN11" s="392"/>
      <c r="CO11" s="392"/>
      <c r="CP11" s="392"/>
      <c r="CQ11" s="392"/>
      <c r="CR11" s="392"/>
      <c r="CS11" s="392"/>
      <c r="CT11" s="392"/>
      <c r="CU11" s="392"/>
      <c r="CV11" s="392"/>
      <c r="CW11" s="392"/>
    </row>
    <row r="12" spans="2:101" s="433" customFormat="1" ht="18" customHeight="1" x14ac:dyDescent="0.6">
      <c r="B12" s="435">
        <v>7</v>
      </c>
      <c r="C12" s="358">
        <v>11978</v>
      </c>
      <c r="D12" s="361" t="s">
        <v>192</v>
      </c>
      <c r="E12" s="436"/>
      <c r="F12" s="437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8"/>
      <c r="T12" s="438"/>
      <c r="U12" s="439"/>
      <c r="V12" s="439"/>
      <c r="W12" s="439"/>
      <c r="X12" s="439"/>
      <c r="Y12" s="440"/>
      <c r="Z12" s="439"/>
      <c r="AA12" s="439"/>
      <c r="AB12" s="439"/>
      <c r="AC12" s="439"/>
      <c r="AD12" s="439"/>
      <c r="AE12" s="438"/>
      <c r="AF12" s="438"/>
      <c r="AG12" s="438"/>
      <c r="AH12" s="438"/>
      <c r="AI12" s="438"/>
      <c r="AJ12" s="438"/>
      <c r="AK12" s="438"/>
      <c r="AL12" s="438"/>
      <c r="AM12" s="441"/>
      <c r="AN12" s="429"/>
      <c r="AO12" s="437"/>
      <c r="AP12" s="438"/>
      <c r="AQ12" s="438"/>
      <c r="AR12" s="438"/>
      <c r="AS12" s="438"/>
      <c r="AT12" s="439"/>
      <c r="AU12" s="439"/>
      <c r="AV12" s="439"/>
      <c r="AW12" s="439"/>
      <c r="AX12" s="440"/>
      <c r="AY12" s="439"/>
      <c r="AZ12" s="439"/>
      <c r="BA12" s="439"/>
      <c r="BB12" s="439"/>
      <c r="BC12" s="439"/>
      <c r="BD12" s="438"/>
      <c r="BE12" s="438"/>
      <c r="BF12" s="438"/>
      <c r="BG12" s="438"/>
      <c r="BH12" s="438"/>
      <c r="BI12" s="438"/>
      <c r="BJ12" s="438"/>
      <c r="BK12" s="438"/>
      <c r="BL12" s="438"/>
      <c r="BM12" s="438"/>
      <c r="BN12" s="438"/>
      <c r="BO12" s="438"/>
      <c r="BP12" s="438"/>
      <c r="BQ12" s="438"/>
      <c r="BR12" s="438"/>
      <c r="BS12" s="438"/>
      <c r="BT12" s="439"/>
      <c r="BU12" s="439"/>
      <c r="BV12" s="439"/>
      <c r="BW12" s="439"/>
      <c r="BX12" s="439"/>
      <c r="BY12" s="439"/>
      <c r="BZ12" s="439"/>
      <c r="CA12" s="439"/>
      <c r="CB12" s="439"/>
      <c r="CC12" s="440"/>
      <c r="CD12" s="439"/>
      <c r="CE12" s="439"/>
      <c r="CF12" s="439"/>
      <c r="CG12" s="439"/>
      <c r="CH12" s="442"/>
      <c r="CI12" s="443">
        <f t="shared" si="0"/>
        <v>80</v>
      </c>
      <c r="CJ12" s="435">
        <v>7</v>
      </c>
      <c r="CK12" s="432"/>
      <c r="CL12" s="432">
        <f t="shared" si="1"/>
        <v>0</v>
      </c>
      <c r="CN12" s="637"/>
      <c r="CO12" s="637"/>
      <c r="CP12" s="637"/>
      <c r="CQ12" s="637"/>
      <c r="CR12" s="637"/>
      <c r="CS12" s="637"/>
      <c r="CT12" s="637"/>
      <c r="CU12" s="637"/>
      <c r="CV12" s="637"/>
      <c r="CW12" s="637"/>
    </row>
    <row r="13" spans="2:101" s="433" customFormat="1" ht="18" customHeight="1" x14ac:dyDescent="0.6">
      <c r="B13" s="435">
        <v>8</v>
      </c>
      <c r="C13" s="358">
        <v>11990</v>
      </c>
      <c r="D13" s="361" t="s">
        <v>193</v>
      </c>
      <c r="E13" s="436"/>
      <c r="F13" s="437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9"/>
      <c r="V13" s="439"/>
      <c r="W13" s="439"/>
      <c r="X13" s="439"/>
      <c r="Y13" s="440"/>
      <c r="Z13" s="439"/>
      <c r="AA13" s="439"/>
      <c r="AB13" s="439"/>
      <c r="AC13" s="439"/>
      <c r="AD13" s="439"/>
      <c r="AE13" s="438"/>
      <c r="AF13" s="438"/>
      <c r="AG13" s="438"/>
      <c r="AH13" s="438"/>
      <c r="AI13" s="438"/>
      <c r="AJ13" s="438"/>
      <c r="AK13" s="438"/>
      <c r="AL13" s="438"/>
      <c r="AM13" s="441"/>
      <c r="AN13" s="429"/>
      <c r="AO13" s="437"/>
      <c r="AP13" s="438"/>
      <c r="AQ13" s="438"/>
      <c r="AR13" s="438"/>
      <c r="AS13" s="438"/>
      <c r="AT13" s="439"/>
      <c r="AU13" s="439"/>
      <c r="AV13" s="439"/>
      <c r="AW13" s="439"/>
      <c r="AX13" s="440"/>
      <c r="AY13" s="439"/>
      <c r="AZ13" s="439"/>
      <c r="BA13" s="439"/>
      <c r="BB13" s="439"/>
      <c r="BC13" s="439"/>
      <c r="BD13" s="438"/>
      <c r="BE13" s="438"/>
      <c r="BF13" s="438"/>
      <c r="BG13" s="438"/>
      <c r="BH13" s="438"/>
      <c r="BI13" s="438"/>
      <c r="BJ13" s="438"/>
      <c r="BK13" s="438"/>
      <c r="BL13" s="438"/>
      <c r="BM13" s="438"/>
      <c r="BN13" s="438"/>
      <c r="BO13" s="438"/>
      <c r="BP13" s="438"/>
      <c r="BQ13" s="438"/>
      <c r="BR13" s="438"/>
      <c r="BS13" s="438"/>
      <c r="BT13" s="439"/>
      <c r="BU13" s="439"/>
      <c r="BV13" s="439"/>
      <c r="BW13" s="439"/>
      <c r="BX13" s="439"/>
      <c r="BY13" s="439"/>
      <c r="BZ13" s="439"/>
      <c r="CA13" s="439"/>
      <c r="CB13" s="439"/>
      <c r="CC13" s="440"/>
      <c r="CD13" s="439"/>
      <c r="CE13" s="439"/>
      <c r="CF13" s="439"/>
      <c r="CG13" s="439"/>
      <c r="CH13" s="442"/>
      <c r="CI13" s="443">
        <f t="shared" si="0"/>
        <v>80</v>
      </c>
      <c r="CJ13" s="435">
        <v>8</v>
      </c>
      <c r="CK13" s="432"/>
      <c r="CL13" s="432">
        <f t="shared" si="1"/>
        <v>0</v>
      </c>
      <c r="CN13" s="637"/>
      <c r="CO13" s="637"/>
      <c r="CP13" s="637"/>
      <c r="CQ13" s="637"/>
      <c r="CR13" s="637"/>
      <c r="CS13" s="637"/>
      <c r="CT13" s="637"/>
      <c r="CU13" s="637"/>
      <c r="CV13" s="637"/>
      <c r="CW13" s="637"/>
    </row>
    <row r="14" spans="2:101" s="433" customFormat="1" ht="18" customHeight="1" x14ac:dyDescent="0.6">
      <c r="B14" s="435">
        <v>9</v>
      </c>
      <c r="C14" s="358">
        <v>11991</v>
      </c>
      <c r="D14" s="361" t="s">
        <v>194</v>
      </c>
      <c r="E14" s="436"/>
      <c r="F14" s="437"/>
      <c r="G14" s="438"/>
      <c r="H14" s="438"/>
      <c r="I14" s="438"/>
      <c r="J14" s="438"/>
      <c r="K14" s="438"/>
      <c r="L14" s="438"/>
      <c r="M14" s="438"/>
      <c r="N14" s="438"/>
      <c r="O14" s="438"/>
      <c r="P14" s="438"/>
      <c r="Q14" s="438"/>
      <c r="R14" s="438"/>
      <c r="S14" s="438"/>
      <c r="T14" s="438"/>
      <c r="U14" s="439"/>
      <c r="V14" s="439"/>
      <c r="W14" s="439"/>
      <c r="X14" s="439"/>
      <c r="Y14" s="440"/>
      <c r="Z14" s="439"/>
      <c r="AA14" s="439"/>
      <c r="AB14" s="439"/>
      <c r="AC14" s="439"/>
      <c r="AD14" s="439"/>
      <c r="AE14" s="438"/>
      <c r="AF14" s="438"/>
      <c r="AG14" s="438"/>
      <c r="AH14" s="438"/>
      <c r="AI14" s="438"/>
      <c r="AJ14" s="438"/>
      <c r="AK14" s="438"/>
      <c r="AL14" s="438"/>
      <c r="AM14" s="446"/>
      <c r="AN14" s="458"/>
      <c r="AO14" s="459"/>
      <c r="AP14" s="445"/>
      <c r="AQ14" s="445"/>
      <c r="AR14" s="445"/>
      <c r="AS14" s="445"/>
      <c r="AT14" s="445"/>
      <c r="AU14" s="445"/>
      <c r="AV14" s="445"/>
      <c r="AW14" s="445"/>
      <c r="AX14" s="445"/>
      <c r="AY14" s="445"/>
      <c r="AZ14" s="445"/>
      <c r="BA14" s="445"/>
      <c r="BB14" s="445"/>
      <c r="BC14" s="445"/>
      <c r="BD14" s="445"/>
      <c r="BE14" s="445"/>
      <c r="BF14" s="445"/>
      <c r="BG14" s="445"/>
      <c r="BH14" s="445"/>
      <c r="BI14" s="445"/>
      <c r="BJ14" s="445"/>
      <c r="BK14" s="445"/>
      <c r="BL14" s="445"/>
      <c r="BM14" s="445"/>
      <c r="BN14" s="445"/>
      <c r="BO14" s="445"/>
      <c r="BP14" s="445"/>
      <c r="BQ14" s="445"/>
      <c r="BR14" s="445"/>
      <c r="BS14" s="445"/>
      <c r="BT14" s="445"/>
      <c r="BU14" s="445"/>
      <c r="BV14" s="445"/>
      <c r="BW14" s="445"/>
      <c r="BX14" s="445"/>
      <c r="BY14" s="445"/>
      <c r="BZ14" s="445"/>
      <c r="CA14" s="445"/>
      <c r="CB14" s="445"/>
      <c r="CC14" s="445"/>
      <c r="CD14" s="445"/>
      <c r="CE14" s="445"/>
      <c r="CF14" s="445"/>
      <c r="CG14" s="445"/>
      <c r="CH14" s="460"/>
      <c r="CI14" s="443">
        <f t="shared" si="0"/>
        <v>80</v>
      </c>
      <c r="CJ14" s="435">
        <v>9</v>
      </c>
      <c r="CK14" s="432"/>
      <c r="CL14" s="432">
        <f t="shared" si="1"/>
        <v>0</v>
      </c>
      <c r="CN14" s="637"/>
      <c r="CO14" s="637"/>
      <c r="CP14" s="637"/>
      <c r="CQ14" s="637"/>
      <c r="CR14" s="637"/>
      <c r="CS14" s="637"/>
      <c r="CT14" s="637"/>
      <c r="CU14" s="637"/>
      <c r="CV14" s="637"/>
      <c r="CW14" s="637"/>
    </row>
    <row r="15" spans="2:101" s="433" customFormat="1" ht="18" customHeight="1" x14ac:dyDescent="0.6">
      <c r="B15" s="435">
        <v>10</v>
      </c>
      <c r="C15" s="358">
        <v>11992</v>
      </c>
      <c r="D15" s="361" t="s">
        <v>195</v>
      </c>
      <c r="E15" s="436"/>
      <c r="F15" s="437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9"/>
      <c r="V15" s="439"/>
      <c r="W15" s="439"/>
      <c r="X15" s="439"/>
      <c r="Y15" s="440"/>
      <c r="Z15" s="439"/>
      <c r="AA15" s="439"/>
      <c r="AB15" s="439"/>
      <c r="AC15" s="439"/>
      <c r="AD15" s="439"/>
      <c r="AE15" s="438"/>
      <c r="AF15" s="438"/>
      <c r="AG15" s="438"/>
      <c r="AH15" s="438"/>
      <c r="AI15" s="438"/>
      <c r="AJ15" s="438"/>
      <c r="AK15" s="438"/>
      <c r="AL15" s="438"/>
      <c r="AM15" s="446"/>
      <c r="AN15" s="458"/>
      <c r="AO15" s="459"/>
      <c r="AP15" s="445"/>
      <c r="AQ15" s="445"/>
      <c r="AR15" s="445"/>
      <c r="AS15" s="445"/>
      <c r="AT15" s="445"/>
      <c r="AU15" s="445"/>
      <c r="AV15" s="445"/>
      <c r="AW15" s="445"/>
      <c r="AX15" s="445"/>
      <c r="AY15" s="445"/>
      <c r="AZ15" s="445"/>
      <c r="BA15" s="445"/>
      <c r="BB15" s="445"/>
      <c r="BC15" s="445"/>
      <c r="BD15" s="445"/>
      <c r="BE15" s="445"/>
      <c r="BF15" s="445"/>
      <c r="BG15" s="445"/>
      <c r="BH15" s="445"/>
      <c r="BI15" s="445"/>
      <c r="BJ15" s="445"/>
      <c r="BK15" s="445"/>
      <c r="BL15" s="445"/>
      <c r="BM15" s="445"/>
      <c r="BN15" s="445"/>
      <c r="BO15" s="445"/>
      <c r="BP15" s="445"/>
      <c r="BQ15" s="445"/>
      <c r="BR15" s="445"/>
      <c r="BS15" s="445"/>
      <c r="BT15" s="445"/>
      <c r="BU15" s="445"/>
      <c r="BV15" s="445"/>
      <c r="BW15" s="445"/>
      <c r="BX15" s="445"/>
      <c r="BY15" s="445"/>
      <c r="BZ15" s="445"/>
      <c r="CA15" s="445"/>
      <c r="CB15" s="445"/>
      <c r="CC15" s="445"/>
      <c r="CD15" s="445"/>
      <c r="CE15" s="445"/>
      <c r="CF15" s="445"/>
      <c r="CG15" s="445"/>
      <c r="CH15" s="460"/>
      <c r="CI15" s="443">
        <f t="shared" si="0"/>
        <v>80</v>
      </c>
      <c r="CJ15" s="435">
        <v>10</v>
      </c>
      <c r="CK15" s="432"/>
      <c r="CL15" s="432">
        <f t="shared" si="1"/>
        <v>0</v>
      </c>
      <c r="CN15" s="637"/>
      <c r="CO15" s="637"/>
      <c r="CP15" s="637"/>
      <c r="CQ15" s="637"/>
      <c r="CR15" s="637"/>
      <c r="CS15" s="637"/>
      <c r="CT15" s="637"/>
      <c r="CU15" s="637"/>
      <c r="CV15" s="637"/>
      <c r="CW15" s="637"/>
    </row>
    <row r="16" spans="2:101" s="433" customFormat="1" ht="18" customHeight="1" x14ac:dyDescent="0.75">
      <c r="B16" s="435">
        <v>11</v>
      </c>
      <c r="C16" s="358">
        <v>11998</v>
      </c>
      <c r="D16" s="361" t="s">
        <v>196</v>
      </c>
      <c r="E16" s="461"/>
      <c r="F16" s="437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439"/>
      <c r="V16" s="439"/>
      <c r="W16" s="439"/>
      <c r="X16" s="439"/>
      <c r="Y16" s="440"/>
      <c r="Z16" s="439"/>
      <c r="AA16" s="439"/>
      <c r="AB16" s="439"/>
      <c r="AC16" s="439"/>
      <c r="AD16" s="439"/>
      <c r="AE16" s="438"/>
      <c r="AF16" s="438"/>
      <c r="AG16" s="438"/>
      <c r="AH16" s="438"/>
      <c r="AI16" s="438"/>
      <c r="AJ16" s="438"/>
      <c r="AK16" s="438"/>
      <c r="AL16" s="438"/>
      <c r="AM16" s="446"/>
      <c r="AN16" s="458"/>
      <c r="AO16" s="459"/>
      <c r="AP16" s="445"/>
      <c r="AQ16" s="445"/>
      <c r="AR16" s="445"/>
      <c r="AS16" s="445"/>
      <c r="AT16" s="445"/>
      <c r="AU16" s="445"/>
      <c r="AV16" s="445"/>
      <c r="AW16" s="445"/>
      <c r="AX16" s="445"/>
      <c r="AY16" s="445"/>
      <c r="AZ16" s="445"/>
      <c r="BA16" s="445"/>
      <c r="BB16" s="445"/>
      <c r="BC16" s="445"/>
      <c r="BD16" s="445"/>
      <c r="BE16" s="445"/>
      <c r="BF16" s="445"/>
      <c r="BG16" s="445"/>
      <c r="BH16" s="445"/>
      <c r="BI16" s="445"/>
      <c r="BJ16" s="445"/>
      <c r="BK16" s="445"/>
      <c r="BL16" s="445"/>
      <c r="BM16" s="445"/>
      <c r="BN16" s="445"/>
      <c r="BO16" s="445"/>
      <c r="BP16" s="445"/>
      <c r="BQ16" s="445"/>
      <c r="BR16" s="445"/>
      <c r="BS16" s="445"/>
      <c r="BT16" s="445"/>
      <c r="BU16" s="445"/>
      <c r="BV16" s="445"/>
      <c r="BW16" s="445"/>
      <c r="BX16" s="445"/>
      <c r="BY16" s="445"/>
      <c r="BZ16" s="445"/>
      <c r="CA16" s="445"/>
      <c r="CB16" s="445"/>
      <c r="CC16" s="445"/>
      <c r="CD16" s="445"/>
      <c r="CE16" s="445"/>
      <c r="CF16" s="445"/>
      <c r="CG16" s="445"/>
      <c r="CH16" s="460"/>
      <c r="CI16" s="443">
        <f t="shared" si="0"/>
        <v>80</v>
      </c>
      <c r="CJ16" s="435">
        <v>11</v>
      </c>
      <c r="CK16" s="432"/>
      <c r="CL16" s="432">
        <f t="shared" si="1"/>
        <v>0</v>
      </c>
      <c r="CN16" s="638"/>
      <c r="CO16" s="638"/>
      <c r="CP16" s="638"/>
      <c r="CQ16" s="638"/>
      <c r="CR16" s="638"/>
      <c r="CS16" s="462"/>
      <c r="CT16" s="462"/>
      <c r="CU16" s="462"/>
      <c r="CV16" s="462"/>
      <c r="CW16" s="462"/>
    </row>
    <row r="17" spans="2:101" s="433" customFormat="1" ht="18" customHeight="1" x14ac:dyDescent="0.75">
      <c r="B17" s="435">
        <v>12</v>
      </c>
      <c r="C17" s="358">
        <v>12009</v>
      </c>
      <c r="D17" s="361" t="s">
        <v>197</v>
      </c>
      <c r="E17" s="463"/>
      <c r="F17" s="464"/>
      <c r="G17" s="465"/>
      <c r="H17" s="465"/>
      <c r="I17" s="465"/>
      <c r="J17" s="465"/>
      <c r="K17" s="465"/>
      <c r="L17" s="465"/>
      <c r="M17" s="465"/>
      <c r="N17" s="465"/>
      <c r="O17" s="465"/>
      <c r="P17" s="465"/>
      <c r="Q17" s="465"/>
      <c r="R17" s="465"/>
      <c r="S17" s="465"/>
      <c r="T17" s="465"/>
      <c r="U17" s="439"/>
      <c r="V17" s="439"/>
      <c r="W17" s="439"/>
      <c r="X17" s="439"/>
      <c r="Y17" s="440"/>
      <c r="Z17" s="439"/>
      <c r="AA17" s="439"/>
      <c r="AB17" s="439"/>
      <c r="AC17" s="439"/>
      <c r="AD17" s="439"/>
      <c r="AE17" s="465"/>
      <c r="AF17" s="465"/>
      <c r="AG17" s="465"/>
      <c r="AH17" s="465"/>
      <c r="AI17" s="465"/>
      <c r="AJ17" s="465"/>
      <c r="AK17" s="465"/>
      <c r="AL17" s="465"/>
      <c r="AM17" s="446"/>
      <c r="AN17" s="458"/>
      <c r="AO17" s="459"/>
      <c r="AP17" s="445"/>
      <c r="AQ17" s="445"/>
      <c r="AR17" s="445"/>
      <c r="AS17" s="445"/>
      <c r="AT17" s="445"/>
      <c r="AU17" s="445"/>
      <c r="AV17" s="445"/>
      <c r="AW17" s="445"/>
      <c r="AX17" s="445"/>
      <c r="AY17" s="445"/>
      <c r="AZ17" s="445"/>
      <c r="BA17" s="445"/>
      <c r="BB17" s="445"/>
      <c r="BC17" s="445"/>
      <c r="BD17" s="445"/>
      <c r="BE17" s="445"/>
      <c r="BF17" s="445"/>
      <c r="BG17" s="445"/>
      <c r="BH17" s="445"/>
      <c r="BI17" s="445"/>
      <c r="BJ17" s="445"/>
      <c r="BK17" s="445"/>
      <c r="BL17" s="445"/>
      <c r="BM17" s="445"/>
      <c r="BN17" s="445"/>
      <c r="BO17" s="445"/>
      <c r="BP17" s="445"/>
      <c r="BQ17" s="445"/>
      <c r="BR17" s="445"/>
      <c r="BS17" s="445"/>
      <c r="BT17" s="445"/>
      <c r="BU17" s="445"/>
      <c r="BV17" s="445"/>
      <c r="BW17" s="445"/>
      <c r="BX17" s="445"/>
      <c r="BY17" s="445"/>
      <c r="BZ17" s="445"/>
      <c r="CA17" s="445"/>
      <c r="CB17" s="445"/>
      <c r="CC17" s="445"/>
      <c r="CD17" s="445"/>
      <c r="CE17" s="445"/>
      <c r="CF17" s="445"/>
      <c r="CG17" s="445"/>
      <c r="CH17" s="460"/>
      <c r="CI17" s="443">
        <f t="shared" si="0"/>
        <v>80</v>
      </c>
      <c r="CJ17" s="435">
        <v>12</v>
      </c>
      <c r="CK17" s="432"/>
      <c r="CL17" s="432">
        <f t="shared" si="1"/>
        <v>0</v>
      </c>
      <c r="CN17" s="638"/>
      <c r="CO17" s="638"/>
      <c r="CP17" s="638"/>
      <c r="CQ17" s="638"/>
      <c r="CR17" s="638"/>
      <c r="CS17" s="462"/>
      <c r="CT17" s="462"/>
      <c r="CU17" s="462"/>
      <c r="CV17" s="462"/>
      <c r="CW17" s="462"/>
    </row>
    <row r="18" spans="2:101" s="433" customFormat="1" ht="18" customHeight="1" x14ac:dyDescent="0.6">
      <c r="B18" s="435">
        <v>13</v>
      </c>
      <c r="C18" s="358">
        <v>12011</v>
      </c>
      <c r="D18" s="361" t="s">
        <v>198</v>
      </c>
      <c r="E18" s="466"/>
      <c r="F18" s="467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  <c r="T18" s="468"/>
      <c r="U18" s="439"/>
      <c r="V18" s="439"/>
      <c r="W18" s="439"/>
      <c r="X18" s="439"/>
      <c r="Y18" s="440"/>
      <c r="Z18" s="439"/>
      <c r="AA18" s="439"/>
      <c r="AB18" s="439"/>
      <c r="AC18" s="439"/>
      <c r="AD18" s="439"/>
      <c r="AE18" s="468"/>
      <c r="AF18" s="468"/>
      <c r="AG18" s="468"/>
      <c r="AH18" s="468"/>
      <c r="AI18" s="468"/>
      <c r="AJ18" s="468"/>
      <c r="AK18" s="468"/>
      <c r="AL18" s="468"/>
      <c r="AM18" s="446"/>
      <c r="AN18" s="458"/>
      <c r="AO18" s="459"/>
      <c r="AP18" s="445"/>
      <c r="AQ18" s="445"/>
      <c r="AR18" s="445"/>
      <c r="AS18" s="445"/>
      <c r="AT18" s="445"/>
      <c r="AU18" s="445"/>
      <c r="AV18" s="445"/>
      <c r="AW18" s="445"/>
      <c r="AX18" s="445"/>
      <c r="AY18" s="445"/>
      <c r="AZ18" s="445"/>
      <c r="BA18" s="445"/>
      <c r="BB18" s="445"/>
      <c r="BC18" s="445"/>
      <c r="BD18" s="445"/>
      <c r="BE18" s="445"/>
      <c r="BF18" s="445"/>
      <c r="BG18" s="445"/>
      <c r="BH18" s="445"/>
      <c r="BI18" s="445"/>
      <c r="BJ18" s="445"/>
      <c r="BK18" s="445"/>
      <c r="BL18" s="445"/>
      <c r="BM18" s="445"/>
      <c r="BN18" s="445"/>
      <c r="BO18" s="445"/>
      <c r="BP18" s="445"/>
      <c r="BQ18" s="445"/>
      <c r="BR18" s="445"/>
      <c r="BS18" s="445"/>
      <c r="BT18" s="445"/>
      <c r="BU18" s="445"/>
      <c r="BV18" s="445"/>
      <c r="BW18" s="445"/>
      <c r="BX18" s="445"/>
      <c r="BY18" s="445"/>
      <c r="BZ18" s="445"/>
      <c r="CA18" s="445"/>
      <c r="CB18" s="445"/>
      <c r="CC18" s="445"/>
      <c r="CD18" s="445"/>
      <c r="CE18" s="445"/>
      <c r="CF18" s="445"/>
      <c r="CG18" s="445"/>
      <c r="CH18" s="460"/>
      <c r="CI18" s="443">
        <f t="shared" si="0"/>
        <v>80</v>
      </c>
      <c r="CJ18" s="435">
        <v>13</v>
      </c>
      <c r="CK18" s="432"/>
      <c r="CL18" s="432">
        <f t="shared" si="1"/>
        <v>0</v>
      </c>
    </row>
    <row r="19" spans="2:101" s="433" customFormat="1" ht="18" customHeight="1" x14ac:dyDescent="0.6">
      <c r="B19" s="435">
        <v>14</v>
      </c>
      <c r="C19" s="358">
        <v>12015</v>
      </c>
      <c r="D19" s="361" t="s">
        <v>199</v>
      </c>
      <c r="E19" s="461"/>
      <c r="F19" s="437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9"/>
      <c r="V19" s="439"/>
      <c r="W19" s="439"/>
      <c r="X19" s="439"/>
      <c r="Y19" s="440"/>
      <c r="Z19" s="439"/>
      <c r="AA19" s="439"/>
      <c r="AB19" s="439"/>
      <c r="AC19" s="439"/>
      <c r="AD19" s="439"/>
      <c r="AE19" s="438"/>
      <c r="AF19" s="438"/>
      <c r="AG19" s="438"/>
      <c r="AH19" s="438"/>
      <c r="AI19" s="438"/>
      <c r="AJ19" s="438"/>
      <c r="AK19" s="438"/>
      <c r="AL19" s="438"/>
      <c r="AM19" s="446"/>
      <c r="AN19" s="458"/>
      <c r="AO19" s="459"/>
      <c r="AP19" s="445"/>
      <c r="AQ19" s="445"/>
      <c r="AR19" s="445"/>
      <c r="AS19" s="445"/>
      <c r="AT19" s="445"/>
      <c r="AU19" s="445"/>
      <c r="AV19" s="445"/>
      <c r="AW19" s="445"/>
      <c r="AX19" s="445"/>
      <c r="AY19" s="445"/>
      <c r="AZ19" s="445"/>
      <c r="BA19" s="445"/>
      <c r="BB19" s="445"/>
      <c r="BC19" s="445"/>
      <c r="BD19" s="445"/>
      <c r="BE19" s="445"/>
      <c r="BF19" s="445"/>
      <c r="BG19" s="445"/>
      <c r="BH19" s="445"/>
      <c r="BI19" s="445"/>
      <c r="BJ19" s="445"/>
      <c r="BK19" s="445"/>
      <c r="BL19" s="445"/>
      <c r="BM19" s="445"/>
      <c r="BN19" s="445"/>
      <c r="BO19" s="445"/>
      <c r="BP19" s="445"/>
      <c r="BQ19" s="445"/>
      <c r="BR19" s="445"/>
      <c r="BS19" s="445"/>
      <c r="BT19" s="445"/>
      <c r="BU19" s="445"/>
      <c r="BV19" s="445"/>
      <c r="BW19" s="445"/>
      <c r="BX19" s="445"/>
      <c r="BY19" s="445"/>
      <c r="BZ19" s="445"/>
      <c r="CA19" s="445"/>
      <c r="CB19" s="445"/>
      <c r="CC19" s="445"/>
      <c r="CD19" s="445"/>
      <c r="CE19" s="445"/>
      <c r="CF19" s="445"/>
      <c r="CG19" s="445"/>
      <c r="CH19" s="460"/>
      <c r="CI19" s="443">
        <f t="shared" si="0"/>
        <v>80</v>
      </c>
      <c r="CJ19" s="435">
        <v>14</v>
      </c>
      <c r="CK19" s="432"/>
      <c r="CL19" s="432">
        <f t="shared" si="1"/>
        <v>0</v>
      </c>
    </row>
    <row r="20" spans="2:101" s="433" customFormat="1" ht="18" customHeight="1" x14ac:dyDescent="0.6">
      <c r="B20" s="435">
        <v>15</v>
      </c>
      <c r="C20" s="358">
        <v>12017</v>
      </c>
      <c r="D20" s="361" t="s">
        <v>200</v>
      </c>
      <c r="E20" s="436"/>
      <c r="F20" s="464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39"/>
      <c r="V20" s="439"/>
      <c r="W20" s="439"/>
      <c r="X20" s="439"/>
      <c r="Y20" s="440"/>
      <c r="Z20" s="439"/>
      <c r="AA20" s="439"/>
      <c r="AB20" s="439"/>
      <c r="AC20" s="439"/>
      <c r="AD20" s="439"/>
      <c r="AE20" s="465"/>
      <c r="AF20" s="465"/>
      <c r="AG20" s="465"/>
      <c r="AH20" s="465"/>
      <c r="AI20" s="465"/>
      <c r="AJ20" s="465"/>
      <c r="AK20" s="465"/>
      <c r="AL20" s="465"/>
      <c r="AM20" s="446"/>
      <c r="AN20" s="458"/>
      <c r="AO20" s="459"/>
      <c r="AP20" s="445"/>
      <c r="AQ20" s="445"/>
      <c r="AR20" s="445"/>
      <c r="AS20" s="445"/>
      <c r="AT20" s="445"/>
      <c r="AU20" s="445"/>
      <c r="AV20" s="445"/>
      <c r="AW20" s="445"/>
      <c r="AX20" s="445"/>
      <c r="AY20" s="445"/>
      <c r="AZ20" s="445"/>
      <c r="BA20" s="445"/>
      <c r="BB20" s="445"/>
      <c r="BC20" s="445"/>
      <c r="BD20" s="445"/>
      <c r="BE20" s="445"/>
      <c r="BF20" s="445"/>
      <c r="BG20" s="445"/>
      <c r="BH20" s="445"/>
      <c r="BI20" s="445"/>
      <c r="BJ20" s="445"/>
      <c r="BK20" s="445"/>
      <c r="BL20" s="445"/>
      <c r="BM20" s="445"/>
      <c r="BN20" s="445"/>
      <c r="BO20" s="445"/>
      <c r="BP20" s="445"/>
      <c r="BQ20" s="445"/>
      <c r="BR20" s="445"/>
      <c r="BS20" s="445"/>
      <c r="BT20" s="445"/>
      <c r="BU20" s="445"/>
      <c r="BV20" s="445"/>
      <c r="BW20" s="445"/>
      <c r="BX20" s="445"/>
      <c r="BY20" s="445"/>
      <c r="BZ20" s="445"/>
      <c r="CA20" s="445"/>
      <c r="CB20" s="445"/>
      <c r="CC20" s="445"/>
      <c r="CD20" s="445"/>
      <c r="CE20" s="445"/>
      <c r="CF20" s="445"/>
      <c r="CG20" s="445"/>
      <c r="CH20" s="460"/>
      <c r="CI20" s="443">
        <f t="shared" si="0"/>
        <v>80</v>
      </c>
      <c r="CJ20" s="435">
        <v>15</v>
      </c>
      <c r="CK20" s="432"/>
      <c r="CL20" s="432">
        <f t="shared" si="1"/>
        <v>0</v>
      </c>
    </row>
    <row r="21" spans="2:101" s="433" customFormat="1" ht="18" customHeight="1" x14ac:dyDescent="0.6">
      <c r="B21" s="435">
        <v>16</v>
      </c>
      <c r="C21" s="358">
        <v>12037</v>
      </c>
      <c r="D21" s="361" t="s">
        <v>201</v>
      </c>
      <c r="E21" s="461"/>
      <c r="F21" s="437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9"/>
      <c r="V21" s="439"/>
      <c r="W21" s="439"/>
      <c r="X21" s="439"/>
      <c r="Y21" s="440"/>
      <c r="Z21" s="439"/>
      <c r="AA21" s="439"/>
      <c r="AB21" s="439"/>
      <c r="AC21" s="439"/>
      <c r="AD21" s="439"/>
      <c r="AE21" s="438"/>
      <c r="AF21" s="438"/>
      <c r="AG21" s="438"/>
      <c r="AH21" s="438"/>
      <c r="AI21" s="438"/>
      <c r="AJ21" s="438"/>
      <c r="AK21" s="438"/>
      <c r="AL21" s="438"/>
      <c r="AM21" s="446"/>
      <c r="AN21" s="458"/>
      <c r="AO21" s="459"/>
      <c r="AP21" s="445"/>
      <c r="AQ21" s="445"/>
      <c r="AR21" s="445"/>
      <c r="AS21" s="445"/>
      <c r="AT21" s="445"/>
      <c r="AU21" s="445"/>
      <c r="AV21" s="445"/>
      <c r="AW21" s="445"/>
      <c r="AX21" s="445"/>
      <c r="AY21" s="445"/>
      <c r="AZ21" s="445"/>
      <c r="BA21" s="445"/>
      <c r="BB21" s="445"/>
      <c r="BC21" s="445"/>
      <c r="BD21" s="445"/>
      <c r="BE21" s="445"/>
      <c r="BF21" s="445"/>
      <c r="BG21" s="445"/>
      <c r="BH21" s="445"/>
      <c r="BI21" s="445"/>
      <c r="BJ21" s="445"/>
      <c r="BK21" s="445"/>
      <c r="BL21" s="445"/>
      <c r="BM21" s="445"/>
      <c r="BN21" s="445"/>
      <c r="BO21" s="445"/>
      <c r="BP21" s="445"/>
      <c r="BQ21" s="445"/>
      <c r="BR21" s="445"/>
      <c r="BS21" s="445"/>
      <c r="BT21" s="445"/>
      <c r="BU21" s="445"/>
      <c r="BV21" s="445"/>
      <c r="BW21" s="445"/>
      <c r="BX21" s="445"/>
      <c r="BY21" s="445"/>
      <c r="BZ21" s="445"/>
      <c r="CA21" s="445"/>
      <c r="CB21" s="445"/>
      <c r="CC21" s="445"/>
      <c r="CD21" s="445"/>
      <c r="CE21" s="445"/>
      <c r="CF21" s="445"/>
      <c r="CG21" s="445"/>
      <c r="CH21" s="460"/>
      <c r="CI21" s="443">
        <f t="shared" si="0"/>
        <v>80</v>
      </c>
      <c r="CJ21" s="435">
        <v>16</v>
      </c>
      <c r="CK21" s="432"/>
      <c r="CL21" s="432">
        <f t="shared" si="1"/>
        <v>0</v>
      </c>
    </row>
    <row r="22" spans="2:101" s="433" customFormat="1" ht="18" customHeight="1" x14ac:dyDescent="0.6">
      <c r="B22" s="435">
        <v>17</v>
      </c>
      <c r="C22" s="358">
        <v>12048</v>
      </c>
      <c r="D22" s="361" t="s">
        <v>202</v>
      </c>
      <c r="E22" s="436"/>
      <c r="F22" s="464">
        <v>1</v>
      </c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39"/>
      <c r="V22" s="439"/>
      <c r="W22" s="439"/>
      <c r="X22" s="439"/>
      <c r="Y22" s="440"/>
      <c r="Z22" s="439"/>
      <c r="AA22" s="439"/>
      <c r="AB22" s="439"/>
      <c r="AC22" s="439"/>
      <c r="AD22" s="439"/>
      <c r="AE22" s="465"/>
      <c r="AF22" s="465"/>
      <c r="AG22" s="465"/>
      <c r="AH22" s="465"/>
      <c r="AI22" s="465"/>
      <c r="AJ22" s="465"/>
      <c r="AK22" s="465"/>
      <c r="AL22" s="465"/>
      <c r="AM22" s="446"/>
      <c r="AN22" s="458"/>
      <c r="AO22" s="459"/>
      <c r="AP22" s="445"/>
      <c r="AQ22" s="445"/>
      <c r="AR22" s="445"/>
      <c r="AS22" s="445"/>
      <c r="AT22" s="445"/>
      <c r="AU22" s="445"/>
      <c r="AV22" s="445"/>
      <c r="AW22" s="445"/>
      <c r="AX22" s="445"/>
      <c r="AY22" s="445"/>
      <c r="AZ22" s="445"/>
      <c r="BA22" s="445"/>
      <c r="BB22" s="445"/>
      <c r="BC22" s="445"/>
      <c r="BD22" s="445"/>
      <c r="BE22" s="445"/>
      <c r="BF22" s="445"/>
      <c r="BG22" s="445"/>
      <c r="BH22" s="445"/>
      <c r="BI22" s="445"/>
      <c r="BJ22" s="445"/>
      <c r="BK22" s="445"/>
      <c r="BL22" s="445"/>
      <c r="BM22" s="445"/>
      <c r="BN22" s="445"/>
      <c r="BO22" s="445"/>
      <c r="BP22" s="445"/>
      <c r="BQ22" s="445"/>
      <c r="BR22" s="445"/>
      <c r="BS22" s="445"/>
      <c r="BT22" s="445"/>
      <c r="BU22" s="445"/>
      <c r="BV22" s="445"/>
      <c r="BW22" s="445"/>
      <c r="BX22" s="445"/>
      <c r="BY22" s="445"/>
      <c r="BZ22" s="445"/>
      <c r="CA22" s="445"/>
      <c r="CB22" s="445"/>
      <c r="CC22" s="445"/>
      <c r="CD22" s="445"/>
      <c r="CE22" s="445"/>
      <c r="CF22" s="445"/>
      <c r="CG22" s="445"/>
      <c r="CH22" s="460"/>
      <c r="CI22" s="443">
        <f t="shared" si="0"/>
        <v>79</v>
      </c>
      <c r="CJ22" s="435">
        <v>17</v>
      </c>
      <c r="CK22" s="432"/>
      <c r="CL22" s="432">
        <f t="shared" si="1"/>
        <v>1</v>
      </c>
    </row>
    <row r="23" spans="2:101" s="433" customFormat="1" ht="18" customHeight="1" x14ac:dyDescent="0.6">
      <c r="B23" s="435">
        <v>18</v>
      </c>
      <c r="C23" s="358">
        <v>12060</v>
      </c>
      <c r="D23" s="361" t="s">
        <v>203</v>
      </c>
      <c r="E23" s="469"/>
      <c r="F23" s="464"/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465"/>
      <c r="R23" s="465"/>
      <c r="S23" s="465"/>
      <c r="T23" s="465"/>
      <c r="U23" s="439"/>
      <c r="V23" s="439"/>
      <c r="W23" s="439"/>
      <c r="X23" s="439"/>
      <c r="Y23" s="440"/>
      <c r="Z23" s="439"/>
      <c r="AA23" s="439"/>
      <c r="AB23" s="439"/>
      <c r="AC23" s="439"/>
      <c r="AD23" s="439"/>
      <c r="AE23" s="465"/>
      <c r="AF23" s="465"/>
      <c r="AG23" s="465"/>
      <c r="AH23" s="465"/>
      <c r="AI23" s="465"/>
      <c r="AJ23" s="465"/>
      <c r="AK23" s="465"/>
      <c r="AL23" s="465"/>
      <c r="AM23" s="446"/>
      <c r="AN23" s="458"/>
      <c r="AO23" s="459"/>
      <c r="AP23" s="445"/>
      <c r="AQ23" s="445"/>
      <c r="AR23" s="445"/>
      <c r="AS23" s="445"/>
      <c r="AT23" s="445"/>
      <c r="AU23" s="445"/>
      <c r="AV23" s="445"/>
      <c r="AW23" s="445"/>
      <c r="AX23" s="445"/>
      <c r="AY23" s="445"/>
      <c r="AZ23" s="445"/>
      <c r="BA23" s="445"/>
      <c r="BB23" s="445"/>
      <c r="BC23" s="445"/>
      <c r="BD23" s="445"/>
      <c r="BE23" s="445"/>
      <c r="BF23" s="445"/>
      <c r="BG23" s="445"/>
      <c r="BH23" s="445"/>
      <c r="BI23" s="445"/>
      <c r="BJ23" s="445"/>
      <c r="BK23" s="445"/>
      <c r="BL23" s="445"/>
      <c r="BM23" s="445"/>
      <c r="BN23" s="445"/>
      <c r="BO23" s="445"/>
      <c r="BP23" s="445"/>
      <c r="BQ23" s="445"/>
      <c r="BR23" s="445"/>
      <c r="BS23" s="445"/>
      <c r="BT23" s="445"/>
      <c r="BU23" s="445"/>
      <c r="BV23" s="445"/>
      <c r="BW23" s="445"/>
      <c r="BX23" s="445"/>
      <c r="BY23" s="445"/>
      <c r="BZ23" s="445"/>
      <c r="CA23" s="445"/>
      <c r="CB23" s="445"/>
      <c r="CC23" s="445"/>
      <c r="CD23" s="445"/>
      <c r="CE23" s="445"/>
      <c r="CF23" s="445"/>
      <c r="CG23" s="445"/>
      <c r="CH23" s="460"/>
      <c r="CI23" s="443">
        <f t="shared" si="0"/>
        <v>80</v>
      </c>
      <c r="CJ23" s="435">
        <v>18</v>
      </c>
      <c r="CK23" s="432"/>
      <c r="CL23" s="432">
        <f t="shared" si="1"/>
        <v>0</v>
      </c>
    </row>
    <row r="24" spans="2:101" s="433" customFormat="1" ht="18" customHeight="1" x14ac:dyDescent="0.6">
      <c r="B24" s="435">
        <v>19</v>
      </c>
      <c r="C24" s="358">
        <v>12061</v>
      </c>
      <c r="D24" s="361" t="s">
        <v>204</v>
      </c>
      <c r="E24" s="436"/>
      <c r="F24" s="437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9"/>
      <c r="V24" s="439"/>
      <c r="W24" s="439"/>
      <c r="X24" s="439"/>
      <c r="Y24" s="440"/>
      <c r="Z24" s="439"/>
      <c r="AA24" s="439"/>
      <c r="AB24" s="439"/>
      <c r="AC24" s="439"/>
      <c r="AD24" s="439"/>
      <c r="AE24" s="438"/>
      <c r="AF24" s="438"/>
      <c r="AG24" s="438"/>
      <c r="AH24" s="438"/>
      <c r="AI24" s="438"/>
      <c r="AJ24" s="438"/>
      <c r="AK24" s="438"/>
      <c r="AL24" s="438"/>
      <c r="AM24" s="446"/>
      <c r="AN24" s="458"/>
      <c r="AO24" s="459"/>
      <c r="AP24" s="445"/>
      <c r="AQ24" s="445"/>
      <c r="AR24" s="445"/>
      <c r="AS24" s="445"/>
      <c r="AT24" s="445"/>
      <c r="AU24" s="445"/>
      <c r="AV24" s="445"/>
      <c r="AW24" s="445"/>
      <c r="AX24" s="445"/>
      <c r="AY24" s="445"/>
      <c r="AZ24" s="445"/>
      <c r="BA24" s="445"/>
      <c r="BB24" s="445"/>
      <c r="BC24" s="445"/>
      <c r="BD24" s="445"/>
      <c r="BE24" s="445"/>
      <c r="BF24" s="445"/>
      <c r="BG24" s="445"/>
      <c r="BH24" s="445"/>
      <c r="BI24" s="445"/>
      <c r="BJ24" s="445"/>
      <c r="BK24" s="445"/>
      <c r="BL24" s="445"/>
      <c r="BM24" s="445"/>
      <c r="BN24" s="445"/>
      <c r="BO24" s="445"/>
      <c r="BP24" s="445"/>
      <c r="BQ24" s="445"/>
      <c r="BR24" s="445"/>
      <c r="BS24" s="445"/>
      <c r="BT24" s="445"/>
      <c r="BU24" s="445"/>
      <c r="BV24" s="445"/>
      <c r="BW24" s="445"/>
      <c r="BX24" s="445"/>
      <c r="BY24" s="445"/>
      <c r="BZ24" s="445"/>
      <c r="CA24" s="445"/>
      <c r="CB24" s="445"/>
      <c r="CC24" s="445"/>
      <c r="CD24" s="445"/>
      <c r="CE24" s="445"/>
      <c r="CF24" s="445"/>
      <c r="CG24" s="445"/>
      <c r="CH24" s="460"/>
      <c r="CI24" s="443">
        <f t="shared" si="0"/>
        <v>80</v>
      </c>
      <c r="CJ24" s="435">
        <v>19</v>
      </c>
      <c r="CK24" s="432"/>
      <c r="CL24" s="432">
        <f t="shared" si="1"/>
        <v>0</v>
      </c>
    </row>
    <row r="25" spans="2:101" s="433" customFormat="1" ht="18" customHeight="1" x14ac:dyDescent="0.6">
      <c r="B25" s="435">
        <v>20</v>
      </c>
      <c r="C25" s="358">
        <v>12080</v>
      </c>
      <c r="D25" s="361" t="s">
        <v>205</v>
      </c>
      <c r="E25" s="436"/>
      <c r="F25" s="467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68"/>
      <c r="R25" s="468"/>
      <c r="S25" s="468"/>
      <c r="T25" s="468"/>
      <c r="U25" s="439"/>
      <c r="V25" s="439"/>
      <c r="W25" s="439"/>
      <c r="X25" s="439"/>
      <c r="Y25" s="440"/>
      <c r="Z25" s="439"/>
      <c r="AA25" s="439"/>
      <c r="AB25" s="439"/>
      <c r="AC25" s="439"/>
      <c r="AD25" s="439"/>
      <c r="AE25" s="468"/>
      <c r="AF25" s="468"/>
      <c r="AG25" s="468"/>
      <c r="AH25" s="468"/>
      <c r="AI25" s="468"/>
      <c r="AJ25" s="468"/>
      <c r="AK25" s="468"/>
      <c r="AL25" s="468"/>
      <c r="AM25" s="446"/>
      <c r="AN25" s="458"/>
      <c r="AO25" s="459"/>
      <c r="AP25" s="445"/>
      <c r="AQ25" s="445"/>
      <c r="AR25" s="445"/>
      <c r="AS25" s="445"/>
      <c r="AT25" s="445"/>
      <c r="AU25" s="445"/>
      <c r="AV25" s="445"/>
      <c r="AW25" s="445"/>
      <c r="AX25" s="445"/>
      <c r="AY25" s="445"/>
      <c r="AZ25" s="445"/>
      <c r="BA25" s="445"/>
      <c r="BB25" s="445"/>
      <c r="BC25" s="445"/>
      <c r="BD25" s="445"/>
      <c r="BE25" s="445"/>
      <c r="BF25" s="445"/>
      <c r="BG25" s="445"/>
      <c r="BH25" s="445"/>
      <c r="BI25" s="445"/>
      <c r="BJ25" s="445"/>
      <c r="BK25" s="445"/>
      <c r="BL25" s="445"/>
      <c r="BM25" s="445"/>
      <c r="BN25" s="445"/>
      <c r="BO25" s="445"/>
      <c r="BP25" s="445"/>
      <c r="BQ25" s="445"/>
      <c r="BR25" s="445"/>
      <c r="BS25" s="445"/>
      <c r="BT25" s="445"/>
      <c r="BU25" s="445"/>
      <c r="BV25" s="445"/>
      <c r="BW25" s="445"/>
      <c r="BX25" s="445"/>
      <c r="BY25" s="445"/>
      <c r="BZ25" s="445"/>
      <c r="CA25" s="445"/>
      <c r="CB25" s="445"/>
      <c r="CC25" s="445"/>
      <c r="CD25" s="445"/>
      <c r="CE25" s="445"/>
      <c r="CF25" s="445"/>
      <c r="CG25" s="445"/>
      <c r="CH25" s="460"/>
      <c r="CI25" s="452">
        <f t="shared" si="0"/>
        <v>80</v>
      </c>
      <c r="CJ25" s="435">
        <v>20</v>
      </c>
      <c r="CK25" s="432"/>
      <c r="CL25" s="432">
        <f t="shared" si="1"/>
        <v>0</v>
      </c>
    </row>
    <row r="26" spans="2:101" s="433" customFormat="1" ht="18" customHeight="1" x14ac:dyDescent="0.6">
      <c r="B26" s="435">
        <v>21</v>
      </c>
      <c r="C26" s="358">
        <v>12087</v>
      </c>
      <c r="D26" s="361" t="s">
        <v>206</v>
      </c>
      <c r="E26" s="466"/>
      <c r="F26" s="437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8"/>
      <c r="AF26" s="438"/>
      <c r="AG26" s="438"/>
      <c r="AH26" s="438"/>
      <c r="AI26" s="438"/>
      <c r="AJ26" s="438"/>
      <c r="AK26" s="438"/>
      <c r="AL26" s="438"/>
      <c r="AM26" s="446"/>
      <c r="AN26" s="458"/>
      <c r="AO26" s="459"/>
      <c r="AP26" s="445"/>
      <c r="AQ26" s="445"/>
      <c r="AR26" s="445"/>
      <c r="AS26" s="445"/>
      <c r="AT26" s="445"/>
      <c r="AU26" s="445"/>
      <c r="AV26" s="445"/>
      <c r="AW26" s="445"/>
      <c r="AX26" s="445"/>
      <c r="AY26" s="445"/>
      <c r="AZ26" s="445"/>
      <c r="BA26" s="445"/>
      <c r="BB26" s="445"/>
      <c r="BC26" s="445"/>
      <c r="BD26" s="445"/>
      <c r="BE26" s="445"/>
      <c r="BF26" s="445"/>
      <c r="BG26" s="445"/>
      <c r="BH26" s="445"/>
      <c r="BI26" s="445"/>
      <c r="BJ26" s="445"/>
      <c r="BK26" s="445"/>
      <c r="BL26" s="445"/>
      <c r="BM26" s="445"/>
      <c r="BN26" s="445"/>
      <c r="BO26" s="445"/>
      <c r="BP26" s="445"/>
      <c r="BQ26" s="445"/>
      <c r="BR26" s="445"/>
      <c r="BS26" s="445"/>
      <c r="BT26" s="445"/>
      <c r="BU26" s="445"/>
      <c r="BV26" s="445"/>
      <c r="BW26" s="445"/>
      <c r="BX26" s="445"/>
      <c r="BY26" s="445"/>
      <c r="BZ26" s="445"/>
      <c r="CA26" s="445"/>
      <c r="CB26" s="445"/>
      <c r="CC26" s="445"/>
      <c r="CD26" s="445"/>
      <c r="CE26" s="445"/>
      <c r="CF26" s="445"/>
      <c r="CG26" s="445"/>
      <c r="CH26" s="460"/>
      <c r="CI26" s="443">
        <f t="shared" si="0"/>
        <v>80</v>
      </c>
      <c r="CJ26" s="435">
        <v>21</v>
      </c>
      <c r="CK26" s="432"/>
      <c r="CL26" s="432">
        <f t="shared" si="1"/>
        <v>0</v>
      </c>
    </row>
    <row r="27" spans="2:101" s="433" customFormat="1" ht="18" customHeight="1" x14ac:dyDescent="0.6">
      <c r="B27" s="435">
        <v>22</v>
      </c>
      <c r="C27" s="358">
        <v>12089</v>
      </c>
      <c r="D27" s="361" t="s">
        <v>207</v>
      </c>
      <c r="E27" s="436"/>
      <c r="F27" s="437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8"/>
      <c r="AF27" s="438"/>
      <c r="AG27" s="438"/>
      <c r="AH27" s="438"/>
      <c r="AI27" s="438"/>
      <c r="AJ27" s="438"/>
      <c r="AK27" s="438"/>
      <c r="AL27" s="438"/>
      <c r="AM27" s="446"/>
      <c r="AN27" s="458"/>
      <c r="AO27" s="459"/>
      <c r="AP27" s="445"/>
      <c r="AQ27" s="445"/>
      <c r="AR27" s="445"/>
      <c r="AS27" s="445"/>
      <c r="AT27" s="445"/>
      <c r="AU27" s="445"/>
      <c r="AV27" s="445"/>
      <c r="AW27" s="445"/>
      <c r="AX27" s="445"/>
      <c r="AY27" s="445"/>
      <c r="AZ27" s="445"/>
      <c r="BA27" s="445"/>
      <c r="BB27" s="445"/>
      <c r="BC27" s="445"/>
      <c r="BD27" s="445"/>
      <c r="BE27" s="445"/>
      <c r="BF27" s="445"/>
      <c r="BG27" s="445"/>
      <c r="BH27" s="445"/>
      <c r="BI27" s="445"/>
      <c r="BJ27" s="445"/>
      <c r="BK27" s="445"/>
      <c r="BL27" s="445"/>
      <c r="BM27" s="445"/>
      <c r="BN27" s="445"/>
      <c r="BO27" s="445"/>
      <c r="BP27" s="445"/>
      <c r="BQ27" s="445"/>
      <c r="BR27" s="445"/>
      <c r="BS27" s="445"/>
      <c r="BT27" s="445"/>
      <c r="BU27" s="445"/>
      <c r="BV27" s="445"/>
      <c r="BW27" s="445"/>
      <c r="BX27" s="445"/>
      <c r="BY27" s="445"/>
      <c r="BZ27" s="445"/>
      <c r="CA27" s="445"/>
      <c r="CB27" s="445"/>
      <c r="CC27" s="445"/>
      <c r="CD27" s="445"/>
      <c r="CE27" s="445"/>
      <c r="CF27" s="445"/>
      <c r="CG27" s="445"/>
      <c r="CH27" s="460"/>
      <c r="CI27" s="443">
        <f t="shared" si="0"/>
        <v>80</v>
      </c>
      <c r="CJ27" s="435">
        <v>22</v>
      </c>
      <c r="CK27" s="432"/>
      <c r="CL27" s="432">
        <f t="shared" si="1"/>
        <v>0</v>
      </c>
    </row>
    <row r="28" spans="2:101" s="433" customFormat="1" ht="18" customHeight="1" x14ac:dyDescent="0.6">
      <c r="B28" s="435">
        <v>23</v>
      </c>
      <c r="C28" s="358">
        <v>12090</v>
      </c>
      <c r="D28" s="361" t="s">
        <v>208</v>
      </c>
      <c r="E28" s="436"/>
      <c r="F28" s="464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65"/>
      <c r="AF28" s="465"/>
      <c r="AG28" s="465"/>
      <c r="AH28" s="465"/>
      <c r="AI28" s="465"/>
      <c r="AJ28" s="465"/>
      <c r="AK28" s="465"/>
      <c r="AL28" s="465"/>
      <c r="AM28" s="446"/>
      <c r="AN28" s="458"/>
      <c r="AO28" s="459"/>
      <c r="AP28" s="445"/>
      <c r="AQ28" s="445"/>
      <c r="AR28" s="445"/>
      <c r="AS28" s="445"/>
      <c r="AT28" s="445"/>
      <c r="AU28" s="445"/>
      <c r="AV28" s="445"/>
      <c r="AW28" s="445"/>
      <c r="AX28" s="445"/>
      <c r="AY28" s="445"/>
      <c r="AZ28" s="445"/>
      <c r="BA28" s="445"/>
      <c r="BB28" s="445"/>
      <c r="BC28" s="445"/>
      <c r="BD28" s="445"/>
      <c r="BE28" s="445"/>
      <c r="BF28" s="445"/>
      <c r="BG28" s="445"/>
      <c r="BH28" s="445"/>
      <c r="BI28" s="445"/>
      <c r="BJ28" s="445"/>
      <c r="BK28" s="445"/>
      <c r="BL28" s="445"/>
      <c r="BM28" s="445"/>
      <c r="BN28" s="445"/>
      <c r="BO28" s="445"/>
      <c r="BP28" s="445"/>
      <c r="BQ28" s="445"/>
      <c r="BR28" s="445"/>
      <c r="BS28" s="445"/>
      <c r="BT28" s="445"/>
      <c r="BU28" s="445"/>
      <c r="BV28" s="445"/>
      <c r="BW28" s="445"/>
      <c r="BX28" s="445"/>
      <c r="BY28" s="445"/>
      <c r="BZ28" s="445"/>
      <c r="CA28" s="445"/>
      <c r="CB28" s="445"/>
      <c r="CC28" s="445"/>
      <c r="CD28" s="445"/>
      <c r="CE28" s="445"/>
      <c r="CF28" s="445"/>
      <c r="CG28" s="445"/>
      <c r="CH28" s="460"/>
      <c r="CI28" s="443">
        <f t="shared" si="0"/>
        <v>80</v>
      </c>
      <c r="CJ28" s="435">
        <v>23</v>
      </c>
      <c r="CK28" s="432"/>
      <c r="CL28" s="432">
        <f t="shared" si="1"/>
        <v>0</v>
      </c>
    </row>
    <row r="29" spans="2:101" s="433" customFormat="1" ht="18" customHeight="1" x14ac:dyDescent="0.6">
      <c r="B29" s="435">
        <v>24</v>
      </c>
      <c r="C29" s="358">
        <v>12092</v>
      </c>
      <c r="D29" s="361" t="s">
        <v>209</v>
      </c>
      <c r="E29" s="436"/>
      <c r="F29" s="437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9"/>
      <c r="V29" s="439"/>
      <c r="W29" s="439"/>
      <c r="X29" s="439"/>
      <c r="Y29" s="439"/>
      <c r="Z29" s="439"/>
      <c r="AA29" s="439"/>
      <c r="AB29" s="439"/>
      <c r="AC29" s="439"/>
      <c r="AD29" s="439"/>
      <c r="AE29" s="438"/>
      <c r="AF29" s="438"/>
      <c r="AG29" s="438"/>
      <c r="AH29" s="438"/>
      <c r="AI29" s="438"/>
      <c r="AJ29" s="438"/>
      <c r="AK29" s="438"/>
      <c r="AL29" s="438"/>
      <c r="AM29" s="446"/>
      <c r="AN29" s="458"/>
      <c r="AO29" s="459"/>
      <c r="AP29" s="445"/>
      <c r="AQ29" s="445"/>
      <c r="AR29" s="445"/>
      <c r="AS29" s="445"/>
      <c r="AT29" s="445"/>
      <c r="AU29" s="445"/>
      <c r="AV29" s="445"/>
      <c r="AW29" s="445"/>
      <c r="AX29" s="445"/>
      <c r="AY29" s="445"/>
      <c r="AZ29" s="445"/>
      <c r="BA29" s="445"/>
      <c r="BB29" s="445"/>
      <c r="BC29" s="445"/>
      <c r="BD29" s="445"/>
      <c r="BE29" s="445"/>
      <c r="BF29" s="445"/>
      <c r="BG29" s="445"/>
      <c r="BH29" s="445"/>
      <c r="BI29" s="445"/>
      <c r="BJ29" s="445"/>
      <c r="BK29" s="445"/>
      <c r="BL29" s="445"/>
      <c r="BM29" s="445"/>
      <c r="BN29" s="445"/>
      <c r="BO29" s="445"/>
      <c r="BP29" s="445"/>
      <c r="BQ29" s="445"/>
      <c r="BR29" s="445"/>
      <c r="BS29" s="445"/>
      <c r="BT29" s="445"/>
      <c r="BU29" s="445"/>
      <c r="BV29" s="445"/>
      <c r="BW29" s="445"/>
      <c r="BX29" s="445"/>
      <c r="BY29" s="445"/>
      <c r="BZ29" s="445"/>
      <c r="CA29" s="445"/>
      <c r="CB29" s="445"/>
      <c r="CC29" s="445"/>
      <c r="CD29" s="445"/>
      <c r="CE29" s="445"/>
      <c r="CF29" s="445"/>
      <c r="CG29" s="445"/>
      <c r="CH29" s="460"/>
      <c r="CI29" s="443">
        <f t="shared" si="0"/>
        <v>80</v>
      </c>
      <c r="CJ29" s="435">
        <v>24</v>
      </c>
      <c r="CK29" s="432"/>
      <c r="CL29" s="432">
        <f t="shared" si="1"/>
        <v>0</v>
      </c>
    </row>
    <row r="30" spans="2:101" s="433" customFormat="1" ht="18" customHeight="1" x14ac:dyDescent="0.6">
      <c r="B30" s="435">
        <v>25</v>
      </c>
      <c r="C30" s="358">
        <v>12156</v>
      </c>
      <c r="D30" s="361" t="s">
        <v>210</v>
      </c>
      <c r="E30" s="436"/>
      <c r="F30" s="437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9"/>
      <c r="V30" s="439"/>
      <c r="W30" s="439"/>
      <c r="X30" s="439"/>
      <c r="Y30" s="439"/>
      <c r="Z30" s="439"/>
      <c r="AA30" s="439"/>
      <c r="AB30" s="439"/>
      <c r="AC30" s="439"/>
      <c r="AD30" s="439"/>
      <c r="AE30" s="438"/>
      <c r="AF30" s="438"/>
      <c r="AG30" s="438"/>
      <c r="AH30" s="438"/>
      <c r="AI30" s="438"/>
      <c r="AJ30" s="438"/>
      <c r="AK30" s="438"/>
      <c r="AL30" s="438"/>
      <c r="AM30" s="446"/>
      <c r="AN30" s="458"/>
      <c r="AO30" s="459"/>
      <c r="AP30" s="445"/>
      <c r="AQ30" s="445"/>
      <c r="AR30" s="445"/>
      <c r="AS30" s="445"/>
      <c r="AT30" s="445"/>
      <c r="AU30" s="445"/>
      <c r="AV30" s="445"/>
      <c r="AW30" s="445"/>
      <c r="AX30" s="445"/>
      <c r="AY30" s="445"/>
      <c r="AZ30" s="445"/>
      <c r="BA30" s="445"/>
      <c r="BB30" s="445"/>
      <c r="BC30" s="445"/>
      <c r="BD30" s="445"/>
      <c r="BE30" s="445"/>
      <c r="BF30" s="445"/>
      <c r="BG30" s="445"/>
      <c r="BH30" s="445"/>
      <c r="BI30" s="445"/>
      <c r="BJ30" s="445"/>
      <c r="BK30" s="445"/>
      <c r="BL30" s="445"/>
      <c r="BM30" s="445"/>
      <c r="BN30" s="445"/>
      <c r="BO30" s="445"/>
      <c r="BP30" s="445"/>
      <c r="BQ30" s="445"/>
      <c r="BR30" s="445"/>
      <c r="BS30" s="445"/>
      <c r="BT30" s="445"/>
      <c r="BU30" s="445"/>
      <c r="BV30" s="445"/>
      <c r="BW30" s="445"/>
      <c r="BX30" s="445"/>
      <c r="BY30" s="445"/>
      <c r="BZ30" s="445"/>
      <c r="CA30" s="445"/>
      <c r="CB30" s="445"/>
      <c r="CC30" s="445"/>
      <c r="CD30" s="445"/>
      <c r="CE30" s="445"/>
      <c r="CF30" s="445"/>
      <c r="CG30" s="445"/>
      <c r="CH30" s="460"/>
      <c r="CI30" s="443">
        <f t="shared" si="0"/>
        <v>80</v>
      </c>
      <c r="CJ30" s="435">
        <v>25</v>
      </c>
      <c r="CK30" s="432"/>
      <c r="CL30" s="432">
        <f t="shared" si="1"/>
        <v>0</v>
      </c>
    </row>
    <row r="31" spans="2:101" s="433" customFormat="1" ht="18" customHeight="1" x14ac:dyDescent="0.6">
      <c r="B31" s="435">
        <v>26</v>
      </c>
      <c r="C31" s="358">
        <v>13225</v>
      </c>
      <c r="D31" s="361" t="s">
        <v>211</v>
      </c>
      <c r="E31" s="436"/>
      <c r="F31" s="437"/>
      <c r="G31" s="438"/>
      <c r="H31" s="438"/>
      <c r="I31" s="438"/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8"/>
      <c r="U31" s="439"/>
      <c r="V31" s="439"/>
      <c r="W31" s="439"/>
      <c r="X31" s="439"/>
      <c r="Y31" s="439"/>
      <c r="Z31" s="439"/>
      <c r="AA31" s="439"/>
      <c r="AB31" s="439"/>
      <c r="AC31" s="439"/>
      <c r="AD31" s="439"/>
      <c r="AE31" s="438"/>
      <c r="AF31" s="438"/>
      <c r="AG31" s="438"/>
      <c r="AH31" s="438"/>
      <c r="AI31" s="438"/>
      <c r="AJ31" s="438"/>
      <c r="AK31" s="438"/>
      <c r="AL31" s="438"/>
      <c r="AM31" s="446"/>
      <c r="AN31" s="458"/>
      <c r="AO31" s="459"/>
      <c r="AP31" s="445"/>
      <c r="AQ31" s="445"/>
      <c r="AR31" s="445"/>
      <c r="AS31" s="445"/>
      <c r="AT31" s="445"/>
      <c r="AU31" s="445"/>
      <c r="AV31" s="445"/>
      <c r="AW31" s="445"/>
      <c r="AX31" s="445"/>
      <c r="AY31" s="445"/>
      <c r="AZ31" s="445"/>
      <c r="BA31" s="445"/>
      <c r="BB31" s="445"/>
      <c r="BC31" s="445"/>
      <c r="BD31" s="445"/>
      <c r="BE31" s="445"/>
      <c r="BF31" s="445"/>
      <c r="BG31" s="445"/>
      <c r="BH31" s="445"/>
      <c r="BI31" s="445"/>
      <c r="BJ31" s="445"/>
      <c r="BK31" s="445"/>
      <c r="BL31" s="445"/>
      <c r="BM31" s="445"/>
      <c r="BN31" s="445"/>
      <c r="BO31" s="445"/>
      <c r="BP31" s="445"/>
      <c r="BQ31" s="445"/>
      <c r="BR31" s="445"/>
      <c r="BS31" s="445"/>
      <c r="BT31" s="445"/>
      <c r="BU31" s="445"/>
      <c r="BV31" s="445"/>
      <c r="BW31" s="445"/>
      <c r="BX31" s="445"/>
      <c r="BY31" s="445"/>
      <c r="BZ31" s="445"/>
      <c r="CA31" s="445"/>
      <c r="CB31" s="445"/>
      <c r="CC31" s="445"/>
      <c r="CD31" s="445"/>
      <c r="CE31" s="445"/>
      <c r="CF31" s="445"/>
      <c r="CG31" s="445"/>
      <c r="CH31" s="460"/>
      <c r="CI31" s="443">
        <f t="shared" si="0"/>
        <v>80</v>
      </c>
      <c r="CJ31" s="435">
        <v>26</v>
      </c>
      <c r="CK31" s="432"/>
      <c r="CL31" s="432">
        <f t="shared" si="1"/>
        <v>0</v>
      </c>
    </row>
    <row r="32" spans="2:101" s="433" customFormat="1" ht="18" customHeight="1" x14ac:dyDescent="0.6">
      <c r="B32" s="435">
        <v>27</v>
      </c>
      <c r="C32" s="358">
        <v>12162</v>
      </c>
      <c r="D32" s="361" t="s">
        <v>212</v>
      </c>
      <c r="E32" s="436"/>
      <c r="F32" s="437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8"/>
      <c r="U32" s="439"/>
      <c r="V32" s="439"/>
      <c r="W32" s="439"/>
      <c r="X32" s="439"/>
      <c r="Y32" s="439"/>
      <c r="Z32" s="439"/>
      <c r="AA32" s="439"/>
      <c r="AB32" s="439"/>
      <c r="AC32" s="439"/>
      <c r="AD32" s="439"/>
      <c r="AE32" s="438"/>
      <c r="AF32" s="438"/>
      <c r="AG32" s="438"/>
      <c r="AH32" s="438"/>
      <c r="AI32" s="438"/>
      <c r="AJ32" s="438"/>
      <c r="AK32" s="438"/>
      <c r="AL32" s="438"/>
      <c r="AM32" s="446"/>
      <c r="AN32" s="458"/>
      <c r="AO32" s="459"/>
      <c r="AP32" s="445"/>
      <c r="AQ32" s="445"/>
      <c r="AR32" s="445"/>
      <c r="AS32" s="445"/>
      <c r="AT32" s="445"/>
      <c r="AU32" s="445"/>
      <c r="AV32" s="445"/>
      <c r="AW32" s="445"/>
      <c r="AX32" s="445"/>
      <c r="AY32" s="445"/>
      <c r="AZ32" s="445"/>
      <c r="BA32" s="445"/>
      <c r="BB32" s="445"/>
      <c r="BC32" s="445"/>
      <c r="BD32" s="445"/>
      <c r="BE32" s="445"/>
      <c r="BF32" s="445"/>
      <c r="BG32" s="445"/>
      <c r="BH32" s="445"/>
      <c r="BI32" s="445"/>
      <c r="BJ32" s="445"/>
      <c r="BK32" s="445"/>
      <c r="BL32" s="445"/>
      <c r="BM32" s="445"/>
      <c r="BN32" s="445"/>
      <c r="BO32" s="445"/>
      <c r="BP32" s="445"/>
      <c r="BQ32" s="445"/>
      <c r="BR32" s="445"/>
      <c r="BS32" s="445"/>
      <c r="BT32" s="445"/>
      <c r="BU32" s="445"/>
      <c r="BV32" s="445"/>
      <c r="BW32" s="445"/>
      <c r="BX32" s="445"/>
      <c r="BY32" s="445"/>
      <c r="BZ32" s="445"/>
      <c r="CA32" s="445"/>
      <c r="CB32" s="445"/>
      <c r="CC32" s="445"/>
      <c r="CD32" s="445"/>
      <c r="CE32" s="445"/>
      <c r="CF32" s="445"/>
      <c r="CG32" s="445"/>
      <c r="CH32" s="460"/>
      <c r="CI32" s="443">
        <f t="shared" si="0"/>
        <v>80</v>
      </c>
      <c r="CJ32" s="435">
        <v>27</v>
      </c>
      <c r="CK32" s="432"/>
      <c r="CL32" s="432">
        <f t="shared" si="1"/>
        <v>0</v>
      </c>
    </row>
    <row r="33" spans="2:90" s="433" customFormat="1" ht="18" customHeight="1" x14ac:dyDescent="0.6">
      <c r="B33" s="470">
        <v>28</v>
      </c>
      <c r="C33" s="358">
        <v>12421</v>
      </c>
      <c r="D33" s="361" t="s">
        <v>213</v>
      </c>
      <c r="E33" s="436"/>
      <c r="F33" s="437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8"/>
      <c r="U33" s="439"/>
      <c r="V33" s="439"/>
      <c r="W33" s="439"/>
      <c r="X33" s="439"/>
      <c r="Y33" s="440"/>
      <c r="Z33" s="439"/>
      <c r="AA33" s="439"/>
      <c r="AB33" s="439"/>
      <c r="AC33" s="439"/>
      <c r="AD33" s="439"/>
      <c r="AE33" s="438"/>
      <c r="AF33" s="438"/>
      <c r="AG33" s="438"/>
      <c r="AH33" s="438"/>
      <c r="AI33" s="438"/>
      <c r="AJ33" s="438"/>
      <c r="AK33" s="438"/>
      <c r="AL33" s="438"/>
      <c r="AM33" s="446"/>
      <c r="AN33" s="458"/>
      <c r="AO33" s="459"/>
      <c r="AP33" s="445"/>
      <c r="AQ33" s="445"/>
      <c r="AR33" s="445"/>
      <c r="AS33" s="445"/>
      <c r="AT33" s="445"/>
      <c r="AU33" s="445"/>
      <c r="AV33" s="445"/>
      <c r="AW33" s="445"/>
      <c r="AX33" s="445"/>
      <c r="AY33" s="445"/>
      <c r="AZ33" s="445"/>
      <c r="BA33" s="445"/>
      <c r="BB33" s="445"/>
      <c r="BC33" s="445"/>
      <c r="BD33" s="445"/>
      <c r="BE33" s="445"/>
      <c r="BF33" s="445"/>
      <c r="BG33" s="445"/>
      <c r="BH33" s="445"/>
      <c r="BI33" s="445"/>
      <c r="BJ33" s="445"/>
      <c r="BK33" s="445"/>
      <c r="BL33" s="445"/>
      <c r="BM33" s="445"/>
      <c r="BN33" s="445"/>
      <c r="BO33" s="445"/>
      <c r="BP33" s="445"/>
      <c r="BQ33" s="445"/>
      <c r="BR33" s="445"/>
      <c r="BS33" s="445"/>
      <c r="BT33" s="445"/>
      <c r="BU33" s="445"/>
      <c r="BV33" s="445"/>
      <c r="BW33" s="445"/>
      <c r="BX33" s="445"/>
      <c r="BY33" s="445"/>
      <c r="BZ33" s="445"/>
      <c r="CA33" s="445"/>
      <c r="CB33" s="445"/>
      <c r="CC33" s="445"/>
      <c r="CD33" s="445"/>
      <c r="CE33" s="445"/>
      <c r="CF33" s="445"/>
      <c r="CG33" s="445"/>
      <c r="CH33" s="460"/>
      <c r="CI33" s="443">
        <f t="shared" si="0"/>
        <v>80</v>
      </c>
      <c r="CJ33" s="435">
        <v>28</v>
      </c>
      <c r="CK33" s="432"/>
      <c r="CL33" s="432">
        <f t="shared" si="1"/>
        <v>0</v>
      </c>
    </row>
    <row r="34" spans="2:90" s="433" customFormat="1" ht="18" customHeight="1" x14ac:dyDescent="0.6">
      <c r="B34" s="435">
        <v>29</v>
      </c>
      <c r="C34" s="358">
        <v>12615</v>
      </c>
      <c r="D34" s="361" t="s">
        <v>214</v>
      </c>
      <c r="E34" s="436"/>
      <c r="F34" s="437"/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9"/>
      <c r="V34" s="439"/>
      <c r="W34" s="439"/>
      <c r="X34" s="439"/>
      <c r="Y34" s="440"/>
      <c r="Z34" s="439"/>
      <c r="AA34" s="439"/>
      <c r="AB34" s="439"/>
      <c r="AC34" s="439"/>
      <c r="AD34" s="439"/>
      <c r="AE34" s="438"/>
      <c r="AF34" s="438"/>
      <c r="AG34" s="438"/>
      <c r="AH34" s="438"/>
      <c r="AI34" s="438"/>
      <c r="AJ34" s="438"/>
      <c r="AK34" s="438"/>
      <c r="AL34" s="438"/>
      <c r="AM34" s="446"/>
      <c r="AN34" s="458"/>
      <c r="AO34" s="459"/>
      <c r="AP34" s="445"/>
      <c r="AQ34" s="445"/>
      <c r="AR34" s="445"/>
      <c r="AS34" s="445"/>
      <c r="AT34" s="445"/>
      <c r="AU34" s="445"/>
      <c r="AV34" s="445"/>
      <c r="AW34" s="445"/>
      <c r="AX34" s="445"/>
      <c r="AY34" s="445"/>
      <c r="AZ34" s="445"/>
      <c r="BA34" s="445"/>
      <c r="BB34" s="445"/>
      <c r="BC34" s="445"/>
      <c r="BD34" s="445"/>
      <c r="BE34" s="445"/>
      <c r="BF34" s="445"/>
      <c r="BG34" s="445"/>
      <c r="BH34" s="445"/>
      <c r="BI34" s="445"/>
      <c r="BJ34" s="445"/>
      <c r="BK34" s="445"/>
      <c r="BL34" s="445"/>
      <c r="BM34" s="445"/>
      <c r="BN34" s="445"/>
      <c r="BO34" s="445"/>
      <c r="BP34" s="445"/>
      <c r="BQ34" s="445"/>
      <c r="BR34" s="445"/>
      <c r="BS34" s="445"/>
      <c r="BT34" s="445"/>
      <c r="BU34" s="445"/>
      <c r="BV34" s="445"/>
      <c r="BW34" s="445"/>
      <c r="BX34" s="445"/>
      <c r="BY34" s="445"/>
      <c r="BZ34" s="445"/>
      <c r="CA34" s="445"/>
      <c r="CB34" s="445"/>
      <c r="CC34" s="445"/>
      <c r="CD34" s="445"/>
      <c r="CE34" s="445"/>
      <c r="CF34" s="445"/>
      <c r="CG34" s="445"/>
      <c r="CH34" s="460"/>
      <c r="CI34" s="443">
        <f t="shared" si="0"/>
        <v>80</v>
      </c>
      <c r="CJ34" s="435">
        <v>29</v>
      </c>
      <c r="CK34" s="432"/>
      <c r="CL34" s="432">
        <f t="shared" si="1"/>
        <v>0</v>
      </c>
    </row>
    <row r="35" spans="2:90" s="433" customFormat="1" ht="18" customHeight="1" x14ac:dyDescent="0.6">
      <c r="B35" s="435">
        <v>30</v>
      </c>
      <c r="C35" s="358">
        <v>12655</v>
      </c>
      <c r="D35" s="361" t="s">
        <v>215</v>
      </c>
      <c r="E35" s="471"/>
      <c r="F35" s="437"/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8"/>
      <c r="U35" s="439"/>
      <c r="V35" s="439"/>
      <c r="W35" s="439"/>
      <c r="X35" s="439"/>
      <c r="Y35" s="440"/>
      <c r="Z35" s="439"/>
      <c r="AA35" s="439"/>
      <c r="AB35" s="439"/>
      <c r="AC35" s="439"/>
      <c r="AD35" s="439"/>
      <c r="AE35" s="438"/>
      <c r="AF35" s="438"/>
      <c r="AG35" s="438"/>
      <c r="AH35" s="438"/>
      <c r="AI35" s="438"/>
      <c r="AJ35" s="438"/>
      <c r="AK35" s="438"/>
      <c r="AL35" s="438"/>
      <c r="AM35" s="446"/>
      <c r="AN35" s="458"/>
      <c r="AO35" s="459"/>
      <c r="AP35" s="445"/>
      <c r="AQ35" s="445"/>
      <c r="AR35" s="445"/>
      <c r="AS35" s="445"/>
      <c r="AT35" s="445"/>
      <c r="AU35" s="445"/>
      <c r="AV35" s="445"/>
      <c r="AW35" s="445"/>
      <c r="AX35" s="445"/>
      <c r="AY35" s="445"/>
      <c r="AZ35" s="445"/>
      <c r="BA35" s="445"/>
      <c r="BB35" s="445"/>
      <c r="BC35" s="445"/>
      <c r="BD35" s="445"/>
      <c r="BE35" s="445"/>
      <c r="BF35" s="445"/>
      <c r="BG35" s="445"/>
      <c r="BH35" s="445"/>
      <c r="BI35" s="445"/>
      <c r="BJ35" s="445"/>
      <c r="BK35" s="445"/>
      <c r="BL35" s="445"/>
      <c r="BM35" s="445"/>
      <c r="BN35" s="445"/>
      <c r="BO35" s="445"/>
      <c r="BP35" s="445"/>
      <c r="BQ35" s="445"/>
      <c r="BR35" s="445"/>
      <c r="BS35" s="445"/>
      <c r="BT35" s="445"/>
      <c r="BU35" s="445"/>
      <c r="BV35" s="445"/>
      <c r="BW35" s="445"/>
      <c r="BX35" s="445"/>
      <c r="BY35" s="445"/>
      <c r="BZ35" s="445"/>
      <c r="CA35" s="445"/>
      <c r="CB35" s="445"/>
      <c r="CC35" s="445"/>
      <c r="CD35" s="445"/>
      <c r="CE35" s="445"/>
      <c r="CF35" s="445"/>
      <c r="CG35" s="445"/>
      <c r="CH35" s="460"/>
      <c r="CI35" s="443">
        <f t="shared" si="0"/>
        <v>80</v>
      </c>
      <c r="CJ35" s="435">
        <v>30</v>
      </c>
      <c r="CK35" s="432"/>
      <c r="CL35" s="432">
        <f t="shared" si="1"/>
        <v>0</v>
      </c>
    </row>
    <row r="36" spans="2:90" s="433" customFormat="1" ht="18" customHeight="1" x14ac:dyDescent="0.6">
      <c r="B36" s="435">
        <v>31</v>
      </c>
      <c r="C36" s="358">
        <v>12817</v>
      </c>
      <c r="D36" s="361" t="s">
        <v>216</v>
      </c>
      <c r="E36" s="472"/>
      <c r="F36" s="437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9"/>
      <c r="V36" s="439"/>
      <c r="W36" s="439"/>
      <c r="X36" s="439"/>
      <c r="Y36" s="440"/>
      <c r="Z36" s="439"/>
      <c r="AA36" s="439"/>
      <c r="AB36" s="439"/>
      <c r="AC36" s="439"/>
      <c r="AD36" s="439"/>
      <c r="AE36" s="438"/>
      <c r="AF36" s="438"/>
      <c r="AG36" s="438"/>
      <c r="AH36" s="438"/>
      <c r="AI36" s="438"/>
      <c r="AJ36" s="438"/>
      <c r="AK36" s="438"/>
      <c r="AL36" s="438"/>
      <c r="AM36" s="446"/>
      <c r="AN36" s="458"/>
      <c r="AO36" s="459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5"/>
      <c r="BB36" s="445"/>
      <c r="BC36" s="445"/>
      <c r="BD36" s="445"/>
      <c r="BE36" s="445"/>
      <c r="BF36" s="445"/>
      <c r="BG36" s="445"/>
      <c r="BH36" s="445"/>
      <c r="BI36" s="445"/>
      <c r="BJ36" s="445"/>
      <c r="BK36" s="445"/>
      <c r="BL36" s="445"/>
      <c r="BM36" s="445"/>
      <c r="BN36" s="445"/>
      <c r="BO36" s="445"/>
      <c r="BP36" s="445"/>
      <c r="BQ36" s="445"/>
      <c r="BR36" s="445"/>
      <c r="BS36" s="445"/>
      <c r="BT36" s="445"/>
      <c r="BU36" s="445"/>
      <c r="BV36" s="445"/>
      <c r="BW36" s="445"/>
      <c r="BX36" s="445"/>
      <c r="BY36" s="445"/>
      <c r="BZ36" s="445"/>
      <c r="CA36" s="445"/>
      <c r="CB36" s="445"/>
      <c r="CC36" s="445"/>
      <c r="CD36" s="445"/>
      <c r="CE36" s="445"/>
      <c r="CF36" s="445"/>
      <c r="CG36" s="445"/>
      <c r="CH36" s="460"/>
      <c r="CI36" s="443">
        <f t="shared" si="0"/>
        <v>80</v>
      </c>
      <c r="CJ36" s="435">
        <v>31</v>
      </c>
      <c r="CK36" s="432"/>
      <c r="CL36" s="432">
        <f t="shared" si="1"/>
        <v>0</v>
      </c>
    </row>
    <row r="37" spans="2:90" s="433" customFormat="1" ht="18" customHeight="1" x14ac:dyDescent="0.6">
      <c r="B37" s="435">
        <v>32</v>
      </c>
      <c r="C37" s="358">
        <v>12929</v>
      </c>
      <c r="D37" s="361" t="s">
        <v>217</v>
      </c>
      <c r="E37" s="436"/>
      <c r="F37" s="437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9"/>
      <c r="V37" s="439"/>
      <c r="W37" s="439"/>
      <c r="X37" s="439"/>
      <c r="Y37" s="440"/>
      <c r="Z37" s="439"/>
      <c r="AA37" s="439"/>
      <c r="AB37" s="439"/>
      <c r="AC37" s="439"/>
      <c r="AD37" s="439"/>
      <c r="AE37" s="438"/>
      <c r="AF37" s="438"/>
      <c r="AG37" s="438"/>
      <c r="AH37" s="438"/>
      <c r="AI37" s="438"/>
      <c r="AJ37" s="438"/>
      <c r="AK37" s="438"/>
      <c r="AL37" s="438"/>
      <c r="AM37" s="446"/>
      <c r="AN37" s="458"/>
      <c r="AO37" s="459"/>
      <c r="AP37" s="445"/>
      <c r="AQ37" s="445"/>
      <c r="AR37" s="445"/>
      <c r="AS37" s="445"/>
      <c r="AT37" s="445"/>
      <c r="AU37" s="445"/>
      <c r="AV37" s="445"/>
      <c r="AW37" s="445"/>
      <c r="AX37" s="445"/>
      <c r="AY37" s="445"/>
      <c r="AZ37" s="445"/>
      <c r="BA37" s="445"/>
      <c r="BB37" s="445"/>
      <c r="BC37" s="445"/>
      <c r="BD37" s="445"/>
      <c r="BE37" s="445"/>
      <c r="BF37" s="445"/>
      <c r="BG37" s="445"/>
      <c r="BH37" s="445"/>
      <c r="BI37" s="445"/>
      <c r="BJ37" s="445"/>
      <c r="BK37" s="445"/>
      <c r="BL37" s="445"/>
      <c r="BM37" s="445"/>
      <c r="BN37" s="445"/>
      <c r="BO37" s="445"/>
      <c r="BP37" s="445"/>
      <c r="BQ37" s="445"/>
      <c r="BR37" s="445"/>
      <c r="BS37" s="445"/>
      <c r="BT37" s="445"/>
      <c r="BU37" s="445"/>
      <c r="BV37" s="445"/>
      <c r="BW37" s="445"/>
      <c r="BX37" s="445"/>
      <c r="BY37" s="445"/>
      <c r="BZ37" s="445"/>
      <c r="CA37" s="445"/>
      <c r="CB37" s="445"/>
      <c r="CC37" s="445"/>
      <c r="CD37" s="445"/>
      <c r="CE37" s="445"/>
      <c r="CF37" s="445"/>
      <c r="CG37" s="445"/>
      <c r="CH37" s="460"/>
      <c r="CI37" s="443">
        <f t="shared" si="0"/>
        <v>80</v>
      </c>
      <c r="CJ37" s="435">
        <v>32</v>
      </c>
      <c r="CK37" s="432"/>
      <c r="CL37" s="432">
        <f t="shared" si="1"/>
        <v>0</v>
      </c>
    </row>
    <row r="38" spans="2:90" s="433" customFormat="1" ht="18" customHeight="1" x14ac:dyDescent="0.6">
      <c r="B38" s="435">
        <v>33</v>
      </c>
      <c r="C38" s="358">
        <v>13177</v>
      </c>
      <c r="D38" s="361" t="s">
        <v>218</v>
      </c>
      <c r="E38" s="436"/>
      <c r="F38" s="437"/>
      <c r="G38" s="438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S38" s="438"/>
      <c r="T38" s="438"/>
      <c r="U38" s="439"/>
      <c r="V38" s="439"/>
      <c r="W38" s="439"/>
      <c r="X38" s="439"/>
      <c r="Y38" s="440"/>
      <c r="Z38" s="439"/>
      <c r="AA38" s="439"/>
      <c r="AB38" s="439"/>
      <c r="AC38" s="439"/>
      <c r="AD38" s="439"/>
      <c r="AE38" s="438"/>
      <c r="AF38" s="438"/>
      <c r="AG38" s="438"/>
      <c r="AH38" s="438"/>
      <c r="AI38" s="438"/>
      <c r="AJ38" s="438"/>
      <c r="AK38" s="438"/>
      <c r="AL38" s="438"/>
      <c r="AM38" s="446"/>
      <c r="AN38" s="458"/>
      <c r="AO38" s="459"/>
      <c r="AP38" s="445"/>
      <c r="AQ38" s="445"/>
      <c r="AR38" s="445"/>
      <c r="AS38" s="445"/>
      <c r="AT38" s="445"/>
      <c r="AU38" s="445"/>
      <c r="AV38" s="445"/>
      <c r="AW38" s="445"/>
      <c r="AX38" s="445"/>
      <c r="AY38" s="445"/>
      <c r="AZ38" s="445"/>
      <c r="BA38" s="445"/>
      <c r="BB38" s="445"/>
      <c r="BC38" s="445"/>
      <c r="BD38" s="445"/>
      <c r="BE38" s="445"/>
      <c r="BF38" s="445"/>
      <c r="BG38" s="445"/>
      <c r="BH38" s="445"/>
      <c r="BI38" s="445"/>
      <c r="BJ38" s="445"/>
      <c r="BK38" s="445"/>
      <c r="BL38" s="445"/>
      <c r="BM38" s="445"/>
      <c r="BN38" s="445"/>
      <c r="BO38" s="445"/>
      <c r="BP38" s="445"/>
      <c r="BQ38" s="445"/>
      <c r="BR38" s="445"/>
      <c r="BS38" s="445"/>
      <c r="BT38" s="445"/>
      <c r="BU38" s="445"/>
      <c r="BV38" s="445"/>
      <c r="BW38" s="445"/>
      <c r="BX38" s="445"/>
      <c r="BY38" s="445"/>
      <c r="BZ38" s="445"/>
      <c r="CA38" s="445"/>
      <c r="CB38" s="445"/>
      <c r="CC38" s="445"/>
      <c r="CD38" s="445"/>
      <c r="CE38" s="445"/>
      <c r="CF38" s="445"/>
      <c r="CG38" s="445"/>
      <c r="CH38" s="460"/>
      <c r="CI38" s="443">
        <f t="shared" si="0"/>
        <v>80</v>
      </c>
      <c r="CJ38" s="435">
        <v>33</v>
      </c>
      <c r="CK38" s="432"/>
      <c r="CL38" s="432">
        <f t="shared" si="1"/>
        <v>0</v>
      </c>
    </row>
    <row r="39" spans="2:90" s="433" customFormat="1" ht="18" customHeight="1" x14ac:dyDescent="0.6">
      <c r="B39" s="435">
        <v>34</v>
      </c>
      <c r="C39" s="358">
        <v>13230</v>
      </c>
      <c r="D39" s="361" t="s">
        <v>219</v>
      </c>
      <c r="E39" s="436"/>
      <c r="F39" s="437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8"/>
      <c r="T39" s="438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8"/>
      <c r="AF39" s="438"/>
      <c r="AG39" s="438"/>
      <c r="AH39" s="438"/>
      <c r="AI39" s="438"/>
      <c r="AJ39" s="438"/>
      <c r="AK39" s="438"/>
      <c r="AL39" s="438"/>
      <c r="AM39" s="446"/>
      <c r="AN39" s="458"/>
      <c r="AO39" s="459"/>
      <c r="AP39" s="445"/>
      <c r="AQ39" s="445"/>
      <c r="AR39" s="445"/>
      <c r="AS39" s="445"/>
      <c r="AT39" s="445"/>
      <c r="AU39" s="445"/>
      <c r="AV39" s="445"/>
      <c r="AW39" s="445"/>
      <c r="AX39" s="445"/>
      <c r="AY39" s="445"/>
      <c r="AZ39" s="445"/>
      <c r="BA39" s="445"/>
      <c r="BB39" s="445"/>
      <c r="BC39" s="445"/>
      <c r="BD39" s="445"/>
      <c r="BE39" s="445"/>
      <c r="BF39" s="445"/>
      <c r="BG39" s="445"/>
      <c r="BH39" s="445"/>
      <c r="BI39" s="445"/>
      <c r="BJ39" s="445"/>
      <c r="BK39" s="445"/>
      <c r="BL39" s="445"/>
      <c r="BM39" s="445"/>
      <c r="BN39" s="445"/>
      <c r="BO39" s="445"/>
      <c r="BP39" s="445"/>
      <c r="BQ39" s="445"/>
      <c r="BR39" s="445"/>
      <c r="BS39" s="445"/>
      <c r="BT39" s="445"/>
      <c r="BU39" s="445"/>
      <c r="BV39" s="445"/>
      <c r="BW39" s="445"/>
      <c r="BX39" s="445"/>
      <c r="BY39" s="445"/>
      <c r="BZ39" s="445"/>
      <c r="CA39" s="445"/>
      <c r="CB39" s="445"/>
      <c r="CC39" s="445"/>
      <c r="CD39" s="445"/>
      <c r="CE39" s="445"/>
      <c r="CF39" s="445"/>
      <c r="CG39" s="445"/>
      <c r="CH39" s="460"/>
      <c r="CI39" s="443">
        <f t="shared" si="0"/>
        <v>80</v>
      </c>
      <c r="CJ39" s="435">
        <v>34</v>
      </c>
      <c r="CK39" s="432"/>
      <c r="CL39" s="432">
        <f t="shared" si="1"/>
        <v>0</v>
      </c>
    </row>
    <row r="40" spans="2:90" s="433" customFormat="1" ht="18" customHeight="1" x14ac:dyDescent="0.6">
      <c r="B40" s="435">
        <v>35</v>
      </c>
      <c r="C40" s="358">
        <v>13326</v>
      </c>
      <c r="D40" s="361" t="s">
        <v>220</v>
      </c>
      <c r="E40" s="461"/>
      <c r="F40" s="464"/>
      <c r="G40" s="465"/>
      <c r="H40" s="465"/>
      <c r="I40" s="465"/>
      <c r="J40" s="465"/>
      <c r="K40" s="465"/>
      <c r="L40" s="465"/>
      <c r="M40" s="465"/>
      <c r="N40" s="465"/>
      <c r="O40" s="465"/>
      <c r="P40" s="465"/>
      <c r="Q40" s="465"/>
      <c r="R40" s="465"/>
      <c r="S40" s="465"/>
      <c r="T40" s="465"/>
      <c r="U40" s="439"/>
      <c r="V40" s="439"/>
      <c r="W40" s="439"/>
      <c r="X40" s="439"/>
      <c r="Y40" s="439"/>
      <c r="Z40" s="439"/>
      <c r="AA40" s="439"/>
      <c r="AB40" s="439"/>
      <c r="AC40" s="439"/>
      <c r="AD40" s="439"/>
      <c r="AE40" s="465"/>
      <c r="AF40" s="465"/>
      <c r="AG40" s="465"/>
      <c r="AH40" s="465"/>
      <c r="AI40" s="465"/>
      <c r="AJ40" s="465"/>
      <c r="AK40" s="465"/>
      <c r="AL40" s="465"/>
      <c r="AM40" s="446"/>
      <c r="AN40" s="458"/>
      <c r="AO40" s="459"/>
      <c r="AP40" s="445"/>
      <c r="AQ40" s="445"/>
      <c r="AR40" s="445"/>
      <c r="AS40" s="445"/>
      <c r="AT40" s="445"/>
      <c r="AU40" s="445"/>
      <c r="AV40" s="445"/>
      <c r="AW40" s="445"/>
      <c r="AX40" s="445"/>
      <c r="AY40" s="445"/>
      <c r="AZ40" s="445"/>
      <c r="BA40" s="445"/>
      <c r="BB40" s="445"/>
      <c r="BC40" s="445"/>
      <c r="BD40" s="445"/>
      <c r="BE40" s="445"/>
      <c r="BF40" s="445"/>
      <c r="BG40" s="445"/>
      <c r="BH40" s="445"/>
      <c r="BI40" s="445"/>
      <c r="BJ40" s="445"/>
      <c r="BK40" s="445"/>
      <c r="BL40" s="445"/>
      <c r="BM40" s="445"/>
      <c r="BN40" s="445"/>
      <c r="BO40" s="445"/>
      <c r="BP40" s="445"/>
      <c r="BQ40" s="445"/>
      <c r="BR40" s="445"/>
      <c r="BS40" s="445"/>
      <c r="BT40" s="445"/>
      <c r="BU40" s="445"/>
      <c r="BV40" s="445"/>
      <c r="BW40" s="445"/>
      <c r="BX40" s="445"/>
      <c r="BY40" s="445"/>
      <c r="BZ40" s="445"/>
      <c r="CA40" s="445"/>
      <c r="CB40" s="445"/>
      <c r="CC40" s="445"/>
      <c r="CD40" s="445"/>
      <c r="CE40" s="445"/>
      <c r="CF40" s="445"/>
      <c r="CG40" s="445"/>
      <c r="CH40" s="460"/>
      <c r="CI40" s="443">
        <f t="shared" si="0"/>
        <v>80</v>
      </c>
      <c r="CJ40" s="435">
        <v>35</v>
      </c>
      <c r="CK40" s="432"/>
      <c r="CL40" s="432">
        <f t="shared" si="1"/>
        <v>0</v>
      </c>
    </row>
    <row r="41" spans="2:90" s="433" customFormat="1" ht="18" customHeight="1" x14ac:dyDescent="0.6">
      <c r="B41" s="435">
        <v>36</v>
      </c>
      <c r="C41" s="362"/>
      <c r="D41" s="361"/>
      <c r="E41" s="444"/>
      <c r="F41" s="437"/>
      <c r="G41" s="438"/>
      <c r="H41" s="438"/>
      <c r="I41" s="438"/>
      <c r="J41" s="438"/>
      <c r="K41" s="438"/>
      <c r="L41" s="438"/>
      <c r="M41" s="438"/>
      <c r="N41" s="438"/>
      <c r="O41" s="438"/>
      <c r="P41" s="438"/>
      <c r="Q41" s="438"/>
      <c r="R41" s="438"/>
      <c r="S41" s="438"/>
      <c r="T41" s="438"/>
      <c r="U41" s="439"/>
      <c r="V41" s="439"/>
      <c r="W41" s="439"/>
      <c r="X41" s="439"/>
      <c r="Y41" s="439"/>
      <c r="Z41" s="439"/>
      <c r="AA41" s="439"/>
      <c r="AB41" s="439"/>
      <c r="AC41" s="439"/>
      <c r="AD41" s="439"/>
      <c r="AE41" s="438"/>
      <c r="AF41" s="438"/>
      <c r="AG41" s="438"/>
      <c r="AH41" s="438"/>
      <c r="AI41" s="438"/>
      <c r="AJ41" s="438"/>
      <c r="AK41" s="438"/>
      <c r="AL41" s="438"/>
      <c r="AM41" s="446"/>
      <c r="AN41" s="458"/>
      <c r="AO41" s="459"/>
      <c r="AP41" s="445"/>
      <c r="AQ41" s="445"/>
      <c r="AR41" s="445"/>
      <c r="AS41" s="445"/>
      <c r="AT41" s="445"/>
      <c r="AU41" s="445"/>
      <c r="AV41" s="445"/>
      <c r="AW41" s="445"/>
      <c r="AX41" s="445"/>
      <c r="AY41" s="445"/>
      <c r="AZ41" s="445"/>
      <c r="BA41" s="445"/>
      <c r="BB41" s="445"/>
      <c r="BC41" s="445"/>
      <c r="BD41" s="445"/>
      <c r="BE41" s="445"/>
      <c r="BF41" s="445"/>
      <c r="BG41" s="445"/>
      <c r="BH41" s="445"/>
      <c r="BI41" s="445"/>
      <c r="BJ41" s="445"/>
      <c r="BK41" s="445"/>
      <c r="BL41" s="445"/>
      <c r="BM41" s="445"/>
      <c r="BN41" s="445"/>
      <c r="BO41" s="445"/>
      <c r="BP41" s="445"/>
      <c r="BQ41" s="445"/>
      <c r="BR41" s="445"/>
      <c r="BS41" s="445"/>
      <c r="BT41" s="445"/>
      <c r="BU41" s="445"/>
      <c r="BV41" s="445"/>
      <c r="BW41" s="445"/>
      <c r="BX41" s="445"/>
      <c r="BY41" s="445"/>
      <c r="BZ41" s="445"/>
      <c r="CA41" s="445"/>
      <c r="CB41" s="445"/>
      <c r="CC41" s="445"/>
      <c r="CD41" s="445"/>
      <c r="CE41" s="445"/>
      <c r="CF41" s="445"/>
      <c r="CG41" s="445"/>
      <c r="CH41" s="460"/>
      <c r="CI41" s="443"/>
      <c r="CJ41" s="435"/>
      <c r="CK41" s="432"/>
      <c r="CL41" s="432"/>
    </row>
    <row r="42" spans="2:90" s="433" customFormat="1" ht="18" customHeight="1" x14ac:dyDescent="0.6">
      <c r="B42" s="435">
        <v>37</v>
      </c>
      <c r="C42" s="362"/>
      <c r="D42" s="361"/>
      <c r="E42" s="436"/>
      <c r="F42" s="473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39"/>
      <c r="V42" s="439"/>
      <c r="W42" s="439"/>
      <c r="X42" s="439"/>
      <c r="Y42" s="439"/>
      <c r="Z42" s="439"/>
      <c r="AA42" s="439"/>
      <c r="AB42" s="439"/>
      <c r="AC42" s="439"/>
      <c r="AD42" s="439"/>
      <c r="AE42" s="474"/>
      <c r="AF42" s="474"/>
      <c r="AG42" s="474"/>
      <c r="AH42" s="474"/>
      <c r="AI42" s="474"/>
      <c r="AJ42" s="474"/>
      <c r="AK42" s="474"/>
      <c r="AL42" s="474"/>
      <c r="AM42" s="446"/>
      <c r="AN42" s="458"/>
      <c r="AO42" s="459"/>
      <c r="AP42" s="445"/>
      <c r="AQ42" s="445"/>
      <c r="AR42" s="445"/>
      <c r="AS42" s="445"/>
      <c r="AT42" s="445"/>
      <c r="AU42" s="445"/>
      <c r="AV42" s="445"/>
      <c r="AW42" s="445"/>
      <c r="AX42" s="445"/>
      <c r="AY42" s="445"/>
      <c r="AZ42" s="445"/>
      <c r="BA42" s="445"/>
      <c r="BB42" s="445"/>
      <c r="BC42" s="445"/>
      <c r="BD42" s="445"/>
      <c r="BE42" s="445"/>
      <c r="BF42" s="445"/>
      <c r="BG42" s="445"/>
      <c r="BH42" s="445"/>
      <c r="BI42" s="445"/>
      <c r="BJ42" s="445"/>
      <c r="BK42" s="445"/>
      <c r="BL42" s="445"/>
      <c r="BM42" s="445"/>
      <c r="BN42" s="445"/>
      <c r="BO42" s="445"/>
      <c r="BP42" s="445"/>
      <c r="BQ42" s="445"/>
      <c r="BR42" s="445"/>
      <c r="BS42" s="445"/>
      <c r="BT42" s="445"/>
      <c r="BU42" s="445"/>
      <c r="BV42" s="445"/>
      <c r="BW42" s="445"/>
      <c r="BX42" s="445"/>
      <c r="BY42" s="445"/>
      <c r="BZ42" s="445"/>
      <c r="CA42" s="445"/>
      <c r="CB42" s="445"/>
      <c r="CC42" s="445"/>
      <c r="CD42" s="445"/>
      <c r="CE42" s="445"/>
      <c r="CF42" s="445"/>
      <c r="CG42" s="445"/>
      <c r="CH42" s="460"/>
      <c r="CI42" s="443"/>
      <c r="CJ42" s="435"/>
      <c r="CK42" s="432"/>
      <c r="CL42" s="432"/>
    </row>
    <row r="43" spans="2:90" s="433" customFormat="1" ht="18" customHeight="1" x14ac:dyDescent="0.6">
      <c r="B43" s="435">
        <v>38</v>
      </c>
      <c r="C43" s="362"/>
      <c r="D43" s="361"/>
      <c r="E43" s="436"/>
      <c r="F43" s="473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39"/>
      <c r="V43" s="439"/>
      <c r="W43" s="439"/>
      <c r="X43" s="439"/>
      <c r="Y43" s="439"/>
      <c r="Z43" s="439"/>
      <c r="AA43" s="439"/>
      <c r="AB43" s="439"/>
      <c r="AC43" s="439"/>
      <c r="AD43" s="439"/>
      <c r="AE43" s="474"/>
      <c r="AF43" s="474"/>
      <c r="AG43" s="474"/>
      <c r="AH43" s="474"/>
      <c r="AI43" s="474"/>
      <c r="AJ43" s="474"/>
      <c r="AK43" s="474"/>
      <c r="AL43" s="474"/>
      <c r="AM43" s="446"/>
      <c r="AN43" s="458"/>
      <c r="AO43" s="459"/>
      <c r="AP43" s="445"/>
      <c r="AQ43" s="445"/>
      <c r="AR43" s="445"/>
      <c r="AS43" s="445"/>
      <c r="AT43" s="445"/>
      <c r="AU43" s="445"/>
      <c r="AV43" s="445"/>
      <c r="AW43" s="445"/>
      <c r="AX43" s="445"/>
      <c r="AY43" s="445"/>
      <c r="AZ43" s="445"/>
      <c r="BA43" s="445"/>
      <c r="BB43" s="445"/>
      <c r="BC43" s="445"/>
      <c r="BD43" s="445"/>
      <c r="BE43" s="445"/>
      <c r="BF43" s="445"/>
      <c r="BG43" s="445"/>
      <c r="BH43" s="445"/>
      <c r="BI43" s="445"/>
      <c r="BJ43" s="445"/>
      <c r="BK43" s="445"/>
      <c r="BL43" s="445"/>
      <c r="BM43" s="445"/>
      <c r="BN43" s="445"/>
      <c r="BO43" s="445"/>
      <c r="BP43" s="445"/>
      <c r="BQ43" s="445"/>
      <c r="BR43" s="445"/>
      <c r="BS43" s="445"/>
      <c r="BT43" s="445"/>
      <c r="BU43" s="445"/>
      <c r="BV43" s="445"/>
      <c r="BW43" s="445"/>
      <c r="BX43" s="445"/>
      <c r="BY43" s="445"/>
      <c r="BZ43" s="445"/>
      <c r="CA43" s="445"/>
      <c r="CB43" s="445"/>
      <c r="CC43" s="445"/>
      <c r="CD43" s="445"/>
      <c r="CE43" s="445"/>
      <c r="CF43" s="445"/>
      <c r="CG43" s="445"/>
      <c r="CH43" s="460"/>
      <c r="CI43" s="443"/>
      <c r="CJ43" s="435"/>
      <c r="CK43" s="432"/>
      <c r="CL43" s="432"/>
    </row>
    <row r="44" spans="2:90" s="433" customFormat="1" ht="18" customHeight="1" x14ac:dyDescent="0.6">
      <c r="B44" s="435">
        <v>39</v>
      </c>
      <c r="C44" s="362"/>
      <c r="D44" s="361"/>
      <c r="E44" s="475"/>
      <c r="F44" s="473"/>
      <c r="G44" s="474"/>
      <c r="H44" s="474"/>
      <c r="I44" s="474"/>
      <c r="J44" s="474"/>
      <c r="K44" s="474"/>
      <c r="L44" s="474"/>
      <c r="M44" s="474"/>
      <c r="N44" s="474"/>
      <c r="O44" s="474"/>
      <c r="P44" s="474"/>
      <c r="Q44" s="474"/>
      <c r="R44" s="474"/>
      <c r="S44" s="474"/>
      <c r="T44" s="474"/>
      <c r="U44" s="439"/>
      <c r="V44" s="439"/>
      <c r="W44" s="439"/>
      <c r="X44" s="439"/>
      <c r="Y44" s="439"/>
      <c r="Z44" s="439"/>
      <c r="AA44" s="439"/>
      <c r="AB44" s="439"/>
      <c r="AC44" s="439"/>
      <c r="AD44" s="439"/>
      <c r="AE44" s="474"/>
      <c r="AF44" s="474"/>
      <c r="AG44" s="474"/>
      <c r="AH44" s="474"/>
      <c r="AI44" s="474"/>
      <c r="AJ44" s="474"/>
      <c r="AK44" s="474"/>
      <c r="AL44" s="474"/>
      <c r="AM44" s="446"/>
      <c r="AN44" s="458"/>
      <c r="AO44" s="459"/>
      <c r="AP44" s="445"/>
      <c r="AQ44" s="445"/>
      <c r="AR44" s="445"/>
      <c r="AS44" s="445"/>
      <c r="AT44" s="445"/>
      <c r="AU44" s="445"/>
      <c r="AV44" s="445"/>
      <c r="AW44" s="445"/>
      <c r="AX44" s="445"/>
      <c r="AY44" s="445"/>
      <c r="AZ44" s="445"/>
      <c r="BA44" s="445"/>
      <c r="BB44" s="445"/>
      <c r="BC44" s="445"/>
      <c r="BD44" s="445"/>
      <c r="BE44" s="445"/>
      <c r="BF44" s="445"/>
      <c r="BG44" s="445"/>
      <c r="BH44" s="445"/>
      <c r="BI44" s="445"/>
      <c r="BJ44" s="445"/>
      <c r="BK44" s="445"/>
      <c r="BL44" s="445"/>
      <c r="BM44" s="445"/>
      <c r="BN44" s="445"/>
      <c r="BO44" s="445"/>
      <c r="BP44" s="445"/>
      <c r="BQ44" s="445"/>
      <c r="BR44" s="445"/>
      <c r="BS44" s="445"/>
      <c r="BT44" s="445"/>
      <c r="BU44" s="445"/>
      <c r="BV44" s="445"/>
      <c r="BW44" s="445"/>
      <c r="BX44" s="445"/>
      <c r="BY44" s="445"/>
      <c r="BZ44" s="445"/>
      <c r="CA44" s="445"/>
      <c r="CB44" s="445"/>
      <c r="CC44" s="445"/>
      <c r="CD44" s="445"/>
      <c r="CE44" s="445"/>
      <c r="CF44" s="445"/>
      <c r="CG44" s="445"/>
      <c r="CH44" s="460"/>
      <c r="CI44" s="443"/>
      <c r="CJ44" s="435"/>
      <c r="CK44" s="432"/>
      <c r="CL44" s="432"/>
    </row>
    <row r="45" spans="2:90" s="433" customFormat="1" ht="18" customHeight="1" thickBot="1" x14ac:dyDescent="0.65">
      <c r="B45" s="476">
        <v>40</v>
      </c>
      <c r="C45" s="362"/>
      <c r="D45" s="361"/>
      <c r="E45" s="477"/>
      <c r="F45" s="478"/>
      <c r="G45" s="479"/>
      <c r="H45" s="479"/>
      <c r="I45" s="479"/>
      <c r="J45" s="479"/>
      <c r="K45" s="479"/>
      <c r="L45" s="479"/>
      <c r="M45" s="479"/>
      <c r="N45" s="479"/>
      <c r="O45" s="479"/>
      <c r="P45" s="479"/>
      <c r="Q45" s="479"/>
      <c r="R45" s="479"/>
      <c r="S45" s="479"/>
      <c r="T45" s="479"/>
      <c r="U45" s="480"/>
      <c r="V45" s="480"/>
      <c r="W45" s="480"/>
      <c r="X45" s="480"/>
      <c r="Y45" s="480"/>
      <c r="Z45" s="480"/>
      <c r="AA45" s="480"/>
      <c r="AB45" s="480"/>
      <c r="AC45" s="480"/>
      <c r="AD45" s="480"/>
      <c r="AE45" s="479"/>
      <c r="AF45" s="479"/>
      <c r="AG45" s="479"/>
      <c r="AH45" s="479"/>
      <c r="AI45" s="479"/>
      <c r="AJ45" s="479"/>
      <c r="AK45" s="479"/>
      <c r="AL45" s="479"/>
      <c r="AM45" s="481"/>
      <c r="AN45" s="458"/>
      <c r="AO45" s="459"/>
      <c r="AP45" s="445"/>
      <c r="AQ45" s="445"/>
      <c r="AR45" s="445"/>
      <c r="AS45" s="445"/>
      <c r="AT45" s="445"/>
      <c r="AU45" s="445"/>
      <c r="AV45" s="445"/>
      <c r="AW45" s="445"/>
      <c r="AX45" s="445"/>
      <c r="AY45" s="445"/>
      <c r="AZ45" s="445"/>
      <c r="BA45" s="445"/>
      <c r="BB45" s="445"/>
      <c r="BC45" s="445"/>
      <c r="BD45" s="445"/>
      <c r="BE45" s="445"/>
      <c r="BF45" s="445"/>
      <c r="BG45" s="445"/>
      <c r="BH45" s="445"/>
      <c r="BI45" s="445"/>
      <c r="BJ45" s="445"/>
      <c r="BK45" s="445"/>
      <c r="BL45" s="445"/>
      <c r="BM45" s="445"/>
      <c r="BN45" s="445"/>
      <c r="BO45" s="445"/>
      <c r="BP45" s="445"/>
      <c r="BQ45" s="445"/>
      <c r="BR45" s="445"/>
      <c r="BS45" s="445"/>
      <c r="BT45" s="445"/>
      <c r="BU45" s="445"/>
      <c r="BV45" s="445"/>
      <c r="BW45" s="445"/>
      <c r="BX45" s="445"/>
      <c r="BY45" s="445"/>
      <c r="BZ45" s="445"/>
      <c r="CA45" s="445"/>
      <c r="CB45" s="445"/>
      <c r="CC45" s="445"/>
      <c r="CD45" s="445"/>
      <c r="CE45" s="445"/>
      <c r="CF45" s="445"/>
      <c r="CG45" s="445"/>
      <c r="CH45" s="460"/>
      <c r="CI45" s="482"/>
      <c r="CJ45" s="476"/>
      <c r="CK45" s="432"/>
      <c r="CL45" s="432"/>
    </row>
  </sheetData>
  <mergeCells count="10">
    <mergeCell ref="CN12:CW13"/>
    <mergeCell ref="CN14:CW15"/>
    <mergeCell ref="CN16:CR17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67"/>
  <sheetViews>
    <sheetView showGridLines="0" view="pageBreakPreview" zoomScaleNormal="100" zoomScaleSheetLayoutView="100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X49" sqref="X49"/>
    </sheetView>
  </sheetViews>
  <sheetFormatPr defaultColWidth="9.125" defaultRowHeight="21" x14ac:dyDescent="0.6"/>
  <cols>
    <col min="1" max="1" width="5.375" style="171" customWidth="1"/>
    <col min="2" max="2" width="3.25" style="171" customWidth="1"/>
    <col min="3" max="3" width="28.625" style="171" customWidth="1"/>
    <col min="4" max="21" width="2.75" style="171" customWidth="1"/>
    <col min="22" max="24" width="4.375" style="171" customWidth="1"/>
    <col min="25" max="25" width="4.75" style="171" customWidth="1"/>
    <col min="26" max="27" width="4.375" style="171" customWidth="1"/>
    <col min="28" max="16384" width="9.125" style="171"/>
  </cols>
  <sheetData>
    <row r="1" spans="2:27" ht="35.1" customHeight="1" thickBot="1" x14ac:dyDescent="0.75">
      <c r="B1" s="579" t="s">
        <v>116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</row>
    <row r="2" spans="2:27" ht="18.899999999999999" customHeight="1" thickBot="1" x14ac:dyDescent="0.65">
      <c r="B2" s="172"/>
      <c r="C2" s="172"/>
      <c r="D2" s="580" t="s">
        <v>42</v>
      </c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2"/>
      <c r="V2" s="583" t="s">
        <v>4</v>
      </c>
      <c r="W2" s="584"/>
      <c r="X2" s="584"/>
      <c r="Y2" s="585"/>
      <c r="Z2" s="173" t="s">
        <v>5</v>
      </c>
      <c r="AA2" s="172"/>
    </row>
    <row r="3" spans="2:27" ht="18.899999999999999" customHeight="1" x14ac:dyDescent="0.6">
      <c r="B3" s="174" t="s">
        <v>0</v>
      </c>
      <c r="C3" s="174"/>
      <c r="D3" s="175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7"/>
      <c r="V3" s="178" t="s">
        <v>6</v>
      </c>
      <c r="W3" s="586" t="s">
        <v>43</v>
      </c>
      <c r="X3" s="589" t="s">
        <v>44</v>
      </c>
      <c r="Y3" s="592" t="s">
        <v>1</v>
      </c>
      <c r="Z3" s="179" t="s">
        <v>7</v>
      </c>
      <c r="AA3" s="180"/>
    </row>
    <row r="4" spans="2:27" ht="18.899999999999999" customHeight="1" x14ac:dyDescent="0.7">
      <c r="B4" s="174" t="s">
        <v>2</v>
      </c>
      <c r="C4" s="181" t="s">
        <v>34</v>
      </c>
      <c r="D4" s="182"/>
      <c r="E4" s="183"/>
      <c r="F4" s="182"/>
      <c r="G4" s="183"/>
      <c r="H4" s="182"/>
      <c r="I4" s="183"/>
      <c r="J4" s="182"/>
      <c r="K4" s="183"/>
      <c r="L4" s="182"/>
      <c r="M4" s="183"/>
      <c r="N4" s="182"/>
      <c r="O4" s="183"/>
      <c r="P4" s="182"/>
      <c r="Q4" s="183"/>
      <c r="R4" s="182"/>
      <c r="S4" s="183"/>
      <c r="T4" s="182"/>
      <c r="U4" s="183"/>
      <c r="V4" s="184" t="s">
        <v>8</v>
      </c>
      <c r="W4" s="587"/>
      <c r="X4" s="590"/>
      <c r="Y4" s="593"/>
      <c r="Z4" s="179" t="s">
        <v>9</v>
      </c>
      <c r="AA4" s="180" t="s">
        <v>10</v>
      </c>
    </row>
    <row r="5" spans="2:27" ht="18.899999999999999" customHeight="1" thickBot="1" x14ac:dyDescent="0.65">
      <c r="B5" s="185"/>
      <c r="C5" s="174"/>
      <c r="D5" s="175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7"/>
      <c r="V5" s="186" t="s">
        <v>11</v>
      </c>
      <c r="W5" s="588"/>
      <c r="X5" s="591"/>
      <c r="Y5" s="594"/>
      <c r="Z5" s="179" t="s">
        <v>12</v>
      </c>
      <c r="AA5" s="180"/>
    </row>
    <row r="6" spans="2:27" ht="18.899999999999999" customHeight="1" thickBot="1" x14ac:dyDescent="0.75">
      <c r="B6" s="187"/>
      <c r="C6" s="484"/>
      <c r="D6" s="188"/>
      <c r="E6" s="189"/>
      <c r="F6" s="189">
        <v>10</v>
      </c>
      <c r="G6" s="189">
        <v>10</v>
      </c>
      <c r="H6" s="189">
        <v>10</v>
      </c>
      <c r="I6" s="189">
        <v>10</v>
      </c>
      <c r="J6" s="189">
        <v>10</v>
      </c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90"/>
      <c r="V6" s="191">
        <f t="shared" ref="V6:V41" si="0">SUM(D6:U6)</f>
        <v>50</v>
      </c>
      <c r="W6" s="192">
        <v>20</v>
      </c>
      <c r="X6" s="192">
        <v>30</v>
      </c>
      <c r="Y6" s="193">
        <f t="shared" ref="Y6:Y41" si="1">SUM(V6:X6)</f>
        <v>100</v>
      </c>
      <c r="Z6" s="194"/>
      <c r="AA6" s="187"/>
    </row>
    <row r="7" spans="2:27" ht="18" customHeight="1" x14ac:dyDescent="0.6">
      <c r="B7" s="2">
        <v>1</v>
      </c>
      <c r="C7" s="483" t="str">
        <f>'เวลาเรียน3-3'!D6</f>
        <v>นาย กฤษฎา  รูปกระต่าย</v>
      </c>
      <c r="D7" s="196"/>
      <c r="E7" s="197"/>
      <c r="F7" s="197">
        <v>6</v>
      </c>
      <c r="G7" s="198">
        <v>6</v>
      </c>
      <c r="H7" s="199">
        <v>5</v>
      </c>
      <c r="I7" s="199">
        <v>5</v>
      </c>
      <c r="J7" s="199">
        <v>5</v>
      </c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200"/>
      <c r="V7" s="201">
        <f t="shared" si="0"/>
        <v>27</v>
      </c>
      <c r="W7" s="197">
        <v>10</v>
      </c>
      <c r="X7" s="197">
        <v>15</v>
      </c>
      <c r="Y7" s="202">
        <f t="shared" si="1"/>
        <v>52</v>
      </c>
      <c r="Z7" s="203" t="str">
        <f t="shared" ref="Z7:Z41" si="2">IF(Y7&lt;50,"0",IF(Y7&lt;55,"1",IF(Y7&lt;60,"1.5",IF(Y7&lt;65,"2",IF(Y7&lt;70,"2.5",IF(Y7&lt;75,"3",IF(Y7&lt;80,"3.5",4)))))))</f>
        <v>1</v>
      </c>
      <c r="AA7" s="204"/>
    </row>
    <row r="8" spans="2:27" ht="18" customHeight="1" x14ac:dyDescent="0.6">
      <c r="B8" s="1">
        <v>2</v>
      </c>
      <c r="C8" s="483" t="str">
        <f>'เวลาเรียน3-3'!D7</f>
        <v>นาย ภูวิศ  มุขประดิษฐ์</v>
      </c>
      <c r="D8" s="206"/>
      <c r="E8" s="207"/>
      <c r="F8" s="207">
        <v>5</v>
      </c>
      <c r="G8" s="208">
        <v>6</v>
      </c>
      <c r="H8" s="209">
        <v>6</v>
      </c>
      <c r="I8" s="209">
        <v>5</v>
      </c>
      <c r="J8" s="209">
        <v>5</v>
      </c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10"/>
      <c r="V8" s="211">
        <f t="shared" si="0"/>
        <v>27</v>
      </c>
      <c r="W8" s="207">
        <v>10</v>
      </c>
      <c r="X8" s="207">
        <v>15</v>
      </c>
      <c r="Y8" s="202">
        <f t="shared" si="1"/>
        <v>52</v>
      </c>
      <c r="Z8" s="203" t="str">
        <f t="shared" si="2"/>
        <v>1</v>
      </c>
      <c r="AA8" s="212"/>
    </row>
    <row r="9" spans="2:27" ht="18" customHeight="1" x14ac:dyDescent="0.6">
      <c r="B9" s="2">
        <v>3</v>
      </c>
      <c r="C9" s="483" t="str">
        <f>'เวลาเรียน3-3'!D8</f>
        <v>นาย มงคล  ชะอุ่มเกษ</v>
      </c>
      <c r="D9" s="206"/>
      <c r="E9" s="207"/>
      <c r="F9" s="207">
        <v>6</v>
      </c>
      <c r="G9" s="208">
        <v>5</v>
      </c>
      <c r="H9" s="209">
        <v>8</v>
      </c>
      <c r="I9" s="209">
        <v>7</v>
      </c>
      <c r="J9" s="209">
        <v>6</v>
      </c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10"/>
      <c r="V9" s="211">
        <f t="shared" si="0"/>
        <v>32</v>
      </c>
      <c r="W9" s="213">
        <v>12</v>
      </c>
      <c r="X9" s="213">
        <v>15</v>
      </c>
      <c r="Y9" s="202">
        <f t="shared" si="1"/>
        <v>59</v>
      </c>
      <c r="Z9" s="203" t="str">
        <f t="shared" si="2"/>
        <v>1.5</v>
      </c>
      <c r="AA9" s="212"/>
    </row>
    <row r="10" spans="2:27" ht="18" customHeight="1" x14ac:dyDescent="0.6">
      <c r="B10" s="1">
        <v>4</v>
      </c>
      <c r="C10" s="483" t="str">
        <f>'เวลาเรียน3-3'!D9</f>
        <v>นางสาว มินตรา  พิทักษิณ</v>
      </c>
      <c r="D10" s="206"/>
      <c r="E10" s="207"/>
      <c r="F10" s="207">
        <v>5</v>
      </c>
      <c r="G10" s="208">
        <v>5</v>
      </c>
      <c r="H10" s="209">
        <v>6</v>
      </c>
      <c r="I10" s="209">
        <v>7</v>
      </c>
      <c r="J10" s="209">
        <v>7</v>
      </c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10"/>
      <c r="V10" s="211">
        <f t="shared" si="0"/>
        <v>30</v>
      </c>
      <c r="W10" s="207">
        <v>15</v>
      </c>
      <c r="X10" s="207">
        <v>18</v>
      </c>
      <c r="Y10" s="202">
        <f t="shared" si="1"/>
        <v>63</v>
      </c>
      <c r="Z10" s="203" t="str">
        <f t="shared" si="2"/>
        <v>2</v>
      </c>
      <c r="AA10" s="212"/>
    </row>
    <row r="11" spans="2:27" ht="18" customHeight="1" x14ac:dyDescent="0.6">
      <c r="B11" s="2">
        <v>5</v>
      </c>
      <c r="C11" s="483" t="str">
        <f>'เวลาเรียน3-3'!D10</f>
        <v>นางสาว สุพรรณษา  จันทร์ภู่</v>
      </c>
      <c r="D11" s="206"/>
      <c r="E11" s="207"/>
      <c r="F11" s="207">
        <v>6</v>
      </c>
      <c r="G11" s="208">
        <v>7</v>
      </c>
      <c r="H11" s="209">
        <v>8</v>
      </c>
      <c r="I11" s="209">
        <v>8</v>
      </c>
      <c r="J11" s="209">
        <v>5</v>
      </c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10"/>
      <c r="V11" s="211">
        <f t="shared" si="0"/>
        <v>34</v>
      </c>
      <c r="W11" s="213">
        <v>12</v>
      </c>
      <c r="X11" s="213">
        <v>25</v>
      </c>
      <c r="Y11" s="202">
        <f t="shared" si="1"/>
        <v>71</v>
      </c>
      <c r="Z11" s="203" t="str">
        <f t="shared" si="2"/>
        <v>3</v>
      </c>
      <c r="AA11" s="212"/>
    </row>
    <row r="12" spans="2:27" ht="18" customHeight="1" x14ac:dyDescent="0.6">
      <c r="B12" s="1">
        <v>6</v>
      </c>
      <c r="C12" s="483" t="str">
        <f>'เวลาเรียน3-3'!D11</f>
        <v>นาย กิตติกร  แซ่ลิม</v>
      </c>
      <c r="D12" s="206"/>
      <c r="E12" s="207"/>
      <c r="F12" s="207">
        <v>5</v>
      </c>
      <c r="G12" s="208">
        <v>5</v>
      </c>
      <c r="H12" s="209">
        <v>6</v>
      </c>
      <c r="I12" s="209">
        <v>6</v>
      </c>
      <c r="J12" s="209">
        <v>5</v>
      </c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10"/>
      <c r="V12" s="211">
        <f t="shared" si="0"/>
        <v>27</v>
      </c>
      <c r="W12" s="207">
        <v>12</v>
      </c>
      <c r="X12" s="207">
        <v>15</v>
      </c>
      <c r="Y12" s="202">
        <f t="shared" si="1"/>
        <v>54</v>
      </c>
      <c r="Z12" s="203" t="str">
        <f t="shared" si="2"/>
        <v>1</v>
      </c>
      <c r="AA12" s="212"/>
    </row>
    <row r="13" spans="2:27" ht="18" customHeight="1" x14ac:dyDescent="0.6">
      <c r="B13" s="2">
        <v>7</v>
      </c>
      <c r="C13" s="483" t="str">
        <f>'เวลาเรียน3-3'!D12</f>
        <v>นาย อนุเทพ  เอี่ยมจำรัส</v>
      </c>
      <c r="D13" s="206"/>
      <c r="E13" s="207"/>
      <c r="F13" s="207"/>
      <c r="G13" s="208"/>
      <c r="H13" s="209"/>
      <c r="I13" s="209"/>
      <c r="J13" s="209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10"/>
      <c r="V13" s="211">
        <f t="shared" si="0"/>
        <v>0</v>
      </c>
      <c r="W13" s="213"/>
      <c r="X13" s="213"/>
      <c r="Y13" s="202">
        <f t="shared" si="1"/>
        <v>0</v>
      </c>
      <c r="Z13" s="203" t="str">
        <f t="shared" si="2"/>
        <v>0</v>
      </c>
      <c r="AA13" s="212"/>
    </row>
    <row r="14" spans="2:27" ht="18" customHeight="1" x14ac:dyDescent="0.6">
      <c r="B14" s="1">
        <v>8</v>
      </c>
      <c r="C14" s="483" t="str">
        <f>'เวลาเรียน3-3'!D13</f>
        <v>นาย วศิน  พรสันเทียะ</v>
      </c>
      <c r="D14" s="206"/>
      <c r="E14" s="207"/>
      <c r="F14" s="207">
        <v>9</v>
      </c>
      <c r="G14" s="208">
        <v>9</v>
      </c>
      <c r="H14" s="209">
        <v>8</v>
      </c>
      <c r="I14" s="209">
        <v>8</v>
      </c>
      <c r="J14" s="209">
        <v>9</v>
      </c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10"/>
      <c r="V14" s="211">
        <f t="shared" si="0"/>
        <v>43</v>
      </c>
      <c r="W14" s="207">
        <v>18</v>
      </c>
      <c r="X14" s="207">
        <v>25</v>
      </c>
      <c r="Y14" s="202">
        <f t="shared" si="1"/>
        <v>86</v>
      </c>
      <c r="Z14" s="203">
        <f t="shared" si="2"/>
        <v>4</v>
      </c>
      <c r="AA14" s="212"/>
    </row>
    <row r="15" spans="2:27" ht="18" customHeight="1" x14ac:dyDescent="0.6">
      <c r="B15" s="2">
        <v>9</v>
      </c>
      <c r="C15" s="483" t="str">
        <f>'เวลาเรียน3-3'!D14</f>
        <v>นาย ทินกร  อินพล</v>
      </c>
      <c r="D15" s="206"/>
      <c r="E15" s="207"/>
      <c r="F15" s="207">
        <v>5</v>
      </c>
      <c r="G15" s="208">
        <v>5</v>
      </c>
      <c r="H15" s="209">
        <v>5</v>
      </c>
      <c r="I15" s="209">
        <v>6</v>
      </c>
      <c r="J15" s="209">
        <v>6</v>
      </c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10"/>
      <c r="V15" s="211">
        <f t="shared" si="0"/>
        <v>27</v>
      </c>
      <c r="W15" s="213">
        <v>12</v>
      </c>
      <c r="X15" s="213">
        <v>20</v>
      </c>
      <c r="Y15" s="202">
        <f t="shared" si="1"/>
        <v>59</v>
      </c>
      <c r="Z15" s="203" t="str">
        <f t="shared" si="2"/>
        <v>1.5</v>
      </c>
      <c r="AA15" s="212"/>
    </row>
    <row r="16" spans="2:27" ht="18" customHeight="1" x14ac:dyDescent="0.6">
      <c r="B16" s="1">
        <v>10</v>
      </c>
      <c r="C16" s="483" t="str">
        <f>'เวลาเรียน3-3'!D15</f>
        <v>นางสาว นันทกานต์  สุดสายเนตร</v>
      </c>
      <c r="D16" s="206"/>
      <c r="E16" s="207"/>
      <c r="F16" s="207"/>
      <c r="G16" s="208"/>
      <c r="H16" s="209"/>
      <c r="I16" s="209"/>
      <c r="J16" s="209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10"/>
      <c r="V16" s="211">
        <f t="shared" si="0"/>
        <v>0</v>
      </c>
      <c r="W16" s="207"/>
      <c r="X16" s="207"/>
      <c r="Y16" s="202">
        <f t="shared" si="1"/>
        <v>0</v>
      </c>
      <c r="Z16" s="203" t="str">
        <f t="shared" si="2"/>
        <v>0</v>
      </c>
      <c r="AA16" s="212"/>
    </row>
    <row r="17" spans="2:27" ht="18" customHeight="1" x14ac:dyDescent="0.6">
      <c r="B17" s="2">
        <v>11</v>
      </c>
      <c r="C17" s="483" t="str">
        <f>'เวลาเรียน3-3'!D16</f>
        <v>นางสาว สุภาพร  แซ่โค้ว</v>
      </c>
      <c r="D17" s="206"/>
      <c r="E17" s="207"/>
      <c r="F17" s="207"/>
      <c r="G17" s="208"/>
      <c r="H17" s="209"/>
      <c r="I17" s="209"/>
      <c r="J17" s="209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10"/>
      <c r="V17" s="211">
        <f t="shared" si="0"/>
        <v>0</v>
      </c>
      <c r="W17" s="213"/>
      <c r="X17" s="213"/>
      <c r="Y17" s="202">
        <f t="shared" si="1"/>
        <v>0</v>
      </c>
      <c r="Z17" s="203" t="str">
        <f t="shared" si="2"/>
        <v>0</v>
      </c>
      <c r="AA17" s="212"/>
    </row>
    <row r="18" spans="2:27" ht="18" customHeight="1" x14ac:dyDescent="0.6">
      <c r="B18" s="1">
        <v>12</v>
      </c>
      <c r="C18" s="483" t="str">
        <f>'เวลาเรียน3-3'!D17</f>
        <v>นาย สุทัช  แย้มพอบ</v>
      </c>
      <c r="D18" s="206"/>
      <c r="E18" s="207"/>
      <c r="F18" s="207"/>
      <c r="G18" s="208"/>
      <c r="H18" s="209"/>
      <c r="I18" s="209"/>
      <c r="J18" s="209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10"/>
      <c r="V18" s="211">
        <f t="shared" si="0"/>
        <v>0</v>
      </c>
      <c r="W18" s="207"/>
      <c r="X18" s="207"/>
      <c r="Y18" s="202">
        <f t="shared" si="1"/>
        <v>0</v>
      </c>
      <c r="Z18" s="203" t="str">
        <f t="shared" si="2"/>
        <v>0</v>
      </c>
      <c r="AA18" s="212"/>
    </row>
    <row r="19" spans="2:27" ht="18" customHeight="1" x14ac:dyDescent="0.6">
      <c r="B19" s="2">
        <v>13</v>
      </c>
      <c r="C19" s="483" t="str">
        <f>'เวลาเรียน3-3'!D18</f>
        <v>นาย ศรัณย์  นวลฉ่ำ</v>
      </c>
      <c r="D19" s="206"/>
      <c r="E19" s="207"/>
      <c r="F19" s="207">
        <v>8</v>
      </c>
      <c r="G19" s="208">
        <v>8</v>
      </c>
      <c r="H19" s="209">
        <v>8</v>
      </c>
      <c r="I19" s="209">
        <v>9</v>
      </c>
      <c r="J19" s="209">
        <v>10</v>
      </c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10"/>
      <c r="V19" s="211">
        <f t="shared" si="0"/>
        <v>43</v>
      </c>
      <c r="W19" s="213">
        <v>12</v>
      </c>
      <c r="X19" s="213">
        <v>25</v>
      </c>
      <c r="Y19" s="202">
        <f t="shared" si="1"/>
        <v>80</v>
      </c>
      <c r="Z19" s="203">
        <f t="shared" si="2"/>
        <v>4</v>
      </c>
      <c r="AA19" s="212"/>
    </row>
    <row r="20" spans="2:27" ht="18" customHeight="1" x14ac:dyDescent="0.6">
      <c r="B20" s="1">
        <v>14</v>
      </c>
      <c r="C20" s="483" t="str">
        <f>'เวลาเรียน3-3'!D19</f>
        <v>นาย บุรเศรษฐ์  ทองใบ</v>
      </c>
      <c r="D20" s="206"/>
      <c r="E20" s="207"/>
      <c r="F20" s="207"/>
      <c r="G20" s="208"/>
      <c r="H20" s="209"/>
      <c r="I20" s="209"/>
      <c r="J20" s="209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10"/>
      <c r="V20" s="211">
        <f t="shared" si="0"/>
        <v>0</v>
      </c>
      <c r="W20" s="207"/>
      <c r="X20" s="207"/>
      <c r="Y20" s="202">
        <f t="shared" si="1"/>
        <v>0</v>
      </c>
      <c r="Z20" s="203" t="str">
        <f t="shared" si="2"/>
        <v>0</v>
      </c>
      <c r="AA20" s="212"/>
    </row>
    <row r="21" spans="2:27" ht="18" customHeight="1" x14ac:dyDescent="0.6">
      <c r="B21" s="2">
        <v>15</v>
      </c>
      <c r="C21" s="483" t="str">
        <f>'เวลาเรียน3-3'!D20</f>
        <v>นาย วิณณ์  แสงอรุณ</v>
      </c>
      <c r="D21" s="206"/>
      <c r="E21" s="207"/>
      <c r="F21" s="207">
        <v>6</v>
      </c>
      <c r="G21" s="208">
        <v>6</v>
      </c>
      <c r="H21" s="209">
        <v>8</v>
      </c>
      <c r="I21" s="209">
        <v>8</v>
      </c>
      <c r="J21" s="209">
        <v>7</v>
      </c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10"/>
      <c r="V21" s="211">
        <f t="shared" si="0"/>
        <v>35</v>
      </c>
      <c r="W21" s="213">
        <v>12</v>
      </c>
      <c r="X21" s="213">
        <v>20</v>
      </c>
      <c r="Y21" s="202">
        <f t="shared" si="1"/>
        <v>67</v>
      </c>
      <c r="Z21" s="203" t="str">
        <f t="shared" si="2"/>
        <v>2.5</v>
      </c>
      <c r="AA21" s="212"/>
    </row>
    <row r="22" spans="2:27" ht="18" customHeight="1" x14ac:dyDescent="0.6">
      <c r="B22" s="1">
        <v>16</v>
      </c>
      <c r="C22" s="483" t="str">
        <f>'เวลาเรียน3-3'!D21</f>
        <v>นางสาว จุฑามาศ  สมทองรัตน์</v>
      </c>
      <c r="D22" s="206"/>
      <c r="E22" s="207"/>
      <c r="F22" s="207"/>
      <c r="G22" s="208"/>
      <c r="H22" s="209"/>
      <c r="I22" s="209"/>
      <c r="J22" s="209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10"/>
      <c r="V22" s="211">
        <f t="shared" si="0"/>
        <v>0</v>
      </c>
      <c r="W22" s="207"/>
      <c r="X22" s="207"/>
      <c r="Y22" s="202">
        <f t="shared" si="1"/>
        <v>0</v>
      </c>
      <c r="Z22" s="203" t="str">
        <f t="shared" si="2"/>
        <v>0</v>
      </c>
      <c r="AA22" s="212"/>
    </row>
    <row r="23" spans="2:27" ht="18" customHeight="1" x14ac:dyDescent="0.6">
      <c r="B23" s="2">
        <v>17</v>
      </c>
      <c r="C23" s="483" t="str">
        <f>'เวลาเรียน3-3'!D22</f>
        <v>นาย วีระวัฒน์  อุ่นแก้ว</v>
      </c>
      <c r="D23" s="206" t="s">
        <v>16</v>
      </c>
      <c r="E23" s="207"/>
      <c r="F23" s="207"/>
      <c r="G23" s="208"/>
      <c r="H23" s="209"/>
      <c r="I23" s="209"/>
      <c r="J23" s="209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10"/>
      <c r="V23" s="211">
        <f t="shared" si="0"/>
        <v>0</v>
      </c>
      <c r="W23" s="213"/>
      <c r="X23" s="213"/>
      <c r="Y23" s="202">
        <f t="shared" si="1"/>
        <v>0</v>
      </c>
      <c r="Z23" s="203" t="str">
        <f t="shared" si="2"/>
        <v>0</v>
      </c>
      <c r="AA23" s="212"/>
    </row>
    <row r="24" spans="2:27" ht="18" customHeight="1" x14ac:dyDescent="0.6">
      <c r="B24" s="1">
        <v>18</v>
      </c>
      <c r="C24" s="483" t="str">
        <f>'เวลาเรียน3-3'!D23</f>
        <v>นาย ศุภกร  สารศิริ</v>
      </c>
      <c r="D24" s="206"/>
      <c r="E24" s="207"/>
      <c r="F24" s="207"/>
      <c r="G24" s="208"/>
      <c r="H24" s="209"/>
      <c r="I24" s="209"/>
      <c r="J24" s="209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10"/>
      <c r="V24" s="211">
        <f t="shared" si="0"/>
        <v>0</v>
      </c>
      <c r="W24" s="207"/>
      <c r="X24" s="207"/>
      <c r="Y24" s="202">
        <f t="shared" si="1"/>
        <v>0</v>
      </c>
      <c r="Z24" s="203" t="str">
        <f t="shared" si="2"/>
        <v>0</v>
      </c>
      <c r="AA24" s="212"/>
    </row>
    <row r="25" spans="2:27" ht="18" customHeight="1" x14ac:dyDescent="0.6">
      <c r="B25" s="2">
        <v>19</v>
      </c>
      <c r="C25" s="483" t="str">
        <f>'เวลาเรียน3-3'!D24</f>
        <v>นาย ณัฐวุฒิ  โพธิ์ทอง</v>
      </c>
      <c r="D25" s="206"/>
      <c r="E25" s="207"/>
      <c r="F25" s="207">
        <v>7</v>
      </c>
      <c r="G25" s="208">
        <v>7</v>
      </c>
      <c r="H25" s="209">
        <v>8</v>
      </c>
      <c r="I25" s="209">
        <v>8</v>
      </c>
      <c r="J25" s="209">
        <v>9</v>
      </c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10"/>
      <c r="V25" s="211">
        <f t="shared" si="0"/>
        <v>39</v>
      </c>
      <c r="W25" s="213">
        <v>11</v>
      </c>
      <c r="X25" s="213">
        <v>25</v>
      </c>
      <c r="Y25" s="202">
        <f t="shared" si="1"/>
        <v>75</v>
      </c>
      <c r="Z25" s="203" t="str">
        <f t="shared" si="2"/>
        <v>3.5</v>
      </c>
      <c r="AA25" s="212"/>
    </row>
    <row r="26" spans="2:27" ht="18" customHeight="1" x14ac:dyDescent="0.6">
      <c r="B26" s="1">
        <v>20</v>
      </c>
      <c r="C26" s="483" t="str">
        <f>'เวลาเรียน3-3'!D25</f>
        <v>นาย ชัชพิสิฐ  คัชชานนท์</v>
      </c>
      <c r="D26" s="206"/>
      <c r="E26" s="207"/>
      <c r="F26" s="207"/>
      <c r="G26" s="208"/>
      <c r="H26" s="209"/>
      <c r="I26" s="209"/>
      <c r="J26" s="209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10"/>
      <c r="V26" s="211">
        <f t="shared" si="0"/>
        <v>0</v>
      </c>
      <c r="W26" s="207"/>
      <c r="X26" s="207"/>
      <c r="Y26" s="202">
        <f t="shared" si="1"/>
        <v>0</v>
      </c>
      <c r="Z26" s="203" t="str">
        <f t="shared" si="2"/>
        <v>0</v>
      </c>
      <c r="AA26" s="212"/>
    </row>
    <row r="27" spans="2:27" ht="18" customHeight="1" x14ac:dyDescent="0.6">
      <c r="B27" s="2">
        <v>21</v>
      </c>
      <c r="C27" s="483" t="str">
        <f>'เวลาเรียน3-3'!D26</f>
        <v>นาย อรุณอัมรินทร์  เอี่ยมจำรัส</v>
      </c>
      <c r="D27" s="206"/>
      <c r="E27" s="207"/>
      <c r="F27" s="207"/>
      <c r="G27" s="208"/>
      <c r="H27" s="209"/>
      <c r="I27" s="209"/>
      <c r="J27" s="209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10"/>
      <c r="V27" s="211">
        <f t="shared" si="0"/>
        <v>0</v>
      </c>
      <c r="W27" s="213"/>
      <c r="X27" s="213"/>
      <c r="Y27" s="202">
        <f t="shared" si="1"/>
        <v>0</v>
      </c>
      <c r="Z27" s="203" t="str">
        <f t="shared" si="2"/>
        <v>0</v>
      </c>
      <c r="AA27" s="212"/>
    </row>
    <row r="28" spans="2:27" ht="18" customHeight="1" x14ac:dyDescent="0.6">
      <c r="B28" s="1">
        <v>22</v>
      </c>
      <c r="C28" s="483" t="str">
        <f>'เวลาเรียน3-3'!D27</f>
        <v>นาย ฐณต  อิศวโสภณ</v>
      </c>
      <c r="D28" s="206"/>
      <c r="E28" s="207"/>
      <c r="F28" s="207">
        <v>9</v>
      </c>
      <c r="G28" s="208">
        <v>8</v>
      </c>
      <c r="H28" s="209">
        <v>9</v>
      </c>
      <c r="I28" s="209">
        <v>10</v>
      </c>
      <c r="J28" s="209">
        <v>10</v>
      </c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10"/>
      <c r="V28" s="211">
        <f t="shared" si="0"/>
        <v>46</v>
      </c>
      <c r="W28" s="207">
        <v>18</v>
      </c>
      <c r="X28" s="207">
        <v>28</v>
      </c>
      <c r="Y28" s="202">
        <f t="shared" si="1"/>
        <v>92</v>
      </c>
      <c r="Z28" s="203">
        <f t="shared" si="2"/>
        <v>4</v>
      </c>
      <c r="AA28" s="212"/>
    </row>
    <row r="29" spans="2:27" ht="18" customHeight="1" x14ac:dyDescent="0.6">
      <c r="B29" s="2">
        <v>23</v>
      </c>
      <c r="C29" s="483" t="str">
        <f>'เวลาเรียน3-3'!D28</f>
        <v>นาย เอกสิทธิ์  มณีจักษ์</v>
      </c>
      <c r="D29" s="206" t="s">
        <v>16</v>
      </c>
      <c r="E29" s="207"/>
      <c r="F29" s="207">
        <v>8</v>
      </c>
      <c r="G29" s="208">
        <v>8</v>
      </c>
      <c r="H29" s="209">
        <v>7</v>
      </c>
      <c r="I29" s="209">
        <v>7</v>
      </c>
      <c r="J29" s="209">
        <v>9</v>
      </c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10"/>
      <c r="V29" s="211">
        <f t="shared" si="0"/>
        <v>39</v>
      </c>
      <c r="W29" s="213">
        <v>15</v>
      </c>
      <c r="X29" s="213">
        <v>22</v>
      </c>
      <c r="Y29" s="202">
        <f t="shared" si="1"/>
        <v>76</v>
      </c>
      <c r="Z29" s="203" t="str">
        <f t="shared" si="2"/>
        <v>3.5</v>
      </c>
      <c r="AA29" s="212"/>
    </row>
    <row r="30" spans="2:27" ht="18" customHeight="1" x14ac:dyDescent="0.6">
      <c r="B30" s="1">
        <v>24</v>
      </c>
      <c r="C30" s="483" t="str">
        <f>'เวลาเรียน3-3'!D29</f>
        <v>นาย สิรณัฐ  โรคน้อย</v>
      </c>
      <c r="D30" s="206"/>
      <c r="E30" s="207"/>
      <c r="F30" s="207"/>
      <c r="G30" s="208"/>
      <c r="H30" s="209"/>
      <c r="I30" s="209"/>
      <c r="J30" s="209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10"/>
      <c r="V30" s="211">
        <f t="shared" si="0"/>
        <v>0</v>
      </c>
      <c r="W30" s="207"/>
      <c r="X30" s="207"/>
      <c r="Y30" s="202">
        <f t="shared" si="1"/>
        <v>0</v>
      </c>
      <c r="Z30" s="203" t="str">
        <f t="shared" si="2"/>
        <v>0</v>
      </c>
      <c r="AA30" s="212"/>
    </row>
    <row r="31" spans="2:27" ht="18" customHeight="1" x14ac:dyDescent="0.6">
      <c r="B31" s="3">
        <v>25</v>
      </c>
      <c r="C31" s="483" t="str">
        <f>'เวลาเรียน3-3'!D30</f>
        <v>นาย อภิสิทธิ์  ศิริมานพ</v>
      </c>
      <c r="D31" s="206"/>
      <c r="E31" s="207"/>
      <c r="F31" s="207"/>
      <c r="G31" s="208"/>
      <c r="H31" s="209"/>
      <c r="I31" s="209"/>
      <c r="J31" s="209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10"/>
      <c r="V31" s="211">
        <f t="shared" si="0"/>
        <v>0</v>
      </c>
      <c r="W31" s="207"/>
      <c r="X31" s="207"/>
      <c r="Y31" s="202">
        <f t="shared" si="1"/>
        <v>0</v>
      </c>
      <c r="Z31" s="203" t="str">
        <f t="shared" si="2"/>
        <v>0</v>
      </c>
      <c r="AA31" s="214"/>
    </row>
    <row r="32" spans="2:27" ht="18" customHeight="1" x14ac:dyDescent="0.6">
      <c r="B32" s="1">
        <v>26</v>
      </c>
      <c r="C32" s="483" t="str">
        <f>'เวลาเรียน3-3'!D31</f>
        <v>นางสาว นันท์นภัส  ศรีเสมอ</v>
      </c>
      <c r="D32" s="206"/>
      <c r="E32" s="207"/>
      <c r="F32" s="207"/>
      <c r="G32" s="208"/>
      <c r="H32" s="209"/>
      <c r="I32" s="209"/>
      <c r="J32" s="209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10"/>
      <c r="V32" s="211">
        <f t="shared" si="0"/>
        <v>0</v>
      </c>
      <c r="W32" s="207"/>
      <c r="X32" s="207"/>
      <c r="Y32" s="202">
        <f t="shared" si="1"/>
        <v>0</v>
      </c>
      <c r="Z32" s="203" t="str">
        <f t="shared" si="2"/>
        <v>0</v>
      </c>
      <c r="AA32" s="212"/>
    </row>
    <row r="33" spans="2:27" ht="18" customHeight="1" x14ac:dyDescent="0.6">
      <c r="B33" s="2">
        <v>27</v>
      </c>
      <c r="C33" s="483" t="str">
        <f>'เวลาเรียน3-3'!D32</f>
        <v>นาย ธนากร  ทองชูนิตย์</v>
      </c>
      <c r="D33" s="206"/>
      <c r="E33" s="207"/>
      <c r="F33" s="207"/>
      <c r="G33" s="208"/>
      <c r="H33" s="209"/>
      <c r="I33" s="209"/>
      <c r="J33" s="209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10"/>
      <c r="V33" s="211">
        <f t="shared" si="0"/>
        <v>0</v>
      </c>
      <c r="W33" s="207"/>
      <c r="X33" s="207"/>
      <c r="Y33" s="202">
        <f t="shared" si="1"/>
        <v>0</v>
      </c>
      <c r="Z33" s="203" t="str">
        <f t="shared" si="2"/>
        <v>0</v>
      </c>
      <c r="AA33" s="212"/>
    </row>
    <row r="34" spans="2:27" ht="18" customHeight="1" x14ac:dyDescent="0.6">
      <c r="B34" s="1">
        <v>28</v>
      </c>
      <c r="C34" s="483" t="str">
        <f>'เวลาเรียน3-3'!D33</f>
        <v>นาย กนก  แดนรับรัมย์</v>
      </c>
      <c r="D34" s="206"/>
      <c r="E34" s="207"/>
      <c r="F34" s="207">
        <v>6</v>
      </c>
      <c r="G34" s="208">
        <v>6</v>
      </c>
      <c r="H34" s="209">
        <v>8</v>
      </c>
      <c r="I34" s="209">
        <v>8</v>
      </c>
      <c r="J34" s="209">
        <v>6</v>
      </c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10"/>
      <c r="V34" s="211">
        <f t="shared" si="0"/>
        <v>34</v>
      </c>
      <c r="W34" s="207">
        <v>13</v>
      </c>
      <c r="X34" s="207">
        <v>25</v>
      </c>
      <c r="Y34" s="202">
        <f t="shared" si="1"/>
        <v>72</v>
      </c>
      <c r="Z34" s="203" t="str">
        <f t="shared" si="2"/>
        <v>3</v>
      </c>
      <c r="AA34" s="212"/>
    </row>
    <row r="35" spans="2:27" ht="18" customHeight="1" x14ac:dyDescent="0.6">
      <c r="B35" s="2">
        <v>29</v>
      </c>
      <c r="C35" s="483" t="str">
        <f>'เวลาเรียน3-3'!D34</f>
        <v>นาย อัครเดช  วิเก็ง</v>
      </c>
      <c r="D35" s="206"/>
      <c r="E35" s="207"/>
      <c r="F35" s="207">
        <v>9</v>
      </c>
      <c r="G35" s="208">
        <v>9</v>
      </c>
      <c r="H35" s="209">
        <v>8</v>
      </c>
      <c r="I35" s="209">
        <v>8</v>
      </c>
      <c r="J35" s="209">
        <v>10</v>
      </c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10"/>
      <c r="V35" s="211">
        <f t="shared" si="0"/>
        <v>44</v>
      </c>
      <c r="W35" s="207">
        <v>16</v>
      </c>
      <c r="X35" s="207">
        <v>28</v>
      </c>
      <c r="Y35" s="202">
        <f t="shared" si="1"/>
        <v>88</v>
      </c>
      <c r="Z35" s="203">
        <f t="shared" si="2"/>
        <v>4</v>
      </c>
      <c r="AA35" s="212"/>
    </row>
    <row r="36" spans="2:27" ht="18" customHeight="1" x14ac:dyDescent="0.6">
      <c r="B36" s="1">
        <v>30</v>
      </c>
      <c r="C36" s="483" t="str">
        <f>'เวลาเรียน3-3'!D35</f>
        <v>นางสาว นันท์ลภัส  ไกรใหญ่</v>
      </c>
      <c r="D36" s="206"/>
      <c r="E36" s="207"/>
      <c r="F36" s="207">
        <v>5</v>
      </c>
      <c r="G36" s="208">
        <v>5</v>
      </c>
      <c r="H36" s="209">
        <v>6</v>
      </c>
      <c r="I36" s="209">
        <v>6</v>
      </c>
      <c r="J36" s="209">
        <v>6</v>
      </c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10"/>
      <c r="V36" s="211">
        <f t="shared" si="0"/>
        <v>28</v>
      </c>
      <c r="W36" s="207">
        <v>12</v>
      </c>
      <c r="X36" s="207">
        <v>22</v>
      </c>
      <c r="Y36" s="202">
        <f t="shared" si="1"/>
        <v>62</v>
      </c>
      <c r="Z36" s="203" t="str">
        <f t="shared" si="2"/>
        <v>2</v>
      </c>
      <c r="AA36" s="212"/>
    </row>
    <row r="37" spans="2:27" ht="18" customHeight="1" x14ac:dyDescent="0.6">
      <c r="B37" s="2">
        <v>31</v>
      </c>
      <c r="C37" s="483" t="str">
        <f>'เวลาเรียน3-3'!D36</f>
        <v>นาย พีรพัฒน์  สะราคำ</v>
      </c>
      <c r="D37" s="206"/>
      <c r="E37" s="207"/>
      <c r="F37" s="207"/>
      <c r="G37" s="208"/>
      <c r="H37" s="209"/>
      <c r="I37" s="209"/>
      <c r="J37" s="209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10"/>
      <c r="V37" s="211">
        <f t="shared" si="0"/>
        <v>0</v>
      </c>
      <c r="W37" s="207"/>
      <c r="X37" s="207"/>
      <c r="Y37" s="202">
        <f t="shared" si="1"/>
        <v>0</v>
      </c>
      <c r="Z37" s="203" t="str">
        <f t="shared" si="2"/>
        <v>0</v>
      </c>
      <c r="AA37" s="212"/>
    </row>
    <row r="38" spans="2:27" ht="18" customHeight="1" x14ac:dyDescent="0.6">
      <c r="B38" s="1">
        <v>32</v>
      </c>
      <c r="C38" s="483" t="str">
        <f>'เวลาเรียน3-3'!D37</f>
        <v>นางสาว รัชนีกร  บูชา</v>
      </c>
      <c r="D38" s="206"/>
      <c r="E38" s="207"/>
      <c r="F38" s="207">
        <v>5</v>
      </c>
      <c r="G38" s="208">
        <v>5</v>
      </c>
      <c r="H38" s="209">
        <v>6</v>
      </c>
      <c r="I38" s="209">
        <v>6</v>
      </c>
      <c r="J38" s="209">
        <v>8</v>
      </c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10"/>
      <c r="V38" s="211">
        <f t="shared" si="0"/>
        <v>30</v>
      </c>
      <c r="W38" s="207">
        <v>12</v>
      </c>
      <c r="X38" s="207">
        <v>23</v>
      </c>
      <c r="Y38" s="202">
        <f t="shared" si="1"/>
        <v>65</v>
      </c>
      <c r="Z38" s="203" t="str">
        <f t="shared" si="2"/>
        <v>2.5</v>
      </c>
      <c r="AA38" s="212"/>
    </row>
    <row r="39" spans="2:27" ht="18" customHeight="1" x14ac:dyDescent="0.6">
      <c r="B39" s="1">
        <v>33</v>
      </c>
      <c r="C39" s="483" t="str">
        <f>'เวลาเรียน3-3'!D38</f>
        <v>นาย กฤตนนท์  บุญลิกา</v>
      </c>
      <c r="D39" s="206"/>
      <c r="E39" s="207"/>
      <c r="F39" s="207"/>
      <c r="G39" s="208"/>
      <c r="H39" s="209"/>
      <c r="I39" s="209"/>
      <c r="J39" s="209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10"/>
      <c r="V39" s="211">
        <f t="shared" si="0"/>
        <v>0</v>
      </c>
      <c r="W39" s="207"/>
      <c r="X39" s="207"/>
      <c r="Y39" s="202">
        <f t="shared" si="1"/>
        <v>0</v>
      </c>
      <c r="Z39" s="203" t="str">
        <f t="shared" si="2"/>
        <v>0</v>
      </c>
      <c r="AA39" s="212"/>
    </row>
    <row r="40" spans="2:27" ht="18" customHeight="1" x14ac:dyDescent="0.6">
      <c r="B40" s="1">
        <v>34</v>
      </c>
      <c r="C40" s="483" t="str">
        <f>'เวลาเรียน3-3'!D39</f>
        <v>นางสาว ปณิดา  คำโสด</v>
      </c>
      <c r="D40" s="206"/>
      <c r="E40" s="207"/>
      <c r="F40" s="207">
        <v>5</v>
      </c>
      <c r="G40" s="208">
        <v>5</v>
      </c>
      <c r="H40" s="209">
        <v>6</v>
      </c>
      <c r="I40" s="209">
        <v>6</v>
      </c>
      <c r="J40" s="209">
        <v>8</v>
      </c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10"/>
      <c r="V40" s="211">
        <f t="shared" si="0"/>
        <v>30</v>
      </c>
      <c r="W40" s="207">
        <v>15</v>
      </c>
      <c r="X40" s="207">
        <v>25</v>
      </c>
      <c r="Y40" s="202">
        <f t="shared" si="1"/>
        <v>70</v>
      </c>
      <c r="Z40" s="203" t="str">
        <f t="shared" si="2"/>
        <v>3</v>
      </c>
      <c r="AA40" s="212"/>
    </row>
    <row r="41" spans="2:27" ht="18" customHeight="1" x14ac:dyDescent="0.6">
      <c r="B41" s="2">
        <v>35</v>
      </c>
      <c r="C41" s="483" t="str">
        <f>'เวลาเรียน3-3'!D40</f>
        <v>นางสาว ปริณดา   แจ่มทอง</v>
      </c>
      <c r="D41" s="206"/>
      <c r="E41" s="207"/>
      <c r="F41" s="207">
        <v>8</v>
      </c>
      <c r="G41" s="208">
        <v>8</v>
      </c>
      <c r="H41" s="209">
        <v>9</v>
      </c>
      <c r="I41" s="209">
        <v>9</v>
      </c>
      <c r="J41" s="209">
        <v>5</v>
      </c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10"/>
      <c r="V41" s="211">
        <f t="shared" si="0"/>
        <v>39</v>
      </c>
      <c r="W41" s="207">
        <v>12</v>
      </c>
      <c r="X41" s="207">
        <v>25</v>
      </c>
      <c r="Y41" s="202">
        <f t="shared" si="1"/>
        <v>76</v>
      </c>
      <c r="Z41" s="203" t="str">
        <f t="shared" si="2"/>
        <v>3.5</v>
      </c>
      <c r="AA41" s="212"/>
    </row>
    <row r="42" spans="2:27" ht="18" customHeight="1" x14ac:dyDescent="0.6">
      <c r="B42" s="1">
        <v>36</v>
      </c>
      <c r="C42" s="483"/>
      <c r="D42" s="206"/>
      <c r="E42" s="207"/>
      <c r="F42" s="207"/>
      <c r="G42" s="208"/>
      <c r="H42" s="209"/>
      <c r="I42" s="209"/>
      <c r="J42" s="209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10"/>
      <c r="V42" s="211"/>
      <c r="W42" s="207"/>
      <c r="X42" s="207"/>
      <c r="Y42" s="202"/>
      <c r="Z42" s="203"/>
      <c r="AA42" s="212"/>
    </row>
    <row r="43" spans="2:27" ht="18" customHeight="1" x14ac:dyDescent="0.6">
      <c r="B43" s="1">
        <v>37</v>
      </c>
      <c r="C43" s="483"/>
      <c r="D43" s="206"/>
      <c r="E43" s="207"/>
      <c r="F43" s="207"/>
      <c r="G43" s="208"/>
      <c r="H43" s="209"/>
      <c r="I43" s="209"/>
      <c r="J43" s="209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10"/>
      <c r="V43" s="211"/>
      <c r="W43" s="207"/>
      <c r="X43" s="207"/>
      <c r="Y43" s="202"/>
      <c r="Z43" s="203"/>
      <c r="AA43" s="212"/>
    </row>
    <row r="44" spans="2:27" ht="18" customHeight="1" x14ac:dyDescent="0.6">
      <c r="B44" s="1">
        <v>38</v>
      </c>
      <c r="C44" s="483"/>
      <c r="D44" s="206"/>
      <c r="E44" s="207"/>
      <c r="F44" s="207"/>
      <c r="G44" s="208"/>
      <c r="H44" s="209"/>
      <c r="I44" s="209"/>
      <c r="J44" s="209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10"/>
      <c r="V44" s="211"/>
      <c r="W44" s="207"/>
      <c r="X44" s="207"/>
      <c r="Y44" s="202"/>
      <c r="Z44" s="203"/>
      <c r="AA44" s="212"/>
    </row>
    <row r="45" spans="2:27" ht="18" customHeight="1" x14ac:dyDescent="0.6">
      <c r="B45" s="2">
        <v>39</v>
      </c>
      <c r="C45" s="483"/>
      <c r="D45" s="206"/>
      <c r="E45" s="207"/>
      <c r="F45" s="207"/>
      <c r="G45" s="208"/>
      <c r="H45" s="209"/>
      <c r="I45" s="209"/>
      <c r="J45" s="209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10"/>
      <c r="V45" s="211"/>
      <c r="W45" s="207"/>
      <c r="X45" s="207"/>
      <c r="Y45" s="202"/>
      <c r="Z45" s="203"/>
      <c r="AA45" s="212"/>
    </row>
    <row r="46" spans="2:27" ht="18" customHeight="1" thickBot="1" x14ac:dyDescent="0.65">
      <c r="B46" s="217">
        <v>40</v>
      </c>
      <c r="C46" s="483"/>
      <c r="D46" s="219"/>
      <c r="E46" s="220"/>
      <c r="F46" s="220"/>
      <c r="G46" s="221"/>
      <c r="H46" s="222"/>
      <c r="I46" s="222"/>
      <c r="J46" s="222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3"/>
      <c r="V46" s="211"/>
      <c r="W46" s="220"/>
      <c r="X46" s="220"/>
      <c r="Y46" s="202"/>
      <c r="Z46" s="203"/>
      <c r="AA46" s="227"/>
    </row>
    <row r="47" spans="2:27" ht="17.100000000000001" customHeight="1" x14ac:dyDescent="0.6"/>
    <row r="48" spans="2:27" ht="17.100000000000001" customHeight="1" x14ac:dyDescent="0.7">
      <c r="P48" s="228" t="s">
        <v>29</v>
      </c>
      <c r="Q48" s="228"/>
      <c r="R48" s="228"/>
      <c r="S48" s="229">
        <v>0</v>
      </c>
      <c r="U48" s="230" t="s">
        <v>30</v>
      </c>
      <c r="V48" s="231"/>
      <c r="W48" s="232">
        <f>COUNTIF($Z$7:$Z$47,"0")</f>
        <v>16</v>
      </c>
      <c r="X48" s="233" t="s">
        <v>31</v>
      </c>
      <c r="Z48" s="234"/>
    </row>
    <row r="49" spans="16:26" ht="17.100000000000001" customHeight="1" x14ac:dyDescent="0.7">
      <c r="P49" s="228" t="s">
        <v>29</v>
      </c>
      <c r="R49" s="228"/>
      <c r="S49" s="229">
        <v>1</v>
      </c>
      <c r="U49" s="230" t="s">
        <v>30</v>
      </c>
      <c r="V49" s="231"/>
      <c r="W49" s="232">
        <f>COUNTIF($Z$7:$Z$47,"1")</f>
        <v>3</v>
      </c>
      <c r="X49" s="233" t="s">
        <v>31</v>
      </c>
    </row>
    <row r="50" spans="16:26" ht="17.100000000000001" customHeight="1" x14ac:dyDescent="0.7">
      <c r="P50" s="228" t="s">
        <v>29</v>
      </c>
      <c r="Q50" s="228"/>
      <c r="R50" s="228"/>
      <c r="S50" s="576">
        <v>1.5</v>
      </c>
      <c r="T50" s="577"/>
      <c r="U50" s="230" t="s">
        <v>30</v>
      </c>
      <c r="V50" s="231"/>
      <c r="W50" s="232">
        <f>COUNTIF($Z$7:$Z$47,"1.5")</f>
        <v>2</v>
      </c>
      <c r="X50" s="233" t="s">
        <v>31</v>
      </c>
    </row>
    <row r="51" spans="16:26" ht="17.100000000000001" customHeight="1" x14ac:dyDescent="0.7">
      <c r="P51" s="228" t="s">
        <v>29</v>
      </c>
      <c r="Q51" s="228"/>
      <c r="R51" s="228"/>
      <c r="S51" s="235">
        <v>2</v>
      </c>
      <c r="U51" s="230" t="s">
        <v>30</v>
      </c>
      <c r="V51" s="231"/>
      <c r="W51" s="232">
        <f>COUNTIF($Z$7:$Z$47,"2")</f>
        <v>2</v>
      </c>
      <c r="X51" s="233" t="s">
        <v>31</v>
      </c>
      <c r="Z51" s="234"/>
    </row>
    <row r="52" spans="16:26" ht="17.100000000000001" customHeight="1" x14ac:dyDescent="0.7">
      <c r="P52" s="228" t="s">
        <v>29</v>
      </c>
      <c r="Q52" s="228"/>
      <c r="R52" s="228"/>
      <c r="S52" s="576">
        <v>2.5</v>
      </c>
      <c r="T52" s="578"/>
      <c r="U52" s="230" t="s">
        <v>30</v>
      </c>
      <c r="V52" s="231"/>
      <c r="W52" s="232">
        <f>COUNTIF($Z$7:$Z$47,"2.5")</f>
        <v>2</v>
      </c>
      <c r="X52" s="233" t="s">
        <v>31</v>
      </c>
    </row>
    <row r="53" spans="16:26" ht="17.100000000000001" customHeight="1" x14ac:dyDescent="0.7">
      <c r="P53" s="228" t="s">
        <v>29</v>
      </c>
      <c r="Q53" s="228"/>
      <c r="R53" s="228"/>
      <c r="S53" s="229">
        <v>3</v>
      </c>
      <c r="U53" s="230" t="s">
        <v>30</v>
      </c>
      <c r="V53" s="231"/>
      <c r="W53" s="232">
        <f>COUNTIF($Z$7:$Z$47,"3")</f>
        <v>3</v>
      </c>
      <c r="X53" s="233" t="s">
        <v>31</v>
      </c>
    </row>
    <row r="54" spans="16:26" ht="17.100000000000001" customHeight="1" x14ac:dyDescent="0.7">
      <c r="P54" s="228" t="s">
        <v>29</v>
      </c>
      <c r="Q54" s="228"/>
      <c r="R54" s="228"/>
      <c r="S54" s="576">
        <v>3.5</v>
      </c>
      <c r="T54" s="578"/>
      <c r="U54" s="230" t="s">
        <v>30</v>
      </c>
      <c r="V54" s="231"/>
      <c r="W54" s="232">
        <f>COUNTIF($Z$7:$Z$47,"3.5")</f>
        <v>3</v>
      </c>
      <c r="X54" s="233" t="s">
        <v>31</v>
      </c>
    </row>
    <row r="55" spans="16:26" ht="17.100000000000001" customHeight="1" x14ac:dyDescent="0.7">
      <c r="P55" s="228" t="s">
        <v>29</v>
      </c>
      <c r="Q55" s="228"/>
      <c r="R55" s="228"/>
      <c r="S55" s="229">
        <v>4</v>
      </c>
      <c r="U55" s="230" t="s">
        <v>30</v>
      </c>
      <c r="V55" s="231"/>
      <c r="W55" s="232">
        <f>COUNTIF($Z$7:$Z$47,"4")</f>
        <v>4</v>
      </c>
      <c r="X55" s="233" t="s">
        <v>31</v>
      </c>
    </row>
    <row r="56" spans="16:26" ht="17.100000000000001" customHeight="1" x14ac:dyDescent="0.7">
      <c r="Q56" s="233" t="s">
        <v>33</v>
      </c>
      <c r="S56" s="229" t="s">
        <v>20</v>
      </c>
      <c r="U56" s="230" t="s">
        <v>30</v>
      </c>
      <c r="V56" s="231"/>
      <c r="W56" s="232">
        <f>COUNTIF($Z$7:$Z$47,"ร")</f>
        <v>0</v>
      </c>
      <c r="X56" s="233" t="s">
        <v>31</v>
      </c>
    </row>
    <row r="57" spans="16:26" ht="17.100000000000001" customHeight="1" x14ac:dyDescent="0.7">
      <c r="Q57" s="233" t="s">
        <v>33</v>
      </c>
      <c r="S57" s="233" t="s">
        <v>21</v>
      </c>
      <c r="U57" s="230" t="s">
        <v>30</v>
      </c>
      <c r="V57" s="231"/>
      <c r="W57" s="232">
        <f>COUNTIF($Z$7:$Z$47,"มส")</f>
        <v>0</v>
      </c>
      <c r="X57" s="233" t="s">
        <v>31</v>
      </c>
    </row>
    <row r="58" spans="16:26" ht="17.100000000000001" customHeight="1" x14ac:dyDescent="0.7">
      <c r="Q58" s="233" t="s">
        <v>33</v>
      </c>
      <c r="S58" s="233" t="s">
        <v>22</v>
      </c>
      <c r="U58" s="230" t="s">
        <v>30</v>
      </c>
      <c r="V58" s="231"/>
      <c r="W58" s="232">
        <f>COUNTIF($Z$7:$Z$47,"ผ")</f>
        <v>0</v>
      </c>
      <c r="X58" s="233" t="s">
        <v>31</v>
      </c>
    </row>
    <row r="59" spans="16:26" ht="17.100000000000001" customHeight="1" x14ac:dyDescent="0.7">
      <c r="Q59" s="233" t="s">
        <v>33</v>
      </c>
      <c r="S59" s="233" t="s">
        <v>23</v>
      </c>
      <c r="U59" s="230" t="s">
        <v>30</v>
      </c>
      <c r="V59" s="231"/>
      <c r="W59" s="232">
        <f>COUNTIF($Z$7:$Z$47,"มผ")</f>
        <v>0</v>
      </c>
      <c r="X59" s="233" t="s">
        <v>31</v>
      </c>
    </row>
    <row r="60" spans="16:26" ht="17.100000000000001" customHeight="1" x14ac:dyDescent="0.7">
      <c r="R60" s="231"/>
      <c r="S60" s="231"/>
      <c r="T60" s="233"/>
      <c r="U60" s="233"/>
      <c r="V60" s="233"/>
      <c r="W60" s="232">
        <f>SUM(W48:W59)</f>
        <v>35</v>
      </c>
      <c r="X60" s="233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J437"/>
  <sheetViews>
    <sheetView view="pageBreakPreview" topLeftCell="A28" zoomScaleNormal="100" zoomScaleSheetLayoutView="100" workbookViewId="0">
      <selection activeCell="N27" sqref="N27"/>
    </sheetView>
  </sheetViews>
  <sheetFormatPr defaultColWidth="9.125" defaultRowHeight="24.6" x14ac:dyDescent="0.7"/>
  <cols>
    <col min="1" max="1" width="4.625" style="236" customWidth="1"/>
    <col min="2" max="2" width="5.375" style="258" customWidth="1"/>
    <col min="3" max="3" width="9.125" style="258"/>
    <col min="4" max="4" width="27.625" style="236" customWidth="1"/>
    <col min="5" max="6" width="8.75" style="258" customWidth="1"/>
    <col min="7" max="7" width="14.125" style="236" customWidth="1"/>
    <col min="8" max="8" width="18.125" style="236" customWidth="1"/>
    <col min="9" max="9" width="7.375" style="259" customWidth="1"/>
    <col min="10" max="10" width="10.125" style="236" customWidth="1"/>
    <col min="11" max="16384" width="9.125" style="236"/>
  </cols>
  <sheetData>
    <row r="1" spans="2:10" ht="24.9" customHeight="1" x14ac:dyDescent="0.7">
      <c r="B1" s="601" t="s">
        <v>87</v>
      </c>
      <c r="C1" s="601"/>
      <c r="D1" s="601"/>
      <c r="E1" s="601"/>
      <c r="F1" s="601"/>
      <c r="G1" s="601"/>
      <c r="H1" s="601"/>
      <c r="I1" s="601"/>
      <c r="J1" s="601"/>
    </row>
    <row r="2" spans="2:10" ht="24.9" customHeight="1" x14ac:dyDescent="0.7">
      <c r="B2" s="601" t="s">
        <v>145</v>
      </c>
      <c r="C2" s="601"/>
      <c r="D2" s="601"/>
      <c r="E2" s="601"/>
      <c r="F2" s="601"/>
      <c r="G2" s="601"/>
      <c r="H2" s="601"/>
      <c r="I2" s="601"/>
      <c r="J2" s="601"/>
    </row>
    <row r="3" spans="2:10" s="241" customFormat="1" ht="18" customHeight="1" x14ac:dyDescent="0.6">
      <c r="B3" s="602" t="s">
        <v>37</v>
      </c>
      <c r="C3" s="602" t="s">
        <v>38</v>
      </c>
      <c r="D3" s="603" t="s">
        <v>3</v>
      </c>
      <c r="E3" s="237" t="s">
        <v>4</v>
      </c>
      <c r="F3" s="237" t="s">
        <v>88</v>
      </c>
      <c r="G3" s="604" t="s">
        <v>47</v>
      </c>
      <c r="H3" s="238"/>
      <c r="I3" s="239"/>
      <c r="J3" s="240"/>
    </row>
    <row r="4" spans="2:10" s="241" customFormat="1" ht="18" customHeight="1" x14ac:dyDescent="0.6">
      <c r="B4" s="602"/>
      <c r="C4" s="602"/>
      <c r="D4" s="603"/>
      <c r="E4" s="242">
        <v>100</v>
      </c>
      <c r="F4" s="242" t="s">
        <v>89</v>
      </c>
      <c r="G4" s="604"/>
      <c r="H4" s="243"/>
      <c r="I4" s="244"/>
      <c r="J4" s="245"/>
    </row>
    <row r="5" spans="2:10" s="241" customFormat="1" ht="18" customHeight="1" x14ac:dyDescent="0.6">
      <c r="B5" s="246">
        <v>1</v>
      </c>
      <c r="C5" s="246">
        <f>'เวลาเรียน3-3'!C6</f>
        <v>11693</v>
      </c>
      <c r="D5" s="248" t="str">
        <f>'เวลาเรียน3-3'!D6</f>
        <v>นาย กฤษฎา  รูปกระต่าย</v>
      </c>
      <c r="E5" s="246">
        <f>'รวมคะแนน3-3'!Y7</f>
        <v>52</v>
      </c>
      <c r="F5" s="246" t="str">
        <f>'รวมคะแนน3-3'!Z7</f>
        <v>1</v>
      </c>
      <c r="G5" s="249"/>
      <c r="H5" s="243"/>
      <c r="I5" s="244"/>
      <c r="J5" s="245"/>
    </row>
    <row r="6" spans="2:10" s="241" customFormat="1" ht="18" customHeight="1" x14ac:dyDescent="0.6">
      <c r="B6" s="246">
        <v>2</v>
      </c>
      <c r="C6" s="246">
        <f>'เวลาเรียน3-3'!C7</f>
        <v>11697</v>
      </c>
      <c r="D6" s="248" t="str">
        <f>'เวลาเรียน3-3'!D7</f>
        <v>นาย ภูวิศ  มุขประดิษฐ์</v>
      </c>
      <c r="E6" s="246">
        <f>'รวมคะแนน3-3'!Y8</f>
        <v>52</v>
      </c>
      <c r="F6" s="246" t="str">
        <f>'รวมคะแนน3-3'!Z8</f>
        <v>1</v>
      </c>
      <c r="G6" s="249"/>
      <c r="H6" s="243"/>
      <c r="I6" s="244"/>
      <c r="J6" s="245"/>
    </row>
    <row r="7" spans="2:10" s="241" customFormat="1" ht="18" customHeight="1" x14ac:dyDescent="0.6">
      <c r="B7" s="246">
        <v>3</v>
      </c>
      <c r="C7" s="246">
        <f>'เวลาเรียน3-3'!C8</f>
        <v>11753</v>
      </c>
      <c r="D7" s="248" t="str">
        <f>'เวลาเรียน3-3'!D8</f>
        <v>นาย มงคล  ชะอุ่มเกษ</v>
      </c>
      <c r="E7" s="246">
        <f>'รวมคะแนน3-3'!Y9</f>
        <v>59</v>
      </c>
      <c r="F7" s="246" t="str">
        <f>'รวมคะแนน3-3'!Z9</f>
        <v>1.5</v>
      </c>
      <c r="G7" s="249"/>
      <c r="H7" s="243"/>
      <c r="I7" s="244"/>
      <c r="J7" s="245"/>
    </row>
    <row r="8" spans="2:10" s="241" customFormat="1" ht="18" customHeight="1" x14ac:dyDescent="0.6">
      <c r="B8" s="246">
        <v>4</v>
      </c>
      <c r="C8" s="246">
        <f>'เวลาเรียน3-3'!C9</f>
        <v>11963</v>
      </c>
      <c r="D8" s="248" t="str">
        <f>'เวลาเรียน3-3'!D9</f>
        <v>นางสาว มินตรา  พิทักษิณ</v>
      </c>
      <c r="E8" s="246">
        <f>'รวมคะแนน3-3'!Y10</f>
        <v>63</v>
      </c>
      <c r="F8" s="246" t="str">
        <f>'รวมคะแนน3-3'!Z10</f>
        <v>2</v>
      </c>
      <c r="G8" s="249"/>
      <c r="H8" s="243"/>
      <c r="I8" s="244"/>
      <c r="J8" s="245"/>
    </row>
    <row r="9" spans="2:10" s="241" customFormat="1" ht="18" customHeight="1" x14ac:dyDescent="0.6">
      <c r="B9" s="246">
        <v>5</v>
      </c>
      <c r="C9" s="246">
        <f>'เวลาเรียน3-3'!C10</f>
        <v>11966</v>
      </c>
      <c r="D9" s="248" t="str">
        <f>'เวลาเรียน3-3'!D10</f>
        <v>นางสาว สุพรรณษา  จันทร์ภู่</v>
      </c>
      <c r="E9" s="246">
        <f>'รวมคะแนน3-3'!Y11</f>
        <v>71</v>
      </c>
      <c r="F9" s="246" t="str">
        <f>'รวมคะแนน3-3'!Z11</f>
        <v>3</v>
      </c>
      <c r="G9" s="249"/>
      <c r="H9" s="243"/>
      <c r="I9" s="244"/>
      <c r="J9" s="245"/>
    </row>
    <row r="10" spans="2:10" s="241" customFormat="1" ht="18" customHeight="1" x14ac:dyDescent="0.6">
      <c r="B10" s="246">
        <v>6</v>
      </c>
      <c r="C10" s="246">
        <f>'เวลาเรียน3-3'!C11</f>
        <v>11977</v>
      </c>
      <c r="D10" s="248" t="str">
        <f>'เวลาเรียน3-3'!D11</f>
        <v>นาย กิตติกร  แซ่ลิม</v>
      </c>
      <c r="E10" s="246">
        <f>'รวมคะแนน3-3'!Y12</f>
        <v>54</v>
      </c>
      <c r="F10" s="246" t="str">
        <f>'รวมคะแนน3-3'!Z12</f>
        <v>1</v>
      </c>
      <c r="G10" s="249"/>
      <c r="H10" s="243"/>
      <c r="I10" s="244"/>
      <c r="J10" s="245"/>
    </row>
    <row r="11" spans="2:10" s="241" customFormat="1" ht="18" customHeight="1" x14ac:dyDescent="0.6">
      <c r="B11" s="246">
        <v>7</v>
      </c>
      <c r="C11" s="246">
        <f>'เวลาเรียน3-3'!C12</f>
        <v>11978</v>
      </c>
      <c r="D11" s="248" t="str">
        <f>'เวลาเรียน3-3'!D12</f>
        <v>นาย อนุเทพ  เอี่ยมจำรัส</v>
      </c>
      <c r="E11" s="246">
        <f>'รวมคะแนน3-3'!Y13</f>
        <v>0</v>
      </c>
      <c r="F11" s="246" t="str">
        <f>'รวมคะแนน3-3'!Z13</f>
        <v>0</v>
      </c>
      <c r="G11" s="249"/>
      <c r="H11" s="243"/>
      <c r="I11" s="244"/>
      <c r="J11" s="245"/>
    </row>
    <row r="12" spans="2:10" s="241" customFormat="1" ht="18" customHeight="1" x14ac:dyDescent="0.6">
      <c r="B12" s="246">
        <v>8</v>
      </c>
      <c r="C12" s="246">
        <f>'เวลาเรียน3-3'!C13</f>
        <v>11990</v>
      </c>
      <c r="D12" s="248" t="str">
        <f>'เวลาเรียน3-3'!D13</f>
        <v>นาย วศิน  พรสันเทียะ</v>
      </c>
      <c r="E12" s="246">
        <f>'รวมคะแนน3-3'!Y14</f>
        <v>86</v>
      </c>
      <c r="F12" s="246">
        <f>'รวมคะแนน3-3'!Z14</f>
        <v>4</v>
      </c>
      <c r="G12" s="249"/>
      <c r="H12" s="243"/>
      <c r="I12" s="244"/>
      <c r="J12" s="245"/>
    </row>
    <row r="13" spans="2:10" s="241" customFormat="1" ht="18" customHeight="1" x14ac:dyDescent="0.6">
      <c r="B13" s="246">
        <v>9</v>
      </c>
      <c r="C13" s="246">
        <f>'เวลาเรียน3-3'!C14</f>
        <v>11991</v>
      </c>
      <c r="D13" s="248" t="str">
        <f>'เวลาเรียน3-3'!D14</f>
        <v>นาย ทินกร  อินพล</v>
      </c>
      <c r="E13" s="246">
        <f>'รวมคะแนน3-3'!Y15</f>
        <v>59</v>
      </c>
      <c r="F13" s="246" t="str">
        <f>'รวมคะแนน3-3'!Z15</f>
        <v>1.5</v>
      </c>
      <c r="G13" s="249"/>
      <c r="H13" s="243"/>
      <c r="I13" s="244"/>
      <c r="J13" s="245"/>
    </row>
    <row r="14" spans="2:10" s="241" customFormat="1" ht="18" customHeight="1" x14ac:dyDescent="0.6">
      <c r="B14" s="246">
        <v>10</v>
      </c>
      <c r="C14" s="246">
        <f>'เวลาเรียน3-3'!C15</f>
        <v>11992</v>
      </c>
      <c r="D14" s="248" t="str">
        <f>'เวลาเรียน3-3'!D15</f>
        <v>นางสาว นันทกานต์  สุดสายเนตร</v>
      </c>
      <c r="E14" s="246">
        <f>'รวมคะแนน3-3'!Y16</f>
        <v>0</v>
      </c>
      <c r="F14" s="246" t="str">
        <f>'รวมคะแนน3-3'!Z16</f>
        <v>0</v>
      </c>
      <c r="G14" s="249"/>
      <c r="H14" s="599" t="s">
        <v>18</v>
      </c>
      <c r="I14" s="599"/>
      <c r="J14" s="600"/>
    </row>
    <row r="15" spans="2:10" s="241" customFormat="1" ht="18" customHeight="1" x14ac:dyDescent="0.6">
      <c r="B15" s="246">
        <v>11</v>
      </c>
      <c r="C15" s="246">
        <f>'เวลาเรียน3-3'!C16</f>
        <v>11998</v>
      </c>
      <c r="D15" s="248" t="str">
        <f>'เวลาเรียน3-3'!D16</f>
        <v>นางสาว สุภาพร  แซ่โค้ว</v>
      </c>
      <c r="E15" s="246">
        <f>'รวมคะแนน3-3'!Y17</f>
        <v>0</v>
      </c>
      <c r="F15" s="246" t="str">
        <f>'รวมคะแนน3-3'!Z17</f>
        <v>0</v>
      </c>
      <c r="G15" s="249"/>
      <c r="H15" s="243" t="s">
        <v>90</v>
      </c>
      <c r="I15" s="244">
        <f>'รวมคะแนน3-3'!W49</f>
        <v>3</v>
      </c>
      <c r="J15" s="250" t="s">
        <v>31</v>
      </c>
    </row>
    <row r="16" spans="2:10" s="241" customFormat="1" ht="18" customHeight="1" x14ac:dyDescent="0.6">
      <c r="B16" s="246">
        <v>12</v>
      </c>
      <c r="C16" s="246">
        <f>'เวลาเรียน3-3'!C17</f>
        <v>12009</v>
      </c>
      <c r="D16" s="248" t="str">
        <f>'เวลาเรียน3-3'!D17</f>
        <v>นาย สุทัช  แย้มพอบ</v>
      </c>
      <c r="E16" s="246">
        <f>'รวมคะแนน3-3'!Y18</f>
        <v>0</v>
      </c>
      <c r="F16" s="246" t="str">
        <f>'รวมคะแนน3-3'!Z18</f>
        <v>0</v>
      </c>
      <c r="G16" s="249"/>
      <c r="H16" s="243" t="s">
        <v>91</v>
      </c>
      <c r="I16" s="244">
        <f>'รวมคะแนน3-3'!W50</f>
        <v>2</v>
      </c>
      <c r="J16" s="250" t="s">
        <v>31</v>
      </c>
    </row>
    <row r="17" spans="2:10" s="241" customFormat="1" ht="18" customHeight="1" x14ac:dyDescent="0.6">
      <c r="B17" s="246">
        <v>13</v>
      </c>
      <c r="C17" s="246">
        <f>'เวลาเรียน3-3'!C18</f>
        <v>12011</v>
      </c>
      <c r="D17" s="248" t="str">
        <f>'เวลาเรียน3-3'!D18</f>
        <v>นาย ศรัณย์  นวลฉ่ำ</v>
      </c>
      <c r="E17" s="246">
        <f>'รวมคะแนน3-3'!Y19</f>
        <v>80</v>
      </c>
      <c r="F17" s="246">
        <f>'รวมคะแนน3-3'!Z19</f>
        <v>4</v>
      </c>
      <c r="G17" s="249"/>
      <c r="H17" s="243" t="s">
        <v>92</v>
      </c>
      <c r="I17" s="244">
        <f>'รวมคะแนน3-3'!W51</f>
        <v>2</v>
      </c>
      <c r="J17" s="250" t="s">
        <v>31</v>
      </c>
    </row>
    <row r="18" spans="2:10" s="241" customFormat="1" ht="18" customHeight="1" x14ac:dyDescent="0.6">
      <c r="B18" s="246">
        <v>14</v>
      </c>
      <c r="C18" s="246">
        <f>'เวลาเรียน3-3'!C19</f>
        <v>12015</v>
      </c>
      <c r="D18" s="248" t="str">
        <f>'เวลาเรียน3-3'!D19</f>
        <v>นาย บุรเศรษฐ์  ทองใบ</v>
      </c>
      <c r="E18" s="246">
        <f>'รวมคะแนน3-3'!Y20</f>
        <v>0</v>
      </c>
      <c r="F18" s="246" t="str">
        <f>'รวมคะแนน3-3'!Z20</f>
        <v>0</v>
      </c>
      <c r="G18" s="249"/>
      <c r="H18" s="243" t="s">
        <v>93</v>
      </c>
      <c r="I18" s="244">
        <f>'รวมคะแนน3-3'!W52</f>
        <v>2</v>
      </c>
      <c r="J18" s="250" t="s">
        <v>31</v>
      </c>
    </row>
    <row r="19" spans="2:10" s="241" customFormat="1" ht="18" customHeight="1" x14ac:dyDescent="0.6">
      <c r="B19" s="246">
        <v>15</v>
      </c>
      <c r="C19" s="246">
        <f>'เวลาเรียน3-3'!C20</f>
        <v>12017</v>
      </c>
      <c r="D19" s="248" t="str">
        <f>'เวลาเรียน3-3'!D20</f>
        <v>นาย วิณณ์  แสงอรุณ</v>
      </c>
      <c r="E19" s="246">
        <f>'รวมคะแนน3-3'!Y21</f>
        <v>67</v>
      </c>
      <c r="F19" s="246" t="str">
        <f>'รวมคะแนน3-3'!Z21</f>
        <v>2.5</v>
      </c>
      <c r="G19" s="249"/>
      <c r="H19" s="243" t="s">
        <v>94</v>
      </c>
      <c r="I19" s="244">
        <f>'รวมคะแนน3-3'!W53</f>
        <v>3</v>
      </c>
      <c r="J19" s="250" t="s">
        <v>31</v>
      </c>
    </row>
    <row r="20" spans="2:10" s="241" customFormat="1" ht="18" customHeight="1" x14ac:dyDescent="0.6">
      <c r="B20" s="246">
        <v>16</v>
      </c>
      <c r="C20" s="246">
        <f>'เวลาเรียน3-3'!C21</f>
        <v>12037</v>
      </c>
      <c r="D20" s="248" t="str">
        <f>'เวลาเรียน3-3'!D21</f>
        <v>นางสาว จุฑามาศ  สมทองรัตน์</v>
      </c>
      <c r="E20" s="246">
        <f>'รวมคะแนน3-3'!Y22</f>
        <v>0</v>
      </c>
      <c r="F20" s="246" t="str">
        <f>'รวมคะแนน3-3'!Z22</f>
        <v>0</v>
      </c>
      <c r="G20" s="249"/>
      <c r="H20" s="243" t="s">
        <v>95</v>
      </c>
      <c r="I20" s="244">
        <f>'รวมคะแนน3-3'!W54</f>
        <v>3</v>
      </c>
      <c r="J20" s="250" t="s">
        <v>31</v>
      </c>
    </row>
    <row r="21" spans="2:10" s="241" customFormat="1" ht="18" customHeight="1" x14ac:dyDescent="0.6">
      <c r="B21" s="246">
        <v>17</v>
      </c>
      <c r="C21" s="246">
        <f>'เวลาเรียน3-3'!C22</f>
        <v>12048</v>
      </c>
      <c r="D21" s="248" t="str">
        <f>'เวลาเรียน3-3'!D22</f>
        <v>นาย วีระวัฒน์  อุ่นแก้ว</v>
      </c>
      <c r="E21" s="246">
        <f>'รวมคะแนน3-3'!Y23</f>
        <v>0</v>
      </c>
      <c r="F21" s="246" t="str">
        <f>'รวมคะแนน3-3'!Z23</f>
        <v>0</v>
      </c>
      <c r="G21" s="249"/>
      <c r="H21" s="243" t="s">
        <v>96</v>
      </c>
      <c r="I21" s="244">
        <f>'รวมคะแนน3-3'!W55</f>
        <v>4</v>
      </c>
      <c r="J21" s="250" t="s">
        <v>31</v>
      </c>
    </row>
    <row r="22" spans="2:10" s="241" customFormat="1" ht="18" customHeight="1" x14ac:dyDescent="0.6">
      <c r="B22" s="246">
        <v>18</v>
      </c>
      <c r="C22" s="246">
        <f>'เวลาเรียน3-3'!C23</f>
        <v>12060</v>
      </c>
      <c r="D22" s="248" t="str">
        <f>'เวลาเรียน3-3'!D23</f>
        <v>นาย ศุภกร  สารศิริ</v>
      </c>
      <c r="E22" s="246">
        <f>'รวมคะแนน3-3'!Y24</f>
        <v>0</v>
      </c>
      <c r="F22" s="246" t="str">
        <f>'รวมคะแนน3-3'!Z24</f>
        <v>0</v>
      </c>
      <c r="G22" s="249"/>
      <c r="H22" s="251" t="s">
        <v>97</v>
      </c>
      <c r="I22" s="252">
        <f>SUM(I15:I21)</f>
        <v>19</v>
      </c>
      <c r="J22" s="253" t="s">
        <v>31</v>
      </c>
    </row>
    <row r="23" spans="2:10" s="241" customFormat="1" ht="18" customHeight="1" x14ac:dyDescent="0.6">
      <c r="B23" s="246">
        <v>19</v>
      </c>
      <c r="C23" s="246">
        <f>'เวลาเรียน3-3'!C24</f>
        <v>12061</v>
      </c>
      <c r="D23" s="248" t="str">
        <f>'เวลาเรียน3-3'!D24</f>
        <v>นาย ณัฐวุฒิ  โพธิ์ทอง</v>
      </c>
      <c r="E23" s="246">
        <f>'รวมคะแนน3-3'!Y25</f>
        <v>75</v>
      </c>
      <c r="F23" s="246" t="str">
        <f>'รวมคะแนน3-3'!Z25</f>
        <v>3.5</v>
      </c>
      <c r="G23" s="249"/>
      <c r="H23" s="243" t="s">
        <v>98</v>
      </c>
      <c r="I23" s="244">
        <f>'รวมคะแนน3-3'!W48</f>
        <v>16</v>
      </c>
      <c r="J23" s="250" t="s">
        <v>31</v>
      </c>
    </row>
    <row r="24" spans="2:10" s="241" customFormat="1" ht="18" customHeight="1" x14ac:dyDescent="0.6">
      <c r="B24" s="246">
        <v>20</v>
      </c>
      <c r="C24" s="246">
        <f>'เวลาเรียน3-3'!C25</f>
        <v>12080</v>
      </c>
      <c r="D24" s="248" t="str">
        <f>'เวลาเรียน3-3'!D25</f>
        <v>นาย ชัชพิสิฐ  คัชชานนท์</v>
      </c>
      <c r="E24" s="246">
        <f>'รวมคะแนน3-3'!Y26</f>
        <v>0</v>
      </c>
      <c r="F24" s="246" t="str">
        <f>'รวมคะแนน3-3'!Z26</f>
        <v>0</v>
      </c>
      <c r="G24" s="249"/>
      <c r="H24" s="243" t="s">
        <v>20</v>
      </c>
      <c r="I24" s="244">
        <f>'รวมคะแนน3-2'!W56</f>
        <v>0</v>
      </c>
      <c r="J24" s="250" t="s">
        <v>31</v>
      </c>
    </row>
    <row r="25" spans="2:10" s="241" customFormat="1" ht="18" customHeight="1" x14ac:dyDescent="0.6">
      <c r="B25" s="246">
        <v>21</v>
      </c>
      <c r="C25" s="246">
        <f>'เวลาเรียน3-3'!C26</f>
        <v>12087</v>
      </c>
      <c r="D25" s="248" t="str">
        <f>'เวลาเรียน3-3'!D26</f>
        <v>นาย อรุณอัมรินทร์  เอี่ยมจำรัส</v>
      </c>
      <c r="E25" s="246">
        <f>'รวมคะแนน3-3'!Y27</f>
        <v>0</v>
      </c>
      <c r="F25" s="246" t="str">
        <f>'รวมคะแนน3-3'!Z27</f>
        <v>0</v>
      </c>
      <c r="G25" s="249"/>
      <c r="H25" s="243" t="s">
        <v>21</v>
      </c>
      <c r="I25" s="244">
        <f>'รวมคะแนน3-2'!W57</f>
        <v>0</v>
      </c>
      <c r="J25" s="250" t="s">
        <v>31</v>
      </c>
    </row>
    <row r="26" spans="2:10" s="241" customFormat="1" ht="18" customHeight="1" x14ac:dyDescent="0.6">
      <c r="B26" s="246">
        <v>22</v>
      </c>
      <c r="C26" s="246">
        <f>'เวลาเรียน3-3'!C27</f>
        <v>12089</v>
      </c>
      <c r="D26" s="248" t="str">
        <f>'เวลาเรียน3-3'!D27</f>
        <v>นาย ฐณต  อิศวโสภณ</v>
      </c>
      <c r="E26" s="246">
        <f>'รวมคะแนน3-3'!Y28</f>
        <v>92</v>
      </c>
      <c r="F26" s="246">
        <f>'รวมคะแนน3-3'!Z28</f>
        <v>4</v>
      </c>
      <c r="G26" s="249"/>
      <c r="H26" s="251" t="s">
        <v>99</v>
      </c>
      <c r="I26" s="252">
        <f>SUM(I23:I25)</f>
        <v>16</v>
      </c>
      <c r="J26" s="253" t="s">
        <v>31</v>
      </c>
    </row>
    <row r="27" spans="2:10" s="241" customFormat="1" ht="18" customHeight="1" x14ac:dyDescent="0.6">
      <c r="B27" s="246">
        <v>23</v>
      </c>
      <c r="C27" s="246">
        <f>'เวลาเรียน3-3'!C28</f>
        <v>12090</v>
      </c>
      <c r="D27" s="248" t="str">
        <f>'เวลาเรียน3-3'!D28</f>
        <v>นาย เอกสิทธิ์  มณีจักษ์</v>
      </c>
      <c r="E27" s="246">
        <f>'รวมคะแนน3-3'!Y29</f>
        <v>76</v>
      </c>
      <c r="F27" s="246" t="str">
        <f>'รวมคะแนน3-3'!Z29</f>
        <v>3.5</v>
      </c>
      <c r="G27" s="249"/>
      <c r="H27" s="251" t="s">
        <v>1</v>
      </c>
      <c r="I27" s="254">
        <f>SUM(I22,(I26),)</f>
        <v>35</v>
      </c>
      <c r="J27" s="253" t="s">
        <v>31</v>
      </c>
    </row>
    <row r="28" spans="2:10" s="241" customFormat="1" ht="18" customHeight="1" x14ac:dyDescent="0.6">
      <c r="B28" s="246">
        <v>24</v>
      </c>
      <c r="C28" s="246">
        <f>'เวลาเรียน3-3'!C29</f>
        <v>12092</v>
      </c>
      <c r="D28" s="248" t="str">
        <f>'เวลาเรียน3-3'!D29</f>
        <v>นาย สิรณัฐ  โรคน้อย</v>
      </c>
      <c r="E28" s="246">
        <f>'รวมคะแนน3-3'!Y30</f>
        <v>0</v>
      </c>
      <c r="F28" s="246" t="str">
        <f>'รวมคะแนน3-3'!Z30</f>
        <v>0</v>
      </c>
      <c r="G28" s="249"/>
    </row>
    <row r="29" spans="2:10" s="241" customFormat="1" ht="18" customHeight="1" x14ac:dyDescent="0.6">
      <c r="B29" s="246">
        <v>25</v>
      </c>
      <c r="C29" s="246">
        <f>'เวลาเรียน3-3'!C30</f>
        <v>12156</v>
      </c>
      <c r="D29" s="248" t="str">
        <f>'เวลาเรียน3-3'!D30</f>
        <v>นาย อภิสิทธิ์  ศิริมานพ</v>
      </c>
      <c r="E29" s="246">
        <f>'รวมคะแนน3-3'!Y31</f>
        <v>0</v>
      </c>
      <c r="F29" s="246" t="str">
        <f>'รวมคะแนน3-3'!Z31</f>
        <v>0</v>
      </c>
      <c r="G29" s="249"/>
    </row>
    <row r="30" spans="2:10" s="241" customFormat="1" ht="18" customHeight="1" x14ac:dyDescent="0.6">
      <c r="B30" s="246">
        <v>26</v>
      </c>
      <c r="C30" s="246">
        <f>'เวลาเรียน3-3'!C31</f>
        <v>13225</v>
      </c>
      <c r="D30" s="248" t="str">
        <f>'เวลาเรียน3-3'!D31</f>
        <v>นางสาว นันท์นภัส  ศรีเสมอ</v>
      </c>
      <c r="E30" s="246">
        <f>'รวมคะแนน3-3'!Y32</f>
        <v>0</v>
      </c>
      <c r="F30" s="246" t="str">
        <f>'รวมคะแนน3-3'!Z32</f>
        <v>0</v>
      </c>
      <c r="G30" s="249"/>
      <c r="H30" s="597" t="s">
        <v>118</v>
      </c>
      <c r="I30" s="597"/>
      <c r="J30" s="598"/>
    </row>
    <row r="31" spans="2:10" s="241" customFormat="1" ht="18" customHeight="1" x14ac:dyDescent="0.6">
      <c r="B31" s="246">
        <v>27</v>
      </c>
      <c r="C31" s="246">
        <f>'เวลาเรียน3-3'!C32</f>
        <v>12162</v>
      </c>
      <c r="D31" s="248" t="str">
        <f>'เวลาเรียน3-3'!D32</f>
        <v>นาย ธนากร  ทองชูนิตย์</v>
      </c>
      <c r="E31" s="246">
        <f>'รวมคะแนน3-3'!Y33</f>
        <v>0</v>
      </c>
      <c r="F31" s="246" t="str">
        <f>'รวมคะแนน3-3'!Z33</f>
        <v>0</v>
      </c>
      <c r="G31" s="249"/>
      <c r="H31" s="595" t="s">
        <v>100</v>
      </c>
      <c r="I31" s="595"/>
      <c r="J31" s="596"/>
    </row>
    <row r="32" spans="2:10" s="241" customFormat="1" ht="18" customHeight="1" x14ac:dyDescent="0.6">
      <c r="B32" s="246">
        <v>28</v>
      </c>
      <c r="C32" s="246">
        <f>'เวลาเรียน3-3'!C33</f>
        <v>12421</v>
      </c>
      <c r="D32" s="248" t="str">
        <f>'เวลาเรียน3-3'!D33</f>
        <v>นาย กนก  แดนรับรัมย์</v>
      </c>
      <c r="E32" s="246">
        <f>'รวมคะแนน3-3'!Y34</f>
        <v>72</v>
      </c>
      <c r="F32" s="246" t="str">
        <f>'รวมคะแนน3-3'!Z34</f>
        <v>3</v>
      </c>
      <c r="G32" s="249"/>
    </row>
    <row r="33" spans="2:10" s="241" customFormat="1" ht="18" customHeight="1" x14ac:dyDescent="0.6">
      <c r="B33" s="246">
        <v>29</v>
      </c>
      <c r="C33" s="246">
        <f>'เวลาเรียน3-3'!C34</f>
        <v>12615</v>
      </c>
      <c r="D33" s="248" t="str">
        <f>'เวลาเรียน3-3'!D34</f>
        <v>นาย อัครเดช  วิเก็ง</v>
      </c>
      <c r="E33" s="246">
        <f>'รวมคะแนน3-3'!Y35</f>
        <v>88</v>
      </c>
      <c r="F33" s="246">
        <f>'รวมคะแนน3-3'!Z35</f>
        <v>4</v>
      </c>
      <c r="G33" s="249"/>
      <c r="H33" s="597" t="s">
        <v>119</v>
      </c>
      <c r="I33" s="597"/>
      <c r="J33" s="598"/>
    </row>
    <row r="34" spans="2:10" s="241" customFormat="1" ht="18" customHeight="1" x14ac:dyDescent="0.6">
      <c r="B34" s="246">
        <v>30</v>
      </c>
      <c r="C34" s="246">
        <f>'เวลาเรียน3-3'!C35</f>
        <v>12655</v>
      </c>
      <c r="D34" s="248" t="str">
        <f>'เวลาเรียน3-3'!D35</f>
        <v>นางสาว นันท์ลภัส  ไกรใหญ่</v>
      </c>
      <c r="E34" s="246">
        <f>'รวมคะแนน3-3'!Y36</f>
        <v>62</v>
      </c>
      <c r="F34" s="246" t="str">
        <f>'รวมคะแนน3-3'!Z36</f>
        <v>2</v>
      </c>
      <c r="G34" s="249"/>
      <c r="H34" s="595" t="s">
        <v>100</v>
      </c>
      <c r="I34" s="595"/>
      <c r="J34" s="596"/>
    </row>
    <row r="35" spans="2:10" s="241" customFormat="1" ht="18" customHeight="1" x14ac:dyDescent="0.6">
      <c r="B35" s="246">
        <v>31</v>
      </c>
      <c r="C35" s="246">
        <f>'เวลาเรียน3-3'!C36</f>
        <v>12817</v>
      </c>
      <c r="D35" s="248" t="str">
        <f>'เวลาเรียน3-3'!D36</f>
        <v>นาย พีรพัฒน์  สะราคำ</v>
      </c>
      <c r="E35" s="246">
        <f>'รวมคะแนน3-3'!Y37</f>
        <v>0</v>
      </c>
      <c r="F35" s="246" t="str">
        <f>'รวมคะแนน3-3'!Z37</f>
        <v>0</v>
      </c>
      <c r="G35" s="249"/>
    </row>
    <row r="36" spans="2:10" s="241" customFormat="1" ht="18" customHeight="1" x14ac:dyDescent="0.6">
      <c r="B36" s="246">
        <v>32</v>
      </c>
      <c r="C36" s="246">
        <f>'เวลาเรียน3-3'!C37</f>
        <v>12929</v>
      </c>
      <c r="D36" s="248" t="str">
        <f>'เวลาเรียน3-3'!D37</f>
        <v>นางสาว รัชนีกร  บูชา</v>
      </c>
      <c r="E36" s="246">
        <f>'รวมคะแนน3-3'!Y38</f>
        <v>65</v>
      </c>
      <c r="F36" s="246" t="str">
        <f>'รวมคะแนน3-3'!Z38</f>
        <v>2.5</v>
      </c>
      <c r="G36" s="249"/>
      <c r="H36" s="597" t="s">
        <v>120</v>
      </c>
      <c r="I36" s="597"/>
      <c r="J36" s="598"/>
    </row>
    <row r="37" spans="2:10" s="241" customFormat="1" ht="18" customHeight="1" x14ac:dyDescent="0.6">
      <c r="B37" s="246">
        <v>33</v>
      </c>
      <c r="C37" s="246">
        <f>'เวลาเรียน3-3'!C38</f>
        <v>13177</v>
      </c>
      <c r="D37" s="248" t="str">
        <f>'เวลาเรียน3-3'!D38</f>
        <v>นาย กฤตนนท์  บุญลิกา</v>
      </c>
      <c r="E37" s="246">
        <f>'รวมคะแนน3-3'!Y39</f>
        <v>0</v>
      </c>
      <c r="F37" s="246" t="str">
        <f>'รวมคะแนน3-3'!Z39</f>
        <v>0</v>
      </c>
      <c r="G37" s="249"/>
      <c r="H37" s="595" t="s">
        <v>101</v>
      </c>
      <c r="I37" s="595"/>
      <c r="J37" s="596"/>
    </row>
    <row r="38" spans="2:10" s="241" customFormat="1" ht="18" customHeight="1" x14ac:dyDescent="0.6">
      <c r="B38" s="246">
        <v>34</v>
      </c>
      <c r="C38" s="246">
        <f>'เวลาเรียน3-3'!C39</f>
        <v>13230</v>
      </c>
      <c r="D38" s="248" t="str">
        <f>'เวลาเรียน3-3'!D39</f>
        <v>นางสาว ปณิดา  คำโสด</v>
      </c>
      <c r="E38" s="246">
        <f>'รวมคะแนน3-3'!Y40</f>
        <v>70</v>
      </c>
      <c r="F38" s="246" t="str">
        <f>'รวมคะแนน3-3'!Z40</f>
        <v>3</v>
      </c>
      <c r="G38" s="249"/>
    </row>
    <row r="39" spans="2:10" s="241" customFormat="1" ht="18" customHeight="1" x14ac:dyDescent="0.6">
      <c r="B39" s="246">
        <v>35</v>
      </c>
      <c r="C39" s="246">
        <f>'เวลาเรียน3-3'!C40</f>
        <v>13326</v>
      </c>
      <c r="D39" s="248" t="str">
        <f>'เวลาเรียน3-3'!D40</f>
        <v>นางสาว ปริณดา   แจ่มทอง</v>
      </c>
      <c r="E39" s="246">
        <f>'รวมคะแนน3-3'!Y41</f>
        <v>76</v>
      </c>
      <c r="F39" s="246" t="str">
        <f>'รวมคะแนน3-3'!Z41</f>
        <v>3.5</v>
      </c>
      <c r="G39" s="249"/>
      <c r="H39" s="597" t="s">
        <v>121</v>
      </c>
      <c r="I39" s="597"/>
      <c r="J39" s="598"/>
    </row>
    <row r="40" spans="2:10" s="241" customFormat="1" ht="18" customHeight="1" x14ac:dyDescent="0.6">
      <c r="B40" s="246">
        <v>36</v>
      </c>
      <c r="C40" s="246"/>
      <c r="D40" s="248"/>
      <c r="E40" s="246"/>
      <c r="F40" s="246"/>
      <c r="G40" s="249"/>
      <c r="H40" s="595" t="s">
        <v>102</v>
      </c>
      <c r="I40" s="595"/>
      <c r="J40" s="596"/>
    </row>
    <row r="41" spans="2:10" s="241" customFormat="1" ht="18" customHeight="1" x14ac:dyDescent="0.6">
      <c r="B41" s="246">
        <v>37</v>
      </c>
      <c r="C41" s="246"/>
      <c r="D41" s="248"/>
      <c r="E41" s="246"/>
      <c r="F41" s="246"/>
      <c r="G41" s="249"/>
      <c r="H41" s="243"/>
      <c r="I41" s="244"/>
      <c r="J41" s="245"/>
    </row>
    <row r="42" spans="2:10" s="241" customFormat="1" ht="18" customHeight="1" x14ac:dyDescent="0.6">
      <c r="B42" s="246">
        <v>38</v>
      </c>
      <c r="C42" s="246"/>
      <c r="D42" s="248"/>
      <c r="E42" s="246"/>
      <c r="F42" s="246"/>
      <c r="G42" s="249"/>
      <c r="H42" s="243"/>
      <c r="I42" s="244"/>
      <c r="J42" s="245"/>
    </row>
    <row r="43" spans="2:10" s="241" customFormat="1" ht="18" customHeight="1" x14ac:dyDescent="0.6">
      <c r="B43" s="246">
        <v>39</v>
      </c>
      <c r="C43" s="246"/>
      <c r="D43" s="248"/>
      <c r="E43" s="246"/>
      <c r="F43" s="246"/>
      <c r="G43" s="249"/>
      <c r="H43" s="243"/>
      <c r="I43" s="244"/>
      <c r="J43" s="245"/>
    </row>
    <row r="44" spans="2:10" s="241" customFormat="1" ht="18" customHeight="1" x14ac:dyDescent="0.6">
      <c r="B44" s="246">
        <v>40</v>
      </c>
      <c r="C44" s="246"/>
      <c r="D44" s="248"/>
      <c r="E44" s="246"/>
      <c r="F44" s="246"/>
      <c r="G44" s="249"/>
      <c r="H44" s="255"/>
      <c r="I44" s="256"/>
      <c r="J44" s="257"/>
    </row>
    <row r="45" spans="2:10" s="241" customFormat="1" ht="18" customHeight="1" x14ac:dyDescent="0.6">
      <c r="B45" s="258"/>
      <c r="C45" s="258"/>
      <c r="E45" s="258"/>
      <c r="F45" s="258"/>
      <c r="I45" s="258"/>
    </row>
    <row r="46" spans="2:10" s="241" customFormat="1" ht="18" customHeight="1" x14ac:dyDescent="0.6">
      <c r="B46" s="258"/>
      <c r="C46" s="258"/>
      <c r="E46" s="258"/>
      <c r="F46" s="258"/>
      <c r="I46" s="258"/>
    </row>
    <row r="47" spans="2:10" s="241" customFormat="1" ht="18" customHeight="1" x14ac:dyDescent="0.6">
      <c r="B47" s="258"/>
      <c r="C47" s="258"/>
      <c r="E47" s="258"/>
      <c r="F47" s="258"/>
      <c r="I47" s="258"/>
    </row>
    <row r="48" spans="2:10" s="241" customFormat="1" ht="18" customHeight="1" x14ac:dyDescent="0.6">
      <c r="B48" s="258"/>
      <c r="C48" s="258"/>
      <c r="E48" s="258"/>
      <c r="F48" s="258"/>
      <c r="I48" s="258"/>
    </row>
    <row r="49" spans="2:9" s="241" customFormat="1" ht="18" customHeight="1" x14ac:dyDescent="0.6">
      <c r="B49" s="258"/>
      <c r="C49" s="258"/>
      <c r="E49" s="258"/>
      <c r="F49" s="258"/>
      <c r="I49" s="258"/>
    </row>
    <row r="50" spans="2:9" s="241" customFormat="1" ht="18" customHeight="1" x14ac:dyDescent="0.6">
      <c r="B50" s="258"/>
      <c r="C50" s="258"/>
      <c r="E50" s="258"/>
      <c r="F50" s="258"/>
      <c r="I50" s="258"/>
    </row>
    <row r="51" spans="2:9" s="241" customFormat="1" ht="18" customHeight="1" x14ac:dyDescent="0.6">
      <c r="B51" s="258"/>
      <c r="C51" s="258"/>
      <c r="E51" s="258"/>
      <c r="F51" s="258"/>
      <c r="I51" s="258"/>
    </row>
    <row r="52" spans="2:9" s="241" customFormat="1" ht="18" customHeight="1" x14ac:dyDescent="0.6">
      <c r="B52" s="258"/>
      <c r="C52" s="258"/>
      <c r="E52" s="258"/>
      <c r="F52" s="258"/>
      <c r="I52" s="258"/>
    </row>
    <row r="53" spans="2:9" s="241" customFormat="1" ht="18" customHeight="1" x14ac:dyDescent="0.6">
      <c r="B53" s="258"/>
      <c r="C53" s="258"/>
      <c r="E53" s="258"/>
      <c r="F53" s="258"/>
      <c r="I53" s="258"/>
    </row>
    <row r="54" spans="2:9" s="241" customFormat="1" ht="18" customHeight="1" x14ac:dyDescent="0.6">
      <c r="B54" s="258"/>
      <c r="C54" s="258"/>
      <c r="E54" s="258"/>
      <c r="F54" s="258"/>
      <c r="I54" s="258"/>
    </row>
    <row r="55" spans="2:9" s="241" customFormat="1" ht="18" customHeight="1" x14ac:dyDescent="0.6">
      <c r="B55" s="258"/>
      <c r="C55" s="258"/>
      <c r="E55" s="258"/>
      <c r="F55" s="258"/>
      <c r="I55" s="258"/>
    </row>
    <row r="56" spans="2:9" s="241" customFormat="1" ht="18" customHeight="1" x14ac:dyDescent="0.6">
      <c r="B56" s="258"/>
      <c r="C56" s="258"/>
      <c r="E56" s="258"/>
      <c r="F56" s="258"/>
      <c r="I56" s="258"/>
    </row>
    <row r="57" spans="2:9" s="241" customFormat="1" ht="18" customHeight="1" x14ac:dyDescent="0.6">
      <c r="B57" s="258"/>
      <c r="C57" s="258"/>
      <c r="E57" s="258"/>
      <c r="F57" s="258"/>
      <c r="I57" s="258"/>
    </row>
    <row r="58" spans="2:9" s="241" customFormat="1" ht="18" customHeight="1" x14ac:dyDescent="0.6">
      <c r="B58" s="258"/>
      <c r="C58" s="258"/>
      <c r="E58" s="258"/>
      <c r="F58" s="258"/>
      <c r="I58" s="258"/>
    </row>
    <row r="59" spans="2:9" s="241" customFormat="1" ht="18" customHeight="1" x14ac:dyDescent="0.6">
      <c r="B59" s="258"/>
      <c r="C59" s="258"/>
      <c r="E59" s="258"/>
      <c r="F59" s="258"/>
      <c r="I59" s="258"/>
    </row>
    <row r="60" spans="2:9" s="241" customFormat="1" ht="18" customHeight="1" x14ac:dyDescent="0.6">
      <c r="B60" s="258"/>
      <c r="C60" s="258"/>
      <c r="E60" s="258"/>
      <c r="F60" s="258"/>
      <c r="I60" s="258"/>
    </row>
    <row r="61" spans="2:9" s="241" customFormat="1" ht="18" customHeight="1" x14ac:dyDescent="0.6">
      <c r="B61" s="258"/>
      <c r="C61" s="258"/>
      <c r="E61" s="258"/>
      <c r="F61" s="258"/>
      <c r="I61" s="258"/>
    </row>
    <row r="62" spans="2:9" s="241" customFormat="1" ht="18" customHeight="1" x14ac:dyDescent="0.6">
      <c r="B62" s="258"/>
      <c r="C62" s="258"/>
      <c r="E62" s="258"/>
      <c r="F62" s="258"/>
      <c r="I62" s="258"/>
    </row>
    <row r="63" spans="2:9" s="241" customFormat="1" ht="18" customHeight="1" x14ac:dyDescent="0.6">
      <c r="B63" s="258"/>
      <c r="C63" s="258"/>
      <c r="E63" s="258"/>
      <c r="F63" s="258"/>
      <c r="I63" s="258"/>
    </row>
    <row r="64" spans="2:9" s="241" customFormat="1" ht="18" customHeight="1" x14ac:dyDescent="0.6">
      <c r="B64" s="258"/>
      <c r="C64" s="258"/>
      <c r="E64" s="258"/>
      <c r="F64" s="258"/>
      <c r="I64" s="258"/>
    </row>
    <row r="65" spans="2:9" s="241" customFormat="1" ht="18" customHeight="1" x14ac:dyDescent="0.6">
      <c r="B65" s="258"/>
      <c r="C65" s="258"/>
      <c r="E65" s="258"/>
      <c r="F65" s="258"/>
      <c r="I65" s="258"/>
    </row>
    <row r="66" spans="2:9" s="241" customFormat="1" ht="18" customHeight="1" x14ac:dyDescent="0.6">
      <c r="B66" s="258"/>
      <c r="C66" s="258"/>
      <c r="E66" s="258"/>
      <c r="F66" s="258"/>
      <c r="I66" s="258"/>
    </row>
    <row r="67" spans="2:9" s="241" customFormat="1" ht="18" customHeight="1" x14ac:dyDescent="0.6">
      <c r="B67" s="258"/>
      <c r="C67" s="258"/>
      <c r="E67" s="258"/>
      <c r="F67" s="258"/>
      <c r="I67" s="258"/>
    </row>
    <row r="68" spans="2:9" s="241" customFormat="1" ht="18" customHeight="1" x14ac:dyDescent="0.6">
      <c r="B68" s="258"/>
      <c r="C68" s="258"/>
      <c r="E68" s="258"/>
      <c r="F68" s="258"/>
      <c r="I68" s="258"/>
    </row>
    <row r="69" spans="2:9" s="241" customFormat="1" ht="18" customHeight="1" x14ac:dyDescent="0.6">
      <c r="B69" s="258"/>
      <c r="C69" s="258"/>
      <c r="E69" s="258"/>
      <c r="F69" s="258"/>
      <c r="I69" s="258"/>
    </row>
    <row r="70" spans="2:9" s="241" customFormat="1" ht="18" customHeight="1" x14ac:dyDescent="0.6">
      <c r="B70" s="258"/>
      <c r="C70" s="258"/>
      <c r="E70" s="258"/>
      <c r="F70" s="258"/>
      <c r="I70" s="258"/>
    </row>
    <row r="71" spans="2:9" s="241" customFormat="1" ht="18" customHeight="1" x14ac:dyDescent="0.6">
      <c r="B71" s="258"/>
      <c r="C71" s="258"/>
      <c r="E71" s="258"/>
      <c r="F71" s="258"/>
      <c r="I71" s="258"/>
    </row>
    <row r="72" spans="2:9" s="241" customFormat="1" ht="18" customHeight="1" x14ac:dyDescent="0.6">
      <c r="B72" s="258"/>
      <c r="C72" s="258"/>
      <c r="E72" s="258"/>
      <c r="F72" s="258"/>
      <c r="I72" s="258"/>
    </row>
    <row r="73" spans="2:9" s="241" customFormat="1" ht="18" customHeight="1" x14ac:dyDescent="0.6">
      <c r="B73" s="258"/>
      <c r="C73" s="258"/>
      <c r="E73" s="258"/>
      <c r="F73" s="258"/>
      <c r="I73" s="258"/>
    </row>
    <row r="74" spans="2:9" s="241" customFormat="1" ht="18" customHeight="1" x14ac:dyDescent="0.6">
      <c r="B74" s="258"/>
      <c r="C74" s="258"/>
      <c r="E74" s="258"/>
      <c r="F74" s="258"/>
      <c r="I74" s="258"/>
    </row>
    <row r="75" spans="2:9" s="241" customFormat="1" ht="18" customHeight="1" x14ac:dyDescent="0.6">
      <c r="B75" s="258"/>
      <c r="C75" s="258"/>
      <c r="E75" s="258"/>
      <c r="F75" s="258"/>
      <c r="I75" s="258"/>
    </row>
    <row r="76" spans="2:9" s="241" customFormat="1" ht="18" customHeight="1" x14ac:dyDescent="0.6">
      <c r="B76" s="258"/>
      <c r="C76" s="258"/>
      <c r="E76" s="258"/>
      <c r="F76" s="258"/>
      <c r="I76" s="258"/>
    </row>
    <row r="77" spans="2:9" s="241" customFormat="1" ht="18" customHeight="1" x14ac:dyDescent="0.6">
      <c r="B77" s="258"/>
      <c r="C77" s="258"/>
      <c r="E77" s="258"/>
      <c r="F77" s="258"/>
      <c r="I77" s="258"/>
    </row>
    <row r="78" spans="2:9" s="241" customFormat="1" ht="18" customHeight="1" x14ac:dyDescent="0.6">
      <c r="B78" s="258"/>
      <c r="C78" s="258"/>
      <c r="E78" s="258"/>
      <c r="F78" s="258"/>
      <c r="I78" s="258"/>
    </row>
    <row r="79" spans="2:9" s="241" customFormat="1" ht="18" customHeight="1" x14ac:dyDescent="0.6">
      <c r="B79" s="258"/>
      <c r="C79" s="258"/>
      <c r="E79" s="258"/>
      <c r="F79" s="258"/>
      <c r="I79" s="258"/>
    </row>
    <row r="80" spans="2:9" s="241" customFormat="1" ht="18" customHeight="1" x14ac:dyDescent="0.6">
      <c r="B80" s="258"/>
      <c r="C80" s="258"/>
      <c r="E80" s="258"/>
      <c r="F80" s="258"/>
      <c r="I80" s="258"/>
    </row>
    <row r="81" spans="2:9" s="241" customFormat="1" ht="18" customHeight="1" x14ac:dyDescent="0.6">
      <c r="B81" s="258"/>
      <c r="C81" s="258"/>
      <c r="E81" s="258"/>
      <c r="F81" s="258"/>
      <c r="I81" s="258"/>
    </row>
    <row r="82" spans="2:9" s="241" customFormat="1" ht="18" customHeight="1" x14ac:dyDescent="0.6">
      <c r="B82" s="258"/>
      <c r="C82" s="258"/>
      <c r="E82" s="258"/>
      <c r="F82" s="258"/>
      <c r="I82" s="258"/>
    </row>
    <row r="83" spans="2:9" s="241" customFormat="1" ht="18" customHeight="1" x14ac:dyDescent="0.6">
      <c r="B83" s="258"/>
      <c r="C83" s="258"/>
      <c r="E83" s="258"/>
      <c r="F83" s="258"/>
      <c r="I83" s="258"/>
    </row>
    <row r="84" spans="2:9" s="241" customFormat="1" ht="18" customHeight="1" x14ac:dyDescent="0.6">
      <c r="B84" s="258"/>
      <c r="C84" s="258"/>
      <c r="E84" s="258"/>
      <c r="F84" s="258"/>
      <c r="I84" s="258"/>
    </row>
    <row r="85" spans="2:9" s="241" customFormat="1" ht="18" customHeight="1" x14ac:dyDescent="0.6">
      <c r="B85" s="258"/>
      <c r="C85" s="258"/>
      <c r="E85" s="258"/>
      <c r="F85" s="258"/>
      <c r="I85" s="258"/>
    </row>
    <row r="86" spans="2:9" s="241" customFormat="1" ht="18" customHeight="1" x14ac:dyDescent="0.6">
      <c r="B86" s="258"/>
      <c r="C86" s="258"/>
      <c r="E86" s="258"/>
      <c r="F86" s="258"/>
      <c r="I86" s="258"/>
    </row>
    <row r="87" spans="2:9" s="241" customFormat="1" ht="18" customHeight="1" x14ac:dyDescent="0.6">
      <c r="B87" s="258"/>
      <c r="C87" s="258"/>
      <c r="E87" s="258"/>
      <c r="F87" s="258"/>
      <c r="I87" s="258"/>
    </row>
    <row r="88" spans="2:9" s="241" customFormat="1" ht="18" customHeight="1" x14ac:dyDescent="0.6">
      <c r="B88" s="258"/>
      <c r="C88" s="258"/>
      <c r="E88" s="258"/>
      <c r="F88" s="258"/>
      <c r="I88" s="258"/>
    </row>
    <row r="89" spans="2:9" s="241" customFormat="1" ht="18" customHeight="1" x14ac:dyDescent="0.6">
      <c r="B89" s="258"/>
      <c r="C89" s="258"/>
      <c r="E89" s="258"/>
      <c r="F89" s="258"/>
      <c r="I89" s="258"/>
    </row>
    <row r="90" spans="2:9" s="241" customFormat="1" ht="18" customHeight="1" x14ac:dyDescent="0.6">
      <c r="B90" s="258"/>
      <c r="C90" s="258"/>
      <c r="E90" s="258"/>
      <c r="F90" s="258"/>
      <c r="I90" s="258"/>
    </row>
    <row r="91" spans="2:9" s="241" customFormat="1" ht="18" customHeight="1" x14ac:dyDescent="0.6">
      <c r="B91" s="258"/>
      <c r="C91" s="258"/>
      <c r="E91" s="258"/>
      <c r="F91" s="258"/>
      <c r="I91" s="258"/>
    </row>
    <row r="92" spans="2:9" s="241" customFormat="1" ht="18" customHeight="1" x14ac:dyDescent="0.6">
      <c r="B92" s="258"/>
      <c r="C92" s="258"/>
      <c r="E92" s="258"/>
      <c r="F92" s="258"/>
      <c r="I92" s="258"/>
    </row>
    <row r="93" spans="2:9" s="241" customFormat="1" ht="18" customHeight="1" x14ac:dyDescent="0.6">
      <c r="B93" s="258"/>
      <c r="C93" s="258"/>
      <c r="E93" s="258"/>
      <c r="F93" s="258"/>
      <c r="I93" s="258"/>
    </row>
    <row r="94" spans="2:9" s="241" customFormat="1" ht="18" customHeight="1" x14ac:dyDescent="0.6">
      <c r="B94" s="258"/>
      <c r="C94" s="258"/>
      <c r="E94" s="258"/>
      <c r="F94" s="258"/>
      <c r="I94" s="258"/>
    </row>
    <row r="95" spans="2:9" s="241" customFormat="1" ht="18" customHeight="1" x14ac:dyDescent="0.6">
      <c r="B95" s="258"/>
      <c r="C95" s="258"/>
      <c r="E95" s="258"/>
      <c r="F95" s="258"/>
      <c r="I95" s="258"/>
    </row>
    <row r="96" spans="2:9" s="241" customFormat="1" ht="18" customHeight="1" x14ac:dyDescent="0.6">
      <c r="B96" s="258"/>
      <c r="C96" s="258"/>
      <c r="E96" s="258"/>
      <c r="F96" s="258"/>
      <c r="I96" s="258"/>
    </row>
    <row r="97" spans="2:9" s="241" customFormat="1" ht="18" customHeight="1" x14ac:dyDescent="0.6">
      <c r="B97" s="258"/>
      <c r="C97" s="258"/>
      <c r="E97" s="258"/>
      <c r="F97" s="258"/>
      <c r="I97" s="258"/>
    </row>
    <row r="98" spans="2:9" s="241" customFormat="1" ht="18" customHeight="1" x14ac:dyDescent="0.6">
      <c r="B98" s="258"/>
      <c r="C98" s="258"/>
      <c r="E98" s="258"/>
      <c r="F98" s="258"/>
      <c r="I98" s="258"/>
    </row>
    <row r="99" spans="2:9" s="241" customFormat="1" ht="18" customHeight="1" x14ac:dyDescent="0.6">
      <c r="B99" s="258"/>
      <c r="C99" s="258"/>
      <c r="E99" s="258"/>
      <c r="F99" s="258"/>
      <c r="I99" s="258"/>
    </row>
    <row r="100" spans="2:9" s="241" customFormat="1" ht="18" customHeight="1" x14ac:dyDescent="0.6">
      <c r="B100" s="258"/>
      <c r="C100" s="258"/>
      <c r="E100" s="258"/>
      <c r="F100" s="258"/>
      <c r="I100" s="258"/>
    </row>
    <row r="101" spans="2:9" s="241" customFormat="1" ht="18" customHeight="1" x14ac:dyDescent="0.6">
      <c r="B101" s="258"/>
      <c r="C101" s="258"/>
      <c r="E101" s="258"/>
      <c r="F101" s="258"/>
      <c r="I101" s="258"/>
    </row>
    <row r="102" spans="2:9" s="241" customFormat="1" ht="18" customHeight="1" x14ac:dyDescent="0.6">
      <c r="B102" s="258"/>
      <c r="C102" s="258"/>
      <c r="E102" s="258"/>
      <c r="F102" s="258"/>
      <c r="I102" s="258"/>
    </row>
    <row r="103" spans="2:9" s="241" customFormat="1" ht="18" customHeight="1" x14ac:dyDescent="0.6">
      <c r="B103" s="258"/>
      <c r="C103" s="258"/>
      <c r="E103" s="258"/>
      <c r="F103" s="258"/>
      <c r="I103" s="258"/>
    </row>
    <row r="104" spans="2:9" s="241" customFormat="1" ht="18" customHeight="1" x14ac:dyDescent="0.6">
      <c r="B104" s="258"/>
      <c r="C104" s="258"/>
      <c r="E104" s="258"/>
      <c r="F104" s="258"/>
      <c r="I104" s="258"/>
    </row>
    <row r="105" spans="2:9" s="241" customFormat="1" ht="18" customHeight="1" x14ac:dyDescent="0.6">
      <c r="B105" s="258"/>
      <c r="C105" s="258"/>
      <c r="E105" s="258"/>
      <c r="F105" s="258"/>
      <c r="I105" s="258"/>
    </row>
    <row r="106" spans="2:9" s="241" customFormat="1" ht="18" customHeight="1" x14ac:dyDescent="0.6">
      <c r="B106" s="258"/>
      <c r="C106" s="258"/>
      <c r="E106" s="258"/>
      <c r="F106" s="258"/>
      <c r="I106" s="258"/>
    </row>
    <row r="107" spans="2:9" s="241" customFormat="1" ht="18" customHeight="1" x14ac:dyDescent="0.6">
      <c r="B107" s="258"/>
      <c r="C107" s="258"/>
      <c r="E107" s="258"/>
      <c r="F107" s="258"/>
      <c r="I107" s="258"/>
    </row>
    <row r="108" spans="2:9" s="241" customFormat="1" ht="18" customHeight="1" x14ac:dyDescent="0.6">
      <c r="B108" s="258"/>
      <c r="C108" s="258"/>
      <c r="E108" s="258"/>
      <c r="F108" s="258"/>
      <c r="I108" s="258"/>
    </row>
    <row r="109" spans="2:9" s="241" customFormat="1" ht="18" customHeight="1" x14ac:dyDescent="0.6">
      <c r="B109" s="258"/>
      <c r="C109" s="258"/>
      <c r="E109" s="258"/>
      <c r="F109" s="258"/>
      <c r="I109" s="258"/>
    </row>
    <row r="110" spans="2:9" s="241" customFormat="1" ht="18" customHeight="1" x14ac:dyDescent="0.6">
      <c r="B110" s="258"/>
      <c r="C110" s="258"/>
      <c r="E110" s="258"/>
      <c r="F110" s="258"/>
      <c r="I110" s="258"/>
    </row>
    <row r="111" spans="2:9" s="241" customFormat="1" ht="18" customHeight="1" x14ac:dyDescent="0.6">
      <c r="B111" s="258"/>
      <c r="C111" s="258"/>
      <c r="E111" s="258"/>
      <c r="F111" s="258"/>
      <c r="I111" s="258"/>
    </row>
    <row r="112" spans="2:9" s="241" customFormat="1" ht="18" customHeight="1" x14ac:dyDescent="0.6">
      <c r="B112" s="258"/>
      <c r="C112" s="258"/>
      <c r="E112" s="258"/>
      <c r="F112" s="258"/>
      <c r="I112" s="258"/>
    </row>
    <row r="113" spans="2:9" s="241" customFormat="1" ht="18" customHeight="1" x14ac:dyDescent="0.6">
      <c r="B113" s="258"/>
      <c r="C113" s="258"/>
      <c r="E113" s="258"/>
      <c r="F113" s="258"/>
      <c r="I113" s="258"/>
    </row>
    <row r="114" spans="2:9" s="241" customFormat="1" ht="18" customHeight="1" x14ac:dyDescent="0.6">
      <c r="B114" s="258"/>
      <c r="C114" s="258"/>
      <c r="E114" s="258"/>
      <c r="F114" s="258"/>
      <c r="I114" s="258"/>
    </row>
    <row r="115" spans="2:9" s="241" customFormat="1" ht="18" customHeight="1" x14ac:dyDescent="0.6">
      <c r="B115" s="258"/>
      <c r="C115" s="258"/>
      <c r="E115" s="258"/>
      <c r="F115" s="258"/>
      <c r="I115" s="258"/>
    </row>
    <row r="116" spans="2:9" s="241" customFormat="1" ht="18" customHeight="1" x14ac:dyDescent="0.6">
      <c r="B116" s="258"/>
      <c r="C116" s="258"/>
      <c r="E116" s="258"/>
      <c r="F116" s="258"/>
      <c r="I116" s="258"/>
    </row>
    <row r="117" spans="2:9" s="241" customFormat="1" ht="18" customHeight="1" x14ac:dyDescent="0.6">
      <c r="B117" s="258"/>
      <c r="C117" s="258"/>
      <c r="E117" s="258"/>
      <c r="F117" s="258"/>
      <c r="I117" s="258"/>
    </row>
    <row r="118" spans="2:9" s="241" customFormat="1" ht="18" customHeight="1" x14ac:dyDescent="0.6">
      <c r="B118" s="258"/>
      <c r="C118" s="258"/>
      <c r="E118" s="258"/>
      <c r="F118" s="258"/>
      <c r="I118" s="258"/>
    </row>
    <row r="119" spans="2:9" s="241" customFormat="1" ht="18" customHeight="1" x14ac:dyDescent="0.6">
      <c r="B119" s="258"/>
      <c r="C119" s="258"/>
      <c r="E119" s="258"/>
      <c r="F119" s="258"/>
      <c r="I119" s="258"/>
    </row>
    <row r="120" spans="2:9" s="241" customFormat="1" ht="18" customHeight="1" x14ac:dyDescent="0.6">
      <c r="B120" s="258"/>
      <c r="C120" s="258"/>
      <c r="E120" s="258"/>
      <c r="F120" s="258"/>
      <c r="I120" s="258"/>
    </row>
    <row r="121" spans="2:9" s="241" customFormat="1" ht="18" customHeight="1" x14ac:dyDescent="0.6">
      <c r="B121" s="258"/>
      <c r="C121" s="258"/>
      <c r="E121" s="258"/>
      <c r="F121" s="258"/>
      <c r="I121" s="258"/>
    </row>
    <row r="122" spans="2:9" s="241" customFormat="1" ht="18" customHeight="1" x14ac:dyDescent="0.6">
      <c r="B122" s="258"/>
      <c r="C122" s="258"/>
      <c r="E122" s="258"/>
      <c r="F122" s="258"/>
      <c r="I122" s="258"/>
    </row>
    <row r="123" spans="2:9" s="241" customFormat="1" ht="18" customHeight="1" x14ac:dyDescent="0.6">
      <c r="B123" s="258"/>
      <c r="C123" s="258"/>
      <c r="E123" s="258"/>
      <c r="F123" s="258"/>
      <c r="I123" s="258"/>
    </row>
    <row r="124" spans="2:9" s="241" customFormat="1" ht="18" customHeight="1" x14ac:dyDescent="0.6">
      <c r="B124" s="258"/>
      <c r="C124" s="258"/>
      <c r="E124" s="258"/>
      <c r="F124" s="258"/>
      <c r="I124" s="258"/>
    </row>
    <row r="125" spans="2:9" s="241" customFormat="1" ht="18" customHeight="1" x14ac:dyDescent="0.6">
      <c r="B125" s="258"/>
      <c r="C125" s="258"/>
      <c r="E125" s="258"/>
      <c r="F125" s="258"/>
      <c r="I125" s="258"/>
    </row>
    <row r="126" spans="2:9" s="241" customFormat="1" ht="18" customHeight="1" x14ac:dyDescent="0.6">
      <c r="B126" s="258"/>
      <c r="C126" s="258"/>
      <c r="E126" s="258"/>
      <c r="F126" s="258"/>
      <c r="I126" s="258"/>
    </row>
    <row r="127" spans="2:9" s="241" customFormat="1" ht="18" customHeight="1" x14ac:dyDescent="0.6">
      <c r="B127" s="258"/>
      <c r="C127" s="258"/>
      <c r="E127" s="258"/>
      <c r="F127" s="258"/>
      <c r="I127" s="258"/>
    </row>
    <row r="128" spans="2:9" s="241" customFormat="1" ht="18" customHeight="1" x14ac:dyDescent="0.6">
      <c r="B128" s="258"/>
      <c r="C128" s="258"/>
      <c r="E128" s="258"/>
      <c r="F128" s="258"/>
      <c r="I128" s="258"/>
    </row>
    <row r="129" spans="2:9" s="241" customFormat="1" ht="18" customHeight="1" x14ac:dyDescent="0.6">
      <c r="B129" s="258"/>
      <c r="C129" s="258"/>
      <c r="E129" s="258"/>
      <c r="F129" s="258"/>
      <c r="I129" s="258"/>
    </row>
    <row r="130" spans="2:9" s="241" customFormat="1" ht="18" customHeight="1" x14ac:dyDescent="0.6">
      <c r="B130" s="258"/>
      <c r="C130" s="258"/>
      <c r="E130" s="258"/>
      <c r="F130" s="258"/>
      <c r="I130" s="258"/>
    </row>
    <row r="131" spans="2:9" s="241" customFormat="1" ht="18" customHeight="1" x14ac:dyDescent="0.6">
      <c r="B131" s="258"/>
      <c r="C131" s="258"/>
      <c r="E131" s="258"/>
      <c r="F131" s="258"/>
      <c r="I131" s="258"/>
    </row>
    <row r="132" spans="2:9" s="241" customFormat="1" ht="18" customHeight="1" x14ac:dyDescent="0.6">
      <c r="B132" s="258"/>
      <c r="C132" s="258"/>
      <c r="E132" s="258"/>
      <c r="F132" s="258"/>
      <c r="I132" s="258"/>
    </row>
    <row r="133" spans="2:9" s="241" customFormat="1" ht="18" customHeight="1" x14ac:dyDescent="0.6">
      <c r="B133" s="258"/>
      <c r="C133" s="258"/>
      <c r="E133" s="258"/>
      <c r="F133" s="258"/>
      <c r="I133" s="258"/>
    </row>
    <row r="134" spans="2:9" s="241" customFormat="1" ht="18" customHeight="1" x14ac:dyDescent="0.6">
      <c r="B134" s="258"/>
      <c r="C134" s="258"/>
      <c r="E134" s="258"/>
      <c r="F134" s="258"/>
      <c r="I134" s="258"/>
    </row>
    <row r="135" spans="2:9" s="241" customFormat="1" ht="18" customHeight="1" x14ac:dyDescent="0.6">
      <c r="B135" s="258"/>
      <c r="C135" s="258"/>
      <c r="E135" s="258"/>
      <c r="F135" s="258"/>
      <c r="I135" s="258"/>
    </row>
    <row r="136" spans="2:9" s="241" customFormat="1" ht="18" customHeight="1" x14ac:dyDescent="0.6">
      <c r="B136" s="258"/>
      <c r="C136" s="258"/>
      <c r="E136" s="258"/>
      <c r="F136" s="258"/>
      <c r="I136" s="258"/>
    </row>
    <row r="137" spans="2:9" s="241" customFormat="1" ht="18" customHeight="1" x14ac:dyDescent="0.6">
      <c r="B137" s="258"/>
      <c r="C137" s="258"/>
      <c r="E137" s="258"/>
      <c r="F137" s="258"/>
      <c r="I137" s="258"/>
    </row>
    <row r="138" spans="2:9" s="241" customFormat="1" ht="18" customHeight="1" x14ac:dyDescent="0.6">
      <c r="B138" s="258"/>
      <c r="C138" s="258"/>
      <c r="E138" s="258"/>
      <c r="F138" s="258"/>
      <c r="I138" s="258"/>
    </row>
    <row r="139" spans="2:9" s="241" customFormat="1" ht="18" customHeight="1" x14ac:dyDescent="0.6">
      <c r="B139" s="258"/>
      <c r="C139" s="258"/>
      <c r="E139" s="258"/>
      <c r="F139" s="258"/>
      <c r="I139" s="258"/>
    </row>
    <row r="140" spans="2:9" s="241" customFormat="1" ht="18" customHeight="1" x14ac:dyDescent="0.6">
      <c r="B140" s="258"/>
      <c r="C140" s="258"/>
      <c r="E140" s="258"/>
      <c r="F140" s="258"/>
      <c r="I140" s="258"/>
    </row>
    <row r="141" spans="2:9" s="241" customFormat="1" ht="18" customHeight="1" x14ac:dyDescent="0.6">
      <c r="B141" s="258"/>
      <c r="C141" s="258"/>
      <c r="E141" s="258"/>
      <c r="F141" s="258"/>
      <c r="I141" s="258"/>
    </row>
    <row r="142" spans="2:9" s="241" customFormat="1" ht="18" customHeight="1" x14ac:dyDescent="0.6">
      <c r="B142" s="258"/>
      <c r="C142" s="258"/>
      <c r="E142" s="258"/>
      <c r="F142" s="258"/>
      <c r="I142" s="258"/>
    </row>
    <row r="143" spans="2:9" s="241" customFormat="1" ht="18" customHeight="1" x14ac:dyDescent="0.6">
      <c r="B143" s="258"/>
      <c r="C143" s="258"/>
      <c r="E143" s="258"/>
      <c r="F143" s="258"/>
      <c r="I143" s="258"/>
    </row>
    <row r="144" spans="2:9" s="241" customFormat="1" ht="18" customHeight="1" x14ac:dyDescent="0.6">
      <c r="B144" s="258"/>
      <c r="C144" s="258"/>
      <c r="E144" s="258"/>
      <c r="F144" s="258"/>
      <c r="I144" s="258"/>
    </row>
    <row r="145" spans="2:9" s="241" customFormat="1" ht="18" customHeight="1" x14ac:dyDescent="0.6">
      <c r="B145" s="258"/>
      <c r="C145" s="258"/>
      <c r="E145" s="258"/>
      <c r="F145" s="258"/>
      <c r="I145" s="258"/>
    </row>
    <row r="146" spans="2:9" s="241" customFormat="1" ht="18" customHeight="1" x14ac:dyDescent="0.6">
      <c r="B146" s="258"/>
      <c r="C146" s="258"/>
      <c r="E146" s="258"/>
      <c r="F146" s="258"/>
      <c r="I146" s="258"/>
    </row>
    <row r="147" spans="2:9" s="241" customFormat="1" ht="18" customHeight="1" x14ac:dyDescent="0.6">
      <c r="B147" s="258"/>
      <c r="C147" s="258"/>
      <c r="E147" s="258"/>
      <c r="F147" s="258"/>
      <c r="I147" s="258"/>
    </row>
    <row r="148" spans="2:9" s="241" customFormat="1" ht="18" customHeight="1" x14ac:dyDescent="0.6">
      <c r="B148" s="258"/>
      <c r="C148" s="258"/>
      <c r="E148" s="258"/>
      <c r="F148" s="258"/>
      <c r="I148" s="258"/>
    </row>
    <row r="149" spans="2:9" s="241" customFormat="1" ht="18" customHeight="1" x14ac:dyDescent="0.6">
      <c r="B149" s="258"/>
      <c r="C149" s="258"/>
      <c r="E149" s="258"/>
      <c r="F149" s="258"/>
      <c r="I149" s="258"/>
    </row>
    <row r="150" spans="2:9" s="241" customFormat="1" ht="18" customHeight="1" x14ac:dyDescent="0.6">
      <c r="B150" s="258"/>
      <c r="C150" s="258"/>
      <c r="E150" s="258"/>
      <c r="F150" s="258"/>
      <c r="I150" s="258"/>
    </row>
    <row r="151" spans="2:9" s="241" customFormat="1" ht="18" customHeight="1" x14ac:dyDescent="0.6">
      <c r="B151" s="258"/>
      <c r="C151" s="258"/>
      <c r="E151" s="258"/>
      <c r="F151" s="258"/>
      <c r="I151" s="258"/>
    </row>
    <row r="152" spans="2:9" s="241" customFormat="1" ht="18" customHeight="1" x14ac:dyDescent="0.6">
      <c r="B152" s="258"/>
      <c r="C152" s="258"/>
      <c r="E152" s="258"/>
      <c r="F152" s="258"/>
      <c r="I152" s="258"/>
    </row>
    <row r="153" spans="2:9" s="241" customFormat="1" ht="18" customHeight="1" x14ac:dyDescent="0.6">
      <c r="B153" s="258"/>
      <c r="C153" s="258"/>
      <c r="E153" s="258"/>
      <c r="F153" s="258"/>
      <c r="I153" s="258"/>
    </row>
    <row r="154" spans="2:9" s="241" customFormat="1" ht="18" customHeight="1" x14ac:dyDescent="0.6">
      <c r="B154" s="258"/>
      <c r="C154" s="258"/>
      <c r="E154" s="258"/>
      <c r="F154" s="258"/>
      <c r="I154" s="258"/>
    </row>
    <row r="155" spans="2:9" s="241" customFormat="1" ht="18" customHeight="1" x14ac:dyDescent="0.6">
      <c r="B155" s="258"/>
      <c r="C155" s="258"/>
      <c r="E155" s="258"/>
      <c r="F155" s="258"/>
      <c r="I155" s="258"/>
    </row>
    <row r="156" spans="2:9" s="241" customFormat="1" ht="18" customHeight="1" x14ac:dyDescent="0.6">
      <c r="B156" s="258"/>
      <c r="C156" s="258"/>
      <c r="E156" s="258"/>
      <c r="F156" s="258"/>
      <c r="I156" s="258"/>
    </row>
    <row r="157" spans="2:9" s="241" customFormat="1" ht="18" customHeight="1" x14ac:dyDescent="0.6">
      <c r="B157" s="258"/>
      <c r="C157" s="258"/>
      <c r="E157" s="258"/>
      <c r="F157" s="258"/>
      <c r="I157" s="258"/>
    </row>
    <row r="158" spans="2:9" s="241" customFormat="1" ht="18" customHeight="1" x14ac:dyDescent="0.6">
      <c r="B158" s="258"/>
      <c r="C158" s="258"/>
      <c r="E158" s="258"/>
      <c r="F158" s="258"/>
      <c r="I158" s="258"/>
    </row>
    <row r="159" spans="2:9" s="241" customFormat="1" ht="18" customHeight="1" x14ac:dyDescent="0.6">
      <c r="B159" s="258"/>
      <c r="C159" s="258"/>
      <c r="E159" s="258"/>
      <c r="F159" s="258"/>
      <c r="I159" s="258"/>
    </row>
    <row r="160" spans="2:9" s="241" customFormat="1" ht="18" customHeight="1" x14ac:dyDescent="0.6">
      <c r="B160" s="258"/>
      <c r="C160" s="258"/>
      <c r="E160" s="258"/>
      <c r="F160" s="258"/>
      <c r="I160" s="258"/>
    </row>
    <row r="161" spans="2:9" s="241" customFormat="1" ht="18" customHeight="1" x14ac:dyDescent="0.6">
      <c r="B161" s="258"/>
      <c r="C161" s="258"/>
      <c r="E161" s="258"/>
      <c r="F161" s="258"/>
      <c r="I161" s="258"/>
    </row>
    <row r="162" spans="2:9" s="241" customFormat="1" ht="18" customHeight="1" x14ac:dyDescent="0.6">
      <c r="B162" s="258"/>
      <c r="C162" s="258"/>
      <c r="E162" s="258"/>
      <c r="F162" s="258"/>
      <c r="I162" s="258"/>
    </row>
    <row r="163" spans="2:9" s="241" customFormat="1" ht="18" customHeight="1" x14ac:dyDescent="0.6">
      <c r="B163" s="258"/>
      <c r="C163" s="258"/>
      <c r="E163" s="258"/>
      <c r="F163" s="258"/>
      <c r="I163" s="258"/>
    </row>
    <row r="164" spans="2:9" s="241" customFormat="1" ht="18" customHeight="1" x14ac:dyDescent="0.6">
      <c r="B164" s="258"/>
      <c r="C164" s="258"/>
      <c r="E164" s="258"/>
      <c r="F164" s="258"/>
      <c r="I164" s="258"/>
    </row>
    <row r="165" spans="2:9" s="241" customFormat="1" ht="18" customHeight="1" x14ac:dyDescent="0.6">
      <c r="B165" s="258"/>
      <c r="C165" s="258"/>
      <c r="E165" s="258"/>
      <c r="F165" s="258"/>
      <c r="I165" s="258"/>
    </row>
    <row r="166" spans="2:9" s="241" customFormat="1" ht="18" customHeight="1" x14ac:dyDescent="0.6">
      <c r="B166" s="258"/>
      <c r="C166" s="258"/>
      <c r="E166" s="258"/>
      <c r="F166" s="258"/>
      <c r="I166" s="258"/>
    </row>
    <row r="167" spans="2:9" s="241" customFormat="1" ht="18" customHeight="1" x14ac:dyDescent="0.6">
      <c r="B167" s="258"/>
      <c r="C167" s="258"/>
      <c r="E167" s="258"/>
      <c r="F167" s="258"/>
      <c r="I167" s="258"/>
    </row>
    <row r="168" spans="2:9" s="241" customFormat="1" ht="18" customHeight="1" x14ac:dyDescent="0.6">
      <c r="B168" s="258"/>
      <c r="C168" s="258"/>
      <c r="E168" s="258"/>
      <c r="F168" s="258"/>
      <c r="I168" s="258"/>
    </row>
    <row r="169" spans="2:9" s="241" customFormat="1" ht="18" customHeight="1" x14ac:dyDescent="0.6">
      <c r="B169" s="258"/>
      <c r="C169" s="258"/>
      <c r="E169" s="258"/>
      <c r="F169" s="258"/>
      <c r="I169" s="258"/>
    </row>
    <row r="170" spans="2:9" s="241" customFormat="1" ht="18" customHeight="1" x14ac:dyDescent="0.6">
      <c r="B170" s="258"/>
      <c r="C170" s="258"/>
      <c r="E170" s="258"/>
      <c r="F170" s="258"/>
      <c r="I170" s="258"/>
    </row>
    <row r="171" spans="2:9" s="241" customFormat="1" ht="18" customHeight="1" x14ac:dyDescent="0.6">
      <c r="B171" s="258"/>
      <c r="C171" s="258"/>
      <c r="E171" s="258"/>
      <c r="F171" s="258"/>
      <c r="I171" s="258"/>
    </row>
    <row r="172" spans="2:9" s="241" customFormat="1" ht="18" customHeight="1" x14ac:dyDescent="0.6">
      <c r="B172" s="258"/>
      <c r="C172" s="258"/>
      <c r="E172" s="258"/>
      <c r="F172" s="258"/>
      <c r="I172" s="258"/>
    </row>
    <row r="173" spans="2:9" s="241" customFormat="1" ht="18" customHeight="1" x14ac:dyDescent="0.6">
      <c r="B173" s="258"/>
      <c r="C173" s="258"/>
      <c r="E173" s="258"/>
      <c r="F173" s="258"/>
      <c r="I173" s="258"/>
    </row>
    <row r="174" spans="2:9" s="241" customFormat="1" ht="18" customHeight="1" x14ac:dyDescent="0.6">
      <c r="B174" s="258"/>
      <c r="C174" s="258"/>
      <c r="E174" s="258"/>
      <c r="F174" s="258"/>
      <c r="I174" s="258"/>
    </row>
    <row r="175" spans="2:9" s="241" customFormat="1" ht="18" customHeight="1" x14ac:dyDescent="0.6">
      <c r="B175" s="258"/>
      <c r="C175" s="258"/>
      <c r="E175" s="258"/>
      <c r="F175" s="258"/>
      <c r="I175" s="258"/>
    </row>
    <row r="176" spans="2:9" s="241" customFormat="1" ht="18" customHeight="1" x14ac:dyDescent="0.6">
      <c r="B176" s="258"/>
      <c r="C176" s="258"/>
      <c r="E176" s="258"/>
      <c r="F176" s="258"/>
      <c r="I176" s="258"/>
    </row>
    <row r="177" spans="2:9" s="241" customFormat="1" ht="18" customHeight="1" x14ac:dyDescent="0.6">
      <c r="B177" s="258"/>
      <c r="C177" s="258"/>
      <c r="E177" s="258"/>
      <c r="F177" s="258"/>
      <c r="I177" s="258"/>
    </row>
    <row r="178" spans="2:9" s="241" customFormat="1" ht="18" customHeight="1" x14ac:dyDescent="0.6">
      <c r="B178" s="258"/>
      <c r="C178" s="258"/>
      <c r="E178" s="258"/>
      <c r="F178" s="258"/>
      <c r="I178" s="258"/>
    </row>
    <row r="179" spans="2:9" s="241" customFormat="1" ht="18" customHeight="1" x14ac:dyDescent="0.6">
      <c r="B179" s="258"/>
      <c r="C179" s="258"/>
      <c r="E179" s="258"/>
      <c r="F179" s="258"/>
      <c r="I179" s="258"/>
    </row>
    <row r="180" spans="2:9" s="241" customFormat="1" ht="18" customHeight="1" x14ac:dyDescent="0.6">
      <c r="B180" s="258"/>
      <c r="C180" s="258"/>
      <c r="E180" s="258"/>
      <c r="F180" s="258"/>
      <c r="I180" s="258"/>
    </row>
    <row r="181" spans="2:9" s="241" customFormat="1" ht="18" customHeight="1" x14ac:dyDescent="0.6">
      <c r="B181" s="258"/>
      <c r="C181" s="258"/>
      <c r="E181" s="258"/>
      <c r="F181" s="258"/>
      <c r="I181" s="258"/>
    </row>
    <row r="182" spans="2:9" s="241" customFormat="1" ht="18" customHeight="1" x14ac:dyDescent="0.6">
      <c r="B182" s="258"/>
      <c r="C182" s="258"/>
      <c r="E182" s="258"/>
      <c r="F182" s="258"/>
      <c r="I182" s="258"/>
    </row>
    <row r="183" spans="2:9" s="241" customFormat="1" ht="18" customHeight="1" x14ac:dyDescent="0.6">
      <c r="B183" s="258"/>
      <c r="C183" s="258"/>
      <c r="E183" s="258"/>
      <c r="F183" s="258"/>
      <c r="I183" s="258"/>
    </row>
    <row r="184" spans="2:9" s="241" customFormat="1" ht="18" customHeight="1" x14ac:dyDescent="0.6">
      <c r="B184" s="258"/>
      <c r="C184" s="258"/>
      <c r="E184" s="258"/>
      <c r="F184" s="258"/>
      <c r="I184" s="258"/>
    </row>
    <row r="185" spans="2:9" s="241" customFormat="1" ht="18" customHeight="1" x14ac:dyDescent="0.6">
      <c r="B185" s="258"/>
      <c r="C185" s="258"/>
      <c r="E185" s="258"/>
      <c r="F185" s="258"/>
      <c r="I185" s="258"/>
    </row>
    <row r="186" spans="2:9" s="241" customFormat="1" ht="18" customHeight="1" x14ac:dyDescent="0.6">
      <c r="B186" s="258"/>
      <c r="C186" s="258"/>
      <c r="E186" s="258"/>
      <c r="F186" s="258"/>
      <c r="I186" s="258"/>
    </row>
    <row r="187" spans="2:9" s="241" customFormat="1" ht="18" customHeight="1" x14ac:dyDescent="0.6">
      <c r="B187" s="258"/>
      <c r="C187" s="258"/>
      <c r="E187" s="258"/>
      <c r="F187" s="258"/>
      <c r="I187" s="258"/>
    </row>
    <row r="188" spans="2:9" s="241" customFormat="1" ht="18" customHeight="1" x14ac:dyDescent="0.6">
      <c r="B188" s="258"/>
      <c r="C188" s="258"/>
      <c r="E188" s="258"/>
      <c r="F188" s="258"/>
      <c r="I188" s="258"/>
    </row>
    <row r="189" spans="2:9" s="241" customFormat="1" ht="18" customHeight="1" x14ac:dyDescent="0.6">
      <c r="B189" s="258"/>
      <c r="C189" s="258"/>
      <c r="E189" s="258"/>
      <c r="F189" s="258"/>
      <c r="I189" s="258"/>
    </row>
    <row r="190" spans="2:9" s="241" customFormat="1" ht="18" customHeight="1" x14ac:dyDescent="0.6">
      <c r="B190" s="258"/>
      <c r="C190" s="258"/>
      <c r="E190" s="258"/>
      <c r="F190" s="258"/>
      <c r="I190" s="258"/>
    </row>
    <row r="191" spans="2:9" s="241" customFormat="1" ht="18" customHeight="1" x14ac:dyDescent="0.6">
      <c r="B191" s="258"/>
      <c r="C191" s="258"/>
      <c r="E191" s="258"/>
      <c r="F191" s="258"/>
      <c r="I191" s="258"/>
    </row>
    <row r="192" spans="2:9" s="241" customFormat="1" ht="18" customHeight="1" x14ac:dyDescent="0.6">
      <c r="B192" s="258"/>
      <c r="C192" s="258"/>
      <c r="E192" s="258"/>
      <c r="F192" s="258"/>
      <c r="I192" s="258"/>
    </row>
    <row r="193" spans="2:9" s="241" customFormat="1" ht="18" customHeight="1" x14ac:dyDescent="0.6">
      <c r="B193" s="258"/>
      <c r="C193" s="258"/>
      <c r="E193" s="258"/>
      <c r="F193" s="258"/>
      <c r="I193" s="258"/>
    </row>
    <row r="194" spans="2:9" s="241" customFormat="1" ht="18" customHeight="1" x14ac:dyDescent="0.6">
      <c r="B194" s="258"/>
      <c r="C194" s="258"/>
      <c r="E194" s="258"/>
      <c r="F194" s="258"/>
      <c r="I194" s="258"/>
    </row>
    <row r="195" spans="2:9" s="241" customFormat="1" ht="18" customHeight="1" x14ac:dyDescent="0.6">
      <c r="B195" s="258"/>
      <c r="C195" s="258"/>
      <c r="E195" s="258"/>
      <c r="F195" s="258"/>
      <c r="I195" s="258"/>
    </row>
    <row r="196" spans="2:9" s="241" customFormat="1" ht="18" customHeight="1" x14ac:dyDescent="0.6">
      <c r="B196" s="258"/>
      <c r="C196" s="258"/>
      <c r="E196" s="258"/>
      <c r="F196" s="258"/>
      <c r="I196" s="258"/>
    </row>
    <row r="197" spans="2:9" s="241" customFormat="1" ht="18" customHeight="1" x14ac:dyDescent="0.6">
      <c r="B197" s="258"/>
      <c r="C197" s="258"/>
      <c r="E197" s="258"/>
      <c r="F197" s="258"/>
      <c r="I197" s="258"/>
    </row>
    <row r="198" spans="2:9" s="241" customFormat="1" ht="18" customHeight="1" x14ac:dyDescent="0.6">
      <c r="B198" s="258"/>
      <c r="C198" s="258"/>
      <c r="E198" s="258"/>
      <c r="F198" s="258"/>
      <c r="I198" s="258"/>
    </row>
    <row r="199" spans="2:9" s="241" customFormat="1" ht="18" customHeight="1" x14ac:dyDescent="0.6">
      <c r="B199" s="258"/>
      <c r="C199" s="258"/>
      <c r="E199" s="258"/>
      <c r="F199" s="258"/>
      <c r="I199" s="258"/>
    </row>
    <row r="200" spans="2:9" s="241" customFormat="1" ht="18" customHeight="1" x14ac:dyDescent="0.6">
      <c r="B200" s="258"/>
      <c r="C200" s="258"/>
      <c r="E200" s="258"/>
      <c r="F200" s="258"/>
      <c r="I200" s="258"/>
    </row>
    <row r="201" spans="2:9" s="241" customFormat="1" ht="18" customHeight="1" x14ac:dyDescent="0.6">
      <c r="B201" s="258"/>
      <c r="C201" s="258"/>
      <c r="E201" s="258"/>
      <c r="F201" s="258"/>
      <c r="I201" s="258"/>
    </row>
    <row r="202" spans="2:9" s="241" customFormat="1" ht="18" customHeight="1" x14ac:dyDescent="0.6">
      <c r="B202" s="258"/>
      <c r="C202" s="258"/>
      <c r="E202" s="258"/>
      <c r="F202" s="258"/>
      <c r="I202" s="258"/>
    </row>
    <row r="203" spans="2:9" s="241" customFormat="1" ht="18" customHeight="1" x14ac:dyDescent="0.6">
      <c r="B203" s="258"/>
      <c r="C203" s="258"/>
      <c r="E203" s="258"/>
      <c r="F203" s="258"/>
      <c r="I203" s="258"/>
    </row>
    <row r="204" spans="2:9" s="241" customFormat="1" ht="18" customHeight="1" x14ac:dyDescent="0.6">
      <c r="B204" s="258"/>
      <c r="C204" s="258"/>
      <c r="E204" s="258"/>
      <c r="F204" s="258"/>
      <c r="I204" s="258"/>
    </row>
    <row r="205" spans="2:9" s="241" customFormat="1" ht="18" customHeight="1" x14ac:dyDescent="0.6">
      <c r="B205" s="258"/>
      <c r="C205" s="258"/>
      <c r="E205" s="258"/>
      <c r="F205" s="258"/>
      <c r="I205" s="258"/>
    </row>
    <row r="206" spans="2:9" s="241" customFormat="1" ht="18" customHeight="1" x14ac:dyDescent="0.6">
      <c r="B206" s="258"/>
      <c r="C206" s="258"/>
      <c r="E206" s="258"/>
      <c r="F206" s="258"/>
      <c r="I206" s="258"/>
    </row>
    <row r="207" spans="2:9" s="241" customFormat="1" ht="18" customHeight="1" x14ac:dyDescent="0.6">
      <c r="B207" s="258"/>
      <c r="C207" s="258"/>
      <c r="E207" s="258"/>
      <c r="F207" s="258"/>
      <c r="I207" s="258"/>
    </row>
    <row r="208" spans="2:9" s="241" customFormat="1" ht="18" customHeight="1" x14ac:dyDescent="0.6">
      <c r="B208" s="258"/>
      <c r="C208" s="258"/>
      <c r="E208" s="258"/>
      <c r="F208" s="258"/>
      <c r="I208" s="258"/>
    </row>
    <row r="209" spans="2:9" s="241" customFormat="1" ht="18" customHeight="1" x14ac:dyDescent="0.6">
      <c r="B209" s="258"/>
      <c r="C209" s="258"/>
      <c r="E209" s="258"/>
      <c r="F209" s="258"/>
      <c r="I209" s="258"/>
    </row>
    <row r="210" spans="2:9" s="241" customFormat="1" ht="18" customHeight="1" x14ac:dyDescent="0.6">
      <c r="B210" s="258"/>
      <c r="C210" s="258"/>
      <c r="E210" s="258"/>
      <c r="F210" s="258"/>
      <c r="I210" s="258"/>
    </row>
    <row r="211" spans="2:9" s="241" customFormat="1" ht="18" customHeight="1" x14ac:dyDescent="0.6">
      <c r="B211" s="258"/>
      <c r="C211" s="258"/>
      <c r="E211" s="258"/>
      <c r="F211" s="258"/>
      <c r="I211" s="258"/>
    </row>
    <row r="212" spans="2:9" s="241" customFormat="1" ht="18" customHeight="1" x14ac:dyDescent="0.6">
      <c r="B212" s="258"/>
      <c r="C212" s="258"/>
      <c r="E212" s="258"/>
      <c r="F212" s="258"/>
      <c r="I212" s="258"/>
    </row>
    <row r="213" spans="2:9" s="241" customFormat="1" ht="18" customHeight="1" x14ac:dyDescent="0.6">
      <c r="B213" s="258"/>
      <c r="C213" s="258"/>
      <c r="E213" s="258"/>
      <c r="F213" s="258"/>
      <c r="I213" s="258"/>
    </row>
    <row r="214" spans="2:9" s="241" customFormat="1" ht="18" customHeight="1" x14ac:dyDescent="0.6">
      <c r="B214" s="258"/>
      <c r="C214" s="258"/>
      <c r="E214" s="258"/>
      <c r="F214" s="258"/>
      <c r="I214" s="258"/>
    </row>
    <row r="215" spans="2:9" s="241" customFormat="1" ht="18" customHeight="1" x14ac:dyDescent="0.6">
      <c r="B215" s="258"/>
      <c r="C215" s="258"/>
      <c r="E215" s="258"/>
      <c r="F215" s="258"/>
      <c r="I215" s="258"/>
    </row>
    <row r="216" spans="2:9" s="241" customFormat="1" ht="18" customHeight="1" x14ac:dyDescent="0.6">
      <c r="B216" s="258"/>
      <c r="C216" s="258"/>
      <c r="E216" s="258"/>
      <c r="F216" s="258"/>
      <c r="I216" s="258"/>
    </row>
    <row r="217" spans="2:9" s="241" customFormat="1" ht="18" customHeight="1" x14ac:dyDescent="0.6">
      <c r="B217" s="258"/>
      <c r="C217" s="258"/>
      <c r="E217" s="258"/>
      <c r="F217" s="258"/>
      <c r="I217" s="258"/>
    </row>
    <row r="218" spans="2:9" s="241" customFormat="1" ht="18" customHeight="1" x14ac:dyDescent="0.6">
      <c r="B218" s="258"/>
      <c r="C218" s="258"/>
      <c r="E218" s="258"/>
      <c r="F218" s="258"/>
      <c r="I218" s="258"/>
    </row>
    <row r="219" spans="2:9" s="241" customFormat="1" ht="18" customHeight="1" x14ac:dyDescent="0.6">
      <c r="B219" s="258"/>
      <c r="C219" s="258"/>
      <c r="E219" s="258"/>
      <c r="F219" s="258"/>
      <c r="I219" s="258"/>
    </row>
    <row r="220" spans="2:9" s="241" customFormat="1" ht="18" customHeight="1" x14ac:dyDescent="0.6">
      <c r="B220" s="258"/>
      <c r="C220" s="258"/>
      <c r="E220" s="258"/>
      <c r="F220" s="258"/>
      <c r="I220" s="258"/>
    </row>
    <row r="221" spans="2:9" s="241" customFormat="1" ht="18" customHeight="1" x14ac:dyDescent="0.6">
      <c r="B221" s="258"/>
      <c r="C221" s="258"/>
      <c r="E221" s="258"/>
      <c r="F221" s="258"/>
      <c r="I221" s="258"/>
    </row>
    <row r="222" spans="2:9" s="241" customFormat="1" ht="18" customHeight="1" x14ac:dyDescent="0.6">
      <c r="B222" s="258"/>
      <c r="C222" s="258"/>
      <c r="E222" s="258"/>
      <c r="F222" s="258"/>
      <c r="I222" s="258"/>
    </row>
    <row r="223" spans="2:9" s="241" customFormat="1" ht="18" customHeight="1" x14ac:dyDescent="0.6">
      <c r="B223" s="258"/>
      <c r="C223" s="258"/>
      <c r="E223" s="258"/>
      <c r="F223" s="258"/>
      <c r="I223" s="258"/>
    </row>
    <row r="224" spans="2:9" s="241" customFormat="1" ht="18" customHeight="1" x14ac:dyDescent="0.6">
      <c r="B224" s="258"/>
      <c r="C224" s="258"/>
      <c r="E224" s="258"/>
      <c r="F224" s="258"/>
      <c r="I224" s="258"/>
    </row>
    <row r="225" spans="2:9" s="241" customFormat="1" ht="18" customHeight="1" x14ac:dyDescent="0.6">
      <c r="B225" s="258"/>
      <c r="C225" s="258"/>
      <c r="E225" s="258"/>
      <c r="F225" s="258"/>
      <c r="I225" s="258"/>
    </row>
    <row r="226" spans="2:9" s="241" customFormat="1" ht="18" customHeight="1" x14ac:dyDescent="0.6">
      <c r="B226" s="258"/>
      <c r="C226" s="258"/>
      <c r="E226" s="258"/>
      <c r="F226" s="258"/>
      <c r="I226" s="258"/>
    </row>
    <row r="227" spans="2:9" s="241" customFormat="1" ht="18" customHeight="1" x14ac:dyDescent="0.6">
      <c r="B227" s="258"/>
      <c r="C227" s="258"/>
      <c r="E227" s="258"/>
      <c r="F227" s="258"/>
      <c r="I227" s="258"/>
    </row>
    <row r="228" spans="2:9" s="241" customFormat="1" ht="18" customHeight="1" x14ac:dyDescent="0.6">
      <c r="B228" s="258"/>
      <c r="C228" s="258"/>
      <c r="E228" s="258"/>
      <c r="F228" s="258"/>
      <c r="I228" s="258"/>
    </row>
    <row r="229" spans="2:9" s="241" customFormat="1" ht="18" customHeight="1" x14ac:dyDescent="0.6">
      <c r="B229" s="258"/>
      <c r="C229" s="258"/>
      <c r="E229" s="258"/>
      <c r="F229" s="258"/>
      <c r="I229" s="258"/>
    </row>
    <row r="230" spans="2:9" s="241" customFormat="1" ht="18" customHeight="1" x14ac:dyDescent="0.6">
      <c r="B230" s="258"/>
      <c r="C230" s="258"/>
      <c r="E230" s="258"/>
      <c r="F230" s="258"/>
      <c r="I230" s="258"/>
    </row>
    <row r="231" spans="2:9" s="241" customFormat="1" ht="18" customHeight="1" x14ac:dyDescent="0.6">
      <c r="B231" s="258"/>
      <c r="C231" s="258"/>
      <c r="E231" s="258"/>
      <c r="F231" s="258"/>
      <c r="I231" s="258"/>
    </row>
    <row r="232" spans="2:9" s="241" customFormat="1" ht="18" customHeight="1" x14ac:dyDescent="0.6">
      <c r="B232" s="258"/>
      <c r="C232" s="258"/>
      <c r="E232" s="258"/>
      <c r="F232" s="258"/>
      <c r="I232" s="258"/>
    </row>
    <row r="233" spans="2:9" s="241" customFormat="1" ht="18" customHeight="1" x14ac:dyDescent="0.6">
      <c r="B233" s="258"/>
      <c r="C233" s="258"/>
      <c r="E233" s="258"/>
      <c r="F233" s="258"/>
      <c r="I233" s="258"/>
    </row>
    <row r="234" spans="2:9" s="241" customFormat="1" ht="18" customHeight="1" x14ac:dyDescent="0.6">
      <c r="B234" s="258"/>
      <c r="C234" s="258"/>
      <c r="E234" s="258"/>
      <c r="F234" s="258"/>
      <c r="I234" s="258"/>
    </row>
    <row r="235" spans="2:9" s="241" customFormat="1" ht="18" customHeight="1" x14ac:dyDescent="0.6">
      <c r="B235" s="258"/>
      <c r="C235" s="258"/>
      <c r="E235" s="258"/>
      <c r="F235" s="258"/>
      <c r="I235" s="258"/>
    </row>
    <row r="236" spans="2:9" s="241" customFormat="1" ht="18" customHeight="1" x14ac:dyDescent="0.6">
      <c r="B236" s="258"/>
      <c r="C236" s="258"/>
      <c r="E236" s="258"/>
      <c r="F236" s="258"/>
      <c r="I236" s="258"/>
    </row>
    <row r="237" spans="2:9" s="241" customFormat="1" ht="18" customHeight="1" x14ac:dyDescent="0.6">
      <c r="B237" s="258"/>
      <c r="C237" s="258"/>
      <c r="E237" s="258"/>
      <c r="F237" s="258"/>
      <c r="I237" s="258"/>
    </row>
    <row r="238" spans="2:9" s="241" customFormat="1" ht="18" customHeight="1" x14ac:dyDescent="0.6">
      <c r="B238" s="258"/>
      <c r="C238" s="258"/>
      <c r="E238" s="258"/>
      <c r="F238" s="258"/>
      <c r="I238" s="258"/>
    </row>
    <row r="239" spans="2:9" s="241" customFormat="1" ht="18" customHeight="1" x14ac:dyDescent="0.6">
      <c r="B239" s="258"/>
      <c r="C239" s="258"/>
      <c r="E239" s="258"/>
      <c r="F239" s="258"/>
      <c r="I239" s="258"/>
    </row>
    <row r="240" spans="2:9" s="241" customFormat="1" ht="18" customHeight="1" x14ac:dyDescent="0.6">
      <c r="B240" s="258"/>
      <c r="C240" s="258"/>
      <c r="E240" s="258"/>
      <c r="F240" s="258"/>
      <c r="I240" s="258"/>
    </row>
    <row r="241" spans="2:9" s="241" customFormat="1" ht="18" customHeight="1" x14ac:dyDescent="0.6">
      <c r="B241" s="258"/>
      <c r="C241" s="258"/>
      <c r="E241" s="258"/>
      <c r="F241" s="258"/>
      <c r="I241" s="258"/>
    </row>
    <row r="242" spans="2:9" s="241" customFormat="1" ht="18" customHeight="1" x14ac:dyDescent="0.6">
      <c r="B242" s="258"/>
      <c r="C242" s="258"/>
      <c r="E242" s="258"/>
      <c r="F242" s="258"/>
      <c r="I242" s="258"/>
    </row>
    <row r="243" spans="2:9" s="241" customFormat="1" ht="18" customHeight="1" x14ac:dyDescent="0.6">
      <c r="B243" s="258"/>
      <c r="C243" s="258"/>
      <c r="E243" s="258"/>
      <c r="F243" s="258"/>
      <c r="I243" s="258"/>
    </row>
    <row r="244" spans="2:9" s="241" customFormat="1" ht="18" customHeight="1" x14ac:dyDescent="0.6">
      <c r="B244" s="258"/>
      <c r="C244" s="258"/>
      <c r="E244" s="258"/>
      <c r="F244" s="258"/>
      <c r="I244" s="258"/>
    </row>
    <row r="245" spans="2:9" s="241" customFormat="1" ht="18" customHeight="1" x14ac:dyDescent="0.6">
      <c r="B245" s="258"/>
      <c r="C245" s="258"/>
      <c r="E245" s="258"/>
      <c r="F245" s="258"/>
      <c r="I245" s="258"/>
    </row>
    <row r="246" spans="2:9" s="241" customFormat="1" ht="18" customHeight="1" x14ac:dyDescent="0.6">
      <c r="B246" s="258"/>
      <c r="C246" s="258"/>
      <c r="E246" s="258"/>
      <c r="F246" s="258"/>
      <c r="I246" s="258"/>
    </row>
    <row r="247" spans="2:9" s="241" customFormat="1" ht="18" customHeight="1" x14ac:dyDescent="0.6">
      <c r="B247" s="258"/>
      <c r="C247" s="258"/>
      <c r="E247" s="258"/>
      <c r="F247" s="258"/>
      <c r="I247" s="258"/>
    </row>
    <row r="248" spans="2:9" s="241" customFormat="1" ht="18" customHeight="1" x14ac:dyDescent="0.6">
      <c r="B248" s="258"/>
      <c r="C248" s="258"/>
      <c r="E248" s="258"/>
      <c r="F248" s="258"/>
      <c r="I248" s="258"/>
    </row>
    <row r="249" spans="2:9" s="241" customFormat="1" ht="18" customHeight="1" x14ac:dyDescent="0.6">
      <c r="B249" s="258"/>
      <c r="C249" s="258"/>
      <c r="E249" s="258"/>
      <c r="F249" s="258"/>
      <c r="I249" s="258"/>
    </row>
    <row r="250" spans="2:9" s="241" customFormat="1" ht="18" customHeight="1" x14ac:dyDescent="0.6">
      <c r="B250" s="258"/>
      <c r="C250" s="258"/>
      <c r="E250" s="258"/>
      <c r="F250" s="258"/>
      <c r="I250" s="258"/>
    </row>
    <row r="251" spans="2:9" s="241" customFormat="1" ht="18" customHeight="1" x14ac:dyDescent="0.6">
      <c r="B251" s="258"/>
      <c r="C251" s="258"/>
      <c r="E251" s="258"/>
      <c r="F251" s="258"/>
      <c r="I251" s="258"/>
    </row>
    <row r="252" spans="2:9" s="241" customFormat="1" ht="18" customHeight="1" x14ac:dyDescent="0.6">
      <c r="B252" s="258"/>
      <c r="C252" s="258"/>
      <c r="E252" s="258"/>
      <c r="F252" s="258"/>
      <c r="I252" s="258"/>
    </row>
    <row r="253" spans="2:9" s="241" customFormat="1" ht="18" customHeight="1" x14ac:dyDescent="0.6">
      <c r="B253" s="258"/>
      <c r="C253" s="258"/>
      <c r="E253" s="258"/>
      <c r="F253" s="258"/>
      <c r="I253" s="258"/>
    </row>
    <row r="254" spans="2:9" s="241" customFormat="1" ht="18" customHeight="1" x14ac:dyDescent="0.6">
      <c r="B254" s="258"/>
      <c r="C254" s="258"/>
      <c r="E254" s="258"/>
      <c r="F254" s="258"/>
      <c r="I254" s="258"/>
    </row>
    <row r="255" spans="2:9" s="241" customFormat="1" ht="18" customHeight="1" x14ac:dyDescent="0.6">
      <c r="B255" s="258"/>
      <c r="C255" s="258"/>
      <c r="E255" s="258"/>
      <c r="F255" s="258"/>
      <c r="I255" s="258"/>
    </row>
    <row r="256" spans="2:9" s="241" customFormat="1" ht="18" customHeight="1" x14ac:dyDescent="0.6">
      <c r="B256" s="258"/>
      <c r="C256" s="258"/>
      <c r="E256" s="258"/>
      <c r="F256" s="258"/>
      <c r="I256" s="258"/>
    </row>
    <row r="257" spans="2:9" s="241" customFormat="1" ht="18" customHeight="1" x14ac:dyDescent="0.6">
      <c r="B257" s="258"/>
      <c r="C257" s="258"/>
      <c r="E257" s="258"/>
      <c r="F257" s="258"/>
      <c r="I257" s="258"/>
    </row>
    <row r="258" spans="2:9" s="241" customFormat="1" ht="18" customHeight="1" x14ac:dyDescent="0.6">
      <c r="B258" s="258"/>
      <c r="C258" s="258"/>
      <c r="E258" s="258"/>
      <c r="F258" s="258"/>
      <c r="I258" s="258"/>
    </row>
    <row r="259" spans="2:9" s="241" customFormat="1" ht="18" customHeight="1" x14ac:dyDescent="0.6">
      <c r="B259" s="258"/>
      <c r="C259" s="258"/>
      <c r="E259" s="258"/>
      <c r="F259" s="258"/>
      <c r="I259" s="258"/>
    </row>
    <row r="260" spans="2:9" s="241" customFormat="1" ht="18" customHeight="1" x14ac:dyDescent="0.6">
      <c r="B260" s="258"/>
      <c r="C260" s="258"/>
      <c r="E260" s="258"/>
      <c r="F260" s="258"/>
      <c r="I260" s="258"/>
    </row>
    <row r="261" spans="2:9" s="241" customFormat="1" ht="18" customHeight="1" x14ac:dyDescent="0.6">
      <c r="B261" s="258"/>
      <c r="C261" s="258"/>
      <c r="E261" s="258"/>
      <c r="F261" s="258"/>
      <c r="I261" s="258"/>
    </row>
    <row r="262" spans="2:9" s="241" customFormat="1" ht="18" customHeight="1" x14ac:dyDescent="0.6">
      <c r="B262" s="258"/>
      <c r="C262" s="258"/>
      <c r="E262" s="258"/>
      <c r="F262" s="258"/>
      <c r="I262" s="258"/>
    </row>
    <row r="263" spans="2:9" s="241" customFormat="1" ht="18" customHeight="1" x14ac:dyDescent="0.6">
      <c r="B263" s="258"/>
      <c r="C263" s="258"/>
      <c r="E263" s="258"/>
      <c r="F263" s="258"/>
      <c r="I263" s="258"/>
    </row>
    <row r="264" spans="2:9" s="241" customFormat="1" ht="18" customHeight="1" x14ac:dyDescent="0.6">
      <c r="B264" s="258"/>
      <c r="C264" s="258"/>
      <c r="E264" s="258"/>
      <c r="F264" s="258"/>
      <c r="I264" s="258"/>
    </row>
    <row r="265" spans="2:9" s="241" customFormat="1" ht="18" customHeight="1" x14ac:dyDescent="0.6">
      <c r="B265" s="258"/>
      <c r="C265" s="258"/>
      <c r="E265" s="258"/>
      <c r="F265" s="258"/>
      <c r="I265" s="258"/>
    </row>
    <row r="266" spans="2:9" s="241" customFormat="1" ht="18" customHeight="1" x14ac:dyDescent="0.6">
      <c r="B266" s="258"/>
      <c r="C266" s="258"/>
      <c r="E266" s="258"/>
      <c r="F266" s="258"/>
      <c r="I266" s="258"/>
    </row>
    <row r="267" spans="2:9" s="241" customFormat="1" ht="18" customHeight="1" x14ac:dyDescent="0.6">
      <c r="B267" s="258"/>
      <c r="C267" s="258"/>
      <c r="E267" s="258"/>
      <c r="F267" s="258"/>
      <c r="I267" s="258"/>
    </row>
    <row r="268" spans="2:9" s="241" customFormat="1" ht="18" customHeight="1" x14ac:dyDescent="0.6">
      <c r="B268" s="258"/>
      <c r="C268" s="258"/>
      <c r="E268" s="258"/>
      <c r="F268" s="258"/>
      <c r="I268" s="258"/>
    </row>
    <row r="269" spans="2:9" s="241" customFormat="1" ht="18" customHeight="1" x14ac:dyDescent="0.6">
      <c r="B269" s="258"/>
      <c r="C269" s="258"/>
      <c r="E269" s="258"/>
      <c r="F269" s="258"/>
      <c r="I269" s="258"/>
    </row>
    <row r="270" spans="2:9" s="241" customFormat="1" ht="18" customHeight="1" x14ac:dyDescent="0.6">
      <c r="B270" s="258"/>
      <c r="C270" s="258"/>
      <c r="E270" s="258"/>
      <c r="F270" s="258"/>
      <c r="I270" s="258"/>
    </row>
    <row r="271" spans="2:9" s="241" customFormat="1" ht="18" customHeight="1" x14ac:dyDescent="0.6">
      <c r="B271" s="258"/>
      <c r="C271" s="258"/>
      <c r="E271" s="258"/>
      <c r="F271" s="258"/>
      <c r="I271" s="258"/>
    </row>
    <row r="272" spans="2:9" s="241" customFormat="1" ht="18" customHeight="1" x14ac:dyDescent="0.6">
      <c r="B272" s="258"/>
      <c r="C272" s="258"/>
      <c r="E272" s="258"/>
      <c r="F272" s="258"/>
      <c r="I272" s="258"/>
    </row>
    <row r="273" spans="2:9" s="241" customFormat="1" ht="18" customHeight="1" x14ac:dyDescent="0.6">
      <c r="B273" s="258"/>
      <c r="C273" s="258"/>
      <c r="E273" s="258"/>
      <c r="F273" s="258"/>
      <c r="I273" s="258"/>
    </row>
    <row r="274" spans="2:9" s="241" customFormat="1" ht="18" customHeight="1" x14ac:dyDescent="0.6">
      <c r="B274" s="258"/>
      <c r="C274" s="258"/>
      <c r="E274" s="258"/>
      <c r="F274" s="258"/>
      <c r="I274" s="258"/>
    </row>
    <row r="275" spans="2:9" s="241" customFormat="1" ht="18" customHeight="1" x14ac:dyDescent="0.6">
      <c r="B275" s="258"/>
      <c r="C275" s="258"/>
      <c r="E275" s="258"/>
      <c r="F275" s="258"/>
      <c r="I275" s="258"/>
    </row>
    <row r="276" spans="2:9" s="241" customFormat="1" ht="18" customHeight="1" x14ac:dyDescent="0.6">
      <c r="B276" s="258"/>
      <c r="C276" s="258"/>
      <c r="E276" s="258"/>
      <c r="F276" s="258"/>
      <c r="I276" s="258"/>
    </row>
    <row r="277" spans="2:9" s="241" customFormat="1" ht="18" customHeight="1" x14ac:dyDescent="0.6">
      <c r="B277" s="258"/>
      <c r="C277" s="258"/>
      <c r="E277" s="258"/>
      <c r="F277" s="258"/>
      <c r="I277" s="258"/>
    </row>
    <row r="278" spans="2:9" s="241" customFormat="1" ht="18" customHeight="1" x14ac:dyDescent="0.6">
      <c r="B278" s="258"/>
      <c r="C278" s="258"/>
      <c r="E278" s="258"/>
      <c r="F278" s="258"/>
      <c r="I278" s="258"/>
    </row>
    <row r="279" spans="2:9" s="241" customFormat="1" ht="18" customHeight="1" x14ac:dyDescent="0.6">
      <c r="B279" s="258"/>
      <c r="C279" s="258"/>
      <c r="E279" s="258"/>
      <c r="F279" s="258"/>
      <c r="I279" s="258"/>
    </row>
    <row r="280" spans="2:9" s="241" customFormat="1" ht="18" customHeight="1" x14ac:dyDescent="0.6">
      <c r="B280" s="258"/>
      <c r="C280" s="258"/>
      <c r="E280" s="258"/>
      <c r="F280" s="258"/>
      <c r="I280" s="258"/>
    </row>
    <row r="281" spans="2:9" s="241" customFormat="1" ht="18" customHeight="1" x14ac:dyDescent="0.6">
      <c r="B281" s="258"/>
      <c r="C281" s="258"/>
      <c r="E281" s="258"/>
      <c r="F281" s="258"/>
      <c r="I281" s="258"/>
    </row>
    <row r="282" spans="2:9" s="241" customFormat="1" ht="18" customHeight="1" x14ac:dyDescent="0.6">
      <c r="B282" s="258"/>
      <c r="C282" s="258"/>
      <c r="E282" s="258"/>
      <c r="F282" s="258"/>
      <c r="I282" s="258"/>
    </row>
    <row r="283" spans="2:9" s="241" customFormat="1" ht="18" customHeight="1" x14ac:dyDescent="0.6">
      <c r="B283" s="258"/>
      <c r="C283" s="258"/>
      <c r="E283" s="258"/>
      <c r="F283" s="258"/>
      <c r="I283" s="258"/>
    </row>
    <row r="284" spans="2:9" s="241" customFormat="1" ht="18" customHeight="1" x14ac:dyDescent="0.6">
      <c r="B284" s="258"/>
      <c r="C284" s="258"/>
      <c r="E284" s="258"/>
      <c r="F284" s="258"/>
      <c r="I284" s="258"/>
    </row>
    <row r="285" spans="2:9" s="241" customFormat="1" ht="18" customHeight="1" x14ac:dyDescent="0.6">
      <c r="B285" s="258"/>
      <c r="C285" s="258"/>
      <c r="E285" s="258"/>
      <c r="F285" s="258"/>
      <c r="I285" s="258"/>
    </row>
    <row r="286" spans="2:9" s="241" customFormat="1" ht="18" customHeight="1" x14ac:dyDescent="0.6">
      <c r="B286" s="258"/>
      <c r="C286" s="258"/>
      <c r="E286" s="258"/>
      <c r="F286" s="258"/>
      <c r="I286" s="258"/>
    </row>
    <row r="287" spans="2:9" s="241" customFormat="1" ht="18" customHeight="1" x14ac:dyDescent="0.6">
      <c r="B287" s="258"/>
      <c r="C287" s="258"/>
      <c r="E287" s="258"/>
      <c r="F287" s="258"/>
      <c r="I287" s="258"/>
    </row>
    <row r="288" spans="2:9" s="241" customFormat="1" ht="18" customHeight="1" x14ac:dyDescent="0.6">
      <c r="B288" s="258"/>
      <c r="C288" s="258"/>
      <c r="E288" s="258"/>
      <c r="F288" s="258"/>
      <c r="I288" s="258"/>
    </row>
    <row r="289" spans="2:9" s="241" customFormat="1" ht="18" customHeight="1" x14ac:dyDescent="0.6">
      <c r="B289" s="258"/>
      <c r="C289" s="258"/>
      <c r="E289" s="258"/>
      <c r="F289" s="258"/>
      <c r="I289" s="258"/>
    </row>
    <row r="290" spans="2:9" s="241" customFormat="1" ht="18" customHeight="1" x14ac:dyDescent="0.6">
      <c r="B290" s="258"/>
      <c r="C290" s="258"/>
      <c r="E290" s="258"/>
      <c r="F290" s="258"/>
      <c r="I290" s="258"/>
    </row>
    <row r="291" spans="2:9" s="241" customFormat="1" ht="18" customHeight="1" x14ac:dyDescent="0.6">
      <c r="B291" s="258"/>
      <c r="C291" s="258"/>
      <c r="E291" s="258"/>
      <c r="F291" s="258"/>
      <c r="I291" s="258"/>
    </row>
    <row r="292" spans="2:9" s="241" customFormat="1" ht="18" customHeight="1" x14ac:dyDescent="0.6">
      <c r="B292" s="258"/>
      <c r="C292" s="258"/>
      <c r="E292" s="258"/>
      <c r="F292" s="258"/>
      <c r="I292" s="258"/>
    </row>
    <row r="293" spans="2:9" s="241" customFormat="1" ht="18" customHeight="1" x14ac:dyDescent="0.6">
      <c r="B293" s="258"/>
      <c r="C293" s="258"/>
      <c r="E293" s="258"/>
      <c r="F293" s="258"/>
      <c r="I293" s="258"/>
    </row>
    <row r="294" spans="2:9" s="241" customFormat="1" ht="18" customHeight="1" x14ac:dyDescent="0.6">
      <c r="B294" s="258"/>
      <c r="C294" s="258"/>
      <c r="E294" s="258"/>
      <c r="F294" s="258"/>
      <c r="I294" s="258"/>
    </row>
    <row r="295" spans="2:9" s="241" customFormat="1" ht="18" customHeight="1" x14ac:dyDescent="0.6">
      <c r="B295" s="258"/>
      <c r="C295" s="258"/>
      <c r="E295" s="258"/>
      <c r="F295" s="258"/>
      <c r="I295" s="258"/>
    </row>
    <row r="296" spans="2:9" s="241" customFormat="1" ht="18" customHeight="1" x14ac:dyDescent="0.6">
      <c r="B296" s="258"/>
      <c r="C296" s="258"/>
      <c r="E296" s="258"/>
      <c r="F296" s="258"/>
      <c r="I296" s="258"/>
    </row>
    <row r="297" spans="2:9" s="241" customFormat="1" ht="18" customHeight="1" x14ac:dyDescent="0.6">
      <c r="B297" s="258"/>
      <c r="C297" s="258"/>
      <c r="E297" s="258"/>
      <c r="F297" s="258"/>
      <c r="I297" s="258"/>
    </row>
    <row r="298" spans="2:9" s="241" customFormat="1" ht="18" customHeight="1" x14ac:dyDescent="0.6">
      <c r="B298" s="258"/>
      <c r="C298" s="258"/>
      <c r="E298" s="258"/>
      <c r="F298" s="258"/>
      <c r="I298" s="258"/>
    </row>
    <row r="299" spans="2:9" s="241" customFormat="1" ht="18" customHeight="1" x14ac:dyDescent="0.6">
      <c r="B299" s="258"/>
      <c r="C299" s="258"/>
      <c r="E299" s="258"/>
      <c r="F299" s="258"/>
      <c r="I299" s="258"/>
    </row>
    <row r="300" spans="2:9" s="241" customFormat="1" ht="18" customHeight="1" x14ac:dyDescent="0.6">
      <c r="B300" s="258"/>
      <c r="C300" s="258"/>
      <c r="E300" s="258"/>
      <c r="F300" s="258"/>
      <c r="I300" s="258"/>
    </row>
    <row r="301" spans="2:9" s="241" customFormat="1" ht="18" customHeight="1" x14ac:dyDescent="0.6">
      <c r="B301" s="258"/>
      <c r="C301" s="258"/>
      <c r="E301" s="258"/>
      <c r="F301" s="258"/>
      <c r="I301" s="258"/>
    </row>
    <row r="302" spans="2:9" s="241" customFormat="1" ht="18" customHeight="1" x14ac:dyDescent="0.6">
      <c r="B302" s="258"/>
      <c r="C302" s="258"/>
      <c r="E302" s="258"/>
      <c r="F302" s="258"/>
      <c r="I302" s="258"/>
    </row>
    <row r="303" spans="2:9" s="241" customFormat="1" ht="18" customHeight="1" x14ac:dyDescent="0.6">
      <c r="B303" s="258"/>
      <c r="C303" s="258"/>
      <c r="E303" s="258"/>
      <c r="F303" s="258"/>
      <c r="I303" s="258"/>
    </row>
    <row r="304" spans="2:9" s="241" customFormat="1" ht="18" customHeight="1" x14ac:dyDescent="0.6">
      <c r="B304" s="258"/>
      <c r="C304" s="258"/>
      <c r="E304" s="258"/>
      <c r="F304" s="258"/>
      <c r="I304" s="258"/>
    </row>
    <row r="305" spans="2:9" s="241" customFormat="1" ht="18" customHeight="1" x14ac:dyDescent="0.6">
      <c r="B305" s="258"/>
      <c r="C305" s="258"/>
      <c r="E305" s="258"/>
      <c r="F305" s="258"/>
      <c r="I305" s="258"/>
    </row>
    <row r="306" spans="2:9" s="241" customFormat="1" ht="18" customHeight="1" x14ac:dyDescent="0.6">
      <c r="B306" s="258"/>
      <c r="C306" s="258"/>
      <c r="E306" s="258"/>
      <c r="F306" s="258"/>
      <c r="I306" s="258"/>
    </row>
    <row r="307" spans="2:9" s="241" customFormat="1" ht="18" customHeight="1" x14ac:dyDescent="0.6">
      <c r="B307" s="258"/>
      <c r="C307" s="258"/>
      <c r="E307" s="258"/>
      <c r="F307" s="258"/>
      <c r="I307" s="258"/>
    </row>
    <row r="308" spans="2:9" s="241" customFormat="1" ht="18" customHeight="1" x14ac:dyDescent="0.6">
      <c r="B308" s="258"/>
      <c r="C308" s="258"/>
      <c r="E308" s="258"/>
      <c r="F308" s="258"/>
      <c r="I308" s="258"/>
    </row>
    <row r="309" spans="2:9" s="241" customFormat="1" ht="18" customHeight="1" x14ac:dyDescent="0.6">
      <c r="B309" s="258"/>
      <c r="C309" s="258"/>
      <c r="E309" s="258"/>
      <c r="F309" s="258"/>
      <c r="I309" s="258"/>
    </row>
    <row r="310" spans="2:9" s="241" customFormat="1" ht="18" customHeight="1" x14ac:dyDescent="0.6">
      <c r="B310" s="258"/>
      <c r="C310" s="258"/>
      <c r="E310" s="258"/>
      <c r="F310" s="258"/>
      <c r="I310" s="258"/>
    </row>
    <row r="311" spans="2:9" s="241" customFormat="1" ht="18" customHeight="1" x14ac:dyDescent="0.6">
      <c r="B311" s="258"/>
      <c r="C311" s="258"/>
      <c r="E311" s="258"/>
      <c r="F311" s="258"/>
      <c r="I311" s="258"/>
    </row>
    <row r="312" spans="2:9" s="241" customFormat="1" ht="18" customHeight="1" x14ac:dyDescent="0.6">
      <c r="B312" s="258"/>
      <c r="C312" s="258"/>
      <c r="E312" s="258"/>
      <c r="F312" s="258"/>
      <c r="I312" s="258"/>
    </row>
    <row r="313" spans="2:9" s="241" customFormat="1" ht="18" customHeight="1" x14ac:dyDescent="0.6">
      <c r="B313" s="258"/>
      <c r="C313" s="258"/>
      <c r="E313" s="258"/>
      <c r="F313" s="258"/>
      <c r="I313" s="258"/>
    </row>
    <row r="314" spans="2:9" s="241" customFormat="1" ht="18" customHeight="1" x14ac:dyDescent="0.6">
      <c r="B314" s="258"/>
      <c r="C314" s="258"/>
      <c r="E314" s="258"/>
      <c r="F314" s="258"/>
      <c r="I314" s="258"/>
    </row>
    <row r="315" spans="2:9" s="241" customFormat="1" ht="18" customHeight="1" x14ac:dyDescent="0.6">
      <c r="B315" s="258"/>
      <c r="C315" s="258"/>
      <c r="E315" s="258"/>
      <c r="F315" s="258"/>
      <c r="I315" s="258"/>
    </row>
    <row r="316" spans="2:9" s="241" customFormat="1" ht="18" customHeight="1" x14ac:dyDescent="0.6">
      <c r="B316" s="258"/>
      <c r="C316" s="258"/>
      <c r="E316" s="258"/>
      <c r="F316" s="258"/>
      <c r="I316" s="258"/>
    </row>
    <row r="317" spans="2:9" s="241" customFormat="1" ht="18" customHeight="1" x14ac:dyDescent="0.6">
      <c r="B317" s="258"/>
      <c r="C317" s="258"/>
      <c r="E317" s="258"/>
      <c r="F317" s="258"/>
      <c r="I317" s="258"/>
    </row>
    <row r="318" spans="2:9" s="241" customFormat="1" ht="18" customHeight="1" x14ac:dyDescent="0.6">
      <c r="B318" s="258"/>
      <c r="C318" s="258"/>
      <c r="E318" s="258"/>
      <c r="F318" s="258"/>
      <c r="I318" s="258"/>
    </row>
    <row r="319" spans="2:9" s="241" customFormat="1" ht="18" customHeight="1" x14ac:dyDescent="0.6">
      <c r="B319" s="258"/>
      <c r="C319" s="258"/>
      <c r="E319" s="258"/>
      <c r="F319" s="258"/>
      <c r="I319" s="258"/>
    </row>
    <row r="320" spans="2:9" s="241" customFormat="1" ht="18" customHeight="1" x14ac:dyDescent="0.6">
      <c r="B320" s="258"/>
      <c r="C320" s="258"/>
      <c r="E320" s="258"/>
      <c r="F320" s="258"/>
      <c r="I320" s="258"/>
    </row>
    <row r="321" spans="2:9" s="241" customFormat="1" ht="18" customHeight="1" x14ac:dyDescent="0.6">
      <c r="B321" s="258"/>
      <c r="C321" s="258"/>
      <c r="E321" s="258"/>
      <c r="F321" s="258"/>
      <c r="I321" s="258"/>
    </row>
    <row r="322" spans="2:9" s="241" customFormat="1" ht="18" customHeight="1" x14ac:dyDescent="0.6">
      <c r="B322" s="258"/>
      <c r="C322" s="258"/>
      <c r="E322" s="258"/>
      <c r="F322" s="258"/>
      <c r="I322" s="258"/>
    </row>
    <row r="323" spans="2:9" s="241" customFormat="1" ht="18" customHeight="1" x14ac:dyDescent="0.6">
      <c r="B323" s="258"/>
      <c r="C323" s="258"/>
      <c r="E323" s="258"/>
      <c r="F323" s="258"/>
      <c r="I323" s="258"/>
    </row>
    <row r="324" spans="2:9" s="241" customFormat="1" ht="18" customHeight="1" x14ac:dyDescent="0.6">
      <c r="B324" s="258"/>
      <c r="C324" s="258"/>
      <c r="E324" s="258"/>
      <c r="F324" s="258"/>
      <c r="I324" s="258"/>
    </row>
    <row r="325" spans="2:9" s="241" customFormat="1" ht="18" customHeight="1" x14ac:dyDescent="0.6">
      <c r="B325" s="258"/>
      <c r="C325" s="258"/>
      <c r="E325" s="258"/>
      <c r="F325" s="258"/>
      <c r="I325" s="258"/>
    </row>
    <row r="326" spans="2:9" s="241" customFormat="1" ht="18" customHeight="1" x14ac:dyDescent="0.6">
      <c r="B326" s="258"/>
      <c r="C326" s="258"/>
      <c r="E326" s="258"/>
      <c r="F326" s="258"/>
      <c r="I326" s="258"/>
    </row>
    <row r="327" spans="2:9" s="241" customFormat="1" ht="18" customHeight="1" x14ac:dyDescent="0.6">
      <c r="B327" s="258"/>
      <c r="C327" s="258"/>
      <c r="E327" s="258"/>
      <c r="F327" s="258"/>
      <c r="I327" s="258"/>
    </row>
    <row r="328" spans="2:9" s="241" customFormat="1" ht="18" customHeight="1" x14ac:dyDescent="0.6">
      <c r="B328" s="258"/>
      <c r="C328" s="258"/>
      <c r="E328" s="258"/>
      <c r="F328" s="258"/>
      <c r="I328" s="258"/>
    </row>
    <row r="329" spans="2:9" s="241" customFormat="1" ht="18" customHeight="1" x14ac:dyDescent="0.6">
      <c r="B329" s="258"/>
      <c r="C329" s="258"/>
      <c r="E329" s="258"/>
      <c r="F329" s="258"/>
      <c r="I329" s="258"/>
    </row>
    <row r="330" spans="2:9" s="241" customFormat="1" ht="18" customHeight="1" x14ac:dyDescent="0.6">
      <c r="B330" s="258"/>
      <c r="C330" s="258"/>
      <c r="E330" s="258"/>
      <c r="F330" s="258"/>
      <c r="I330" s="258"/>
    </row>
    <row r="331" spans="2:9" s="241" customFormat="1" ht="18" customHeight="1" x14ac:dyDescent="0.6">
      <c r="B331" s="258"/>
      <c r="C331" s="258"/>
      <c r="E331" s="258"/>
      <c r="F331" s="258"/>
      <c r="I331" s="258"/>
    </row>
    <row r="332" spans="2:9" s="241" customFormat="1" ht="18" customHeight="1" x14ac:dyDescent="0.6">
      <c r="B332" s="258"/>
      <c r="C332" s="258"/>
      <c r="E332" s="258"/>
      <c r="F332" s="258"/>
      <c r="I332" s="258"/>
    </row>
    <row r="333" spans="2:9" s="241" customFormat="1" ht="18" customHeight="1" x14ac:dyDescent="0.6">
      <c r="B333" s="258"/>
      <c r="C333" s="258"/>
      <c r="E333" s="258"/>
      <c r="F333" s="258"/>
      <c r="I333" s="258"/>
    </row>
    <row r="334" spans="2:9" s="241" customFormat="1" ht="18" customHeight="1" x14ac:dyDescent="0.6">
      <c r="B334" s="258"/>
      <c r="C334" s="258"/>
      <c r="E334" s="258"/>
      <c r="F334" s="258"/>
      <c r="I334" s="258"/>
    </row>
    <row r="335" spans="2:9" s="241" customFormat="1" ht="18" customHeight="1" x14ac:dyDescent="0.6">
      <c r="B335" s="258"/>
      <c r="C335" s="258"/>
      <c r="E335" s="258"/>
      <c r="F335" s="258"/>
      <c r="I335" s="258"/>
    </row>
    <row r="336" spans="2:9" s="241" customFormat="1" ht="18" customHeight="1" x14ac:dyDescent="0.6">
      <c r="B336" s="258"/>
      <c r="C336" s="258"/>
      <c r="E336" s="258"/>
      <c r="F336" s="258"/>
      <c r="I336" s="258"/>
    </row>
    <row r="337" spans="2:9" s="241" customFormat="1" ht="18" customHeight="1" x14ac:dyDescent="0.6">
      <c r="B337" s="258"/>
      <c r="C337" s="258"/>
      <c r="E337" s="258"/>
      <c r="F337" s="258"/>
      <c r="I337" s="258"/>
    </row>
    <row r="338" spans="2:9" s="241" customFormat="1" ht="18" customHeight="1" x14ac:dyDescent="0.6">
      <c r="B338" s="258"/>
      <c r="C338" s="258"/>
      <c r="E338" s="258"/>
      <c r="F338" s="258"/>
      <c r="I338" s="258"/>
    </row>
    <row r="339" spans="2:9" s="241" customFormat="1" ht="18" customHeight="1" x14ac:dyDescent="0.6">
      <c r="B339" s="258"/>
      <c r="C339" s="258"/>
      <c r="E339" s="258"/>
      <c r="F339" s="258"/>
      <c r="I339" s="258"/>
    </row>
    <row r="340" spans="2:9" s="241" customFormat="1" ht="18" customHeight="1" x14ac:dyDescent="0.6">
      <c r="B340" s="258"/>
      <c r="C340" s="258"/>
      <c r="E340" s="258"/>
      <c r="F340" s="258"/>
      <c r="I340" s="258"/>
    </row>
    <row r="341" spans="2:9" s="241" customFormat="1" ht="18" customHeight="1" x14ac:dyDescent="0.6">
      <c r="B341" s="258"/>
      <c r="C341" s="258"/>
      <c r="E341" s="258"/>
      <c r="F341" s="258"/>
      <c r="I341" s="258"/>
    </row>
    <row r="342" spans="2:9" s="241" customFormat="1" ht="18" customHeight="1" x14ac:dyDescent="0.6">
      <c r="B342" s="258"/>
      <c r="C342" s="258"/>
      <c r="E342" s="258"/>
      <c r="F342" s="258"/>
      <c r="I342" s="258"/>
    </row>
    <row r="343" spans="2:9" s="241" customFormat="1" ht="18" customHeight="1" x14ac:dyDescent="0.6">
      <c r="B343" s="258"/>
      <c r="C343" s="258"/>
      <c r="E343" s="258"/>
      <c r="F343" s="258"/>
      <c r="I343" s="258"/>
    </row>
    <row r="344" spans="2:9" s="241" customFormat="1" ht="18" customHeight="1" x14ac:dyDescent="0.6">
      <c r="B344" s="258"/>
      <c r="C344" s="258"/>
      <c r="E344" s="258"/>
      <c r="F344" s="258"/>
      <c r="I344" s="258"/>
    </row>
    <row r="345" spans="2:9" s="241" customFormat="1" ht="18" customHeight="1" x14ac:dyDescent="0.6">
      <c r="B345" s="258"/>
      <c r="C345" s="258"/>
      <c r="E345" s="258"/>
      <c r="F345" s="258"/>
      <c r="I345" s="258"/>
    </row>
    <row r="346" spans="2:9" s="241" customFormat="1" ht="18" customHeight="1" x14ac:dyDescent="0.6">
      <c r="B346" s="258"/>
      <c r="C346" s="258"/>
      <c r="E346" s="258"/>
      <c r="F346" s="258"/>
      <c r="I346" s="258"/>
    </row>
    <row r="347" spans="2:9" s="241" customFormat="1" ht="18" customHeight="1" x14ac:dyDescent="0.6">
      <c r="B347" s="258"/>
      <c r="C347" s="258"/>
      <c r="E347" s="258"/>
      <c r="F347" s="258"/>
      <c r="I347" s="258"/>
    </row>
    <row r="348" spans="2:9" s="241" customFormat="1" ht="18" customHeight="1" x14ac:dyDescent="0.6">
      <c r="B348" s="258"/>
      <c r="C348" s="258"/>
      <c r="E348" s="258"/>
      <c r="F348" s="258"/>
      <c r="I348" s="258"/>
    </row>
    <row r="349" spans="2:9" s="241" customFormat="1" ht="18" customHeight="1" x14ac:dyDescent="0.6">
      <c r="B349" s="258"/>
      <c r="C349" s="258"/>
      <c r="E349" s="258"/>
      <c r="F349" s="258"/>
      <c r="I349" s="258"/>
    </row>
    <row r="350" spans="2:9" s="241" customFormat="1" ht="18" customHeight="1" x14ac:dyDescent="0.6">
      <c r="B350" s="258"/>
      <c r="C350" s="258"/>
      <c r="E350" s="258"/>
      <c r="F350" s="258"/>
      <c r="I350" s="258"/>
    </row>
    <row r="351" spans="2:9" s="241" customFormat="1" ht="18" customHeight="1" x14ac:dyDescent="0.6">
      <c r="B351" s="258"/>
      <c r="C351" s="258"/>
      <c r="E351" s="258"/>
      <c r="F351" s="258"/>
      <c r="I351" s="258"/>
    </row>
    <row r="352" spans="2:9" s="241" customFormat="1" ht="18" customHeight="1" x14ac:dyDescent="0.6">
      <c r="B352" s="258"/>
      <c r="C352" s="258"/>
      <c r="E352" s="258"/>
      <c r="F352" s="258"/>
      <c r="I352" s="258"/>
    </row>
    <row r="353" spans="2:9" s="241" customFormat="1" ht="18" customHeight="1" x14ac:dyDescent="0.6">
      <c r="B353" s="258"/>
      <c r="C353" s="258"/>
      <c r="E353" s="258"/>
      <c r="F353" s="258"/>
      <c r="I353" s="258"/>
    </row>
    <row r="354" spans="2:9" s="241" customFormat="1" ht="18" customHeight="1" x14ac:dyDescent="0.6">
      <c r="B354" s="258"/>
      <c r="C354" s="258"/>
      <c r="E354" s="258"/>
      <c r="F354" s="258"/>
      <c r="I354" s="258"/>
    </row>
    <row r="355" spans="2:9" s="241" customFormat="1" ht="18" customHeight="1" x14ac:dyDescent="0.6">
      <c r="B355" s="258"/>
      <c r="C355" s="258"/>
      <c r="E355" s="258"/>
      <c r="F355" s="258"/>
      <c r="I355" s="258"/>
    </row>
    <row r="356" spans="2:9" s="241" customFormat="1" ht="18" customHeight="1" x14ac:dyDescent="0.6">
      <c r="B356" s="258"/>
      <c r="C356" s="258"/>
      <c r="E356" s="258"/>
      <c r="F356" s="258"/>
      <c r="I356" s="258"/>
    </row>
    <row r="357" spans="2:9" s="241" customFormat="1" ht="18" customHeight="1" x14ac:dyDescent="0.6">
      <c r="B357" s="258"/>
      <c r="C357" s="258"/>
      <c r="E357" s="258"/>
      <c r="F357" s="258"/>
      <c r="I357" s="258"/>
    </row>
    <row r="358" spans="2:9" s="241" customFormat="1" ht="18" customHeight="1" x14ac:dyDescent="0.6">
      <c r="B358" s="258"/>
      <c r="C358" s="258"/>
      <c r="E358" s="258"/>
      <c r="F358" s="258"/>
      <c r="I358" s="258"/>
    </row>
    <row r="359" spans="2:9" s="241" customFormat="1" ht="18" customHeight="1" x14ac:dyDescent="0.6">
      <c r="B359" s="258"/>
      <c r="C359" s="258"/>
      <c r="E359" s="258"/>
      <c r="F359" s="258"/>
      <c r="I359" s="258"/>
    </row>
    <row r="360" spans="2:9" s="241" customFormat="1" ht="18" customHeight="1" x14ac:dyDescent="0.6">
      <c r="B360" s="258"/>
      <c r="C360" s="258"/>
      <c r="E360" s="258"/>
      <c r="F360" s="258"/>
      <c r="I360" s="258"/>
    </row>
    <row r="361" spans="2:9" s="241" customFormat="1" ht="18" customHeight="1" x14ac:dyDescent="0.6">
      <c r="B361" s="258"/>
      <c r="C361" s="258"/>
      <c r="E361" s="258"/>
      <c r="F361" s="258"/>
      <c r="I361" s="258"/>
    </row>
    <row r="362" spans="2:9" s="241" customFormat="1" ht="18" customHeight="1" x14ac:dyDescent="0.6">
      <c r="B362" s="258"/>
      <c r="C362" s="258"/>
      <c r="E362" s="258"/>
      <c r="F362" s="258"/>
      <c r="I362" s="258"/>
    </row>
    <row r="363" spans="2:9" s="241" customFormat="1" ht="18" customHeight="1" x14ac:dyDescent="0.6">
      <c r="B363" s="258"/>
      <c r="C363" s="258"/>
      <c r="E363" s="258"/>
      <c r="F363" s="258"/>
      <c r="I363" s="258"/>
    </row>
    <row r="364" spans="2:9" s="241" customFormat="1" ht="18" customHeight="1" x14ac:dyDescent="0.6">
      <c r="B364" s="258"/>
      <c r="C364" s="258"/>
      <c r="E364" s="258"/>
      <c r="F364" s="258"/>
      <c r="I364" s="258"/>
    </row>
    <row r="365" spans="2:9" s="241" customFormat="1" ht="18" customHeight="1" x14ac:dyDescent="0.6">
      <c r="B365" s="258"/>
      <c r="C365" s="258"/>
      <c r="E365" s="258"/>
      <c r="F365" s="258"/>
      <c r="I365" s="258"/>
    </row>
    <row r="366" spans="2:9" s="241" customFormat="1" ht="18" customHeight="1" x14ac:dyDescent="0.6">
      <c r="B366" s="258"/>
      <c r="C366" s="258"/>
      <c r="E366" s="258"/>
      <c r="F366" s="258"/>
      <c r="I366" s="258"/>
    </row>
    <row r="367" spans="2:9" s="241" customFormat="1" ht="18" customHeight="1" x14ac:dyDescent="0.6">
      <c r="B367" s="258"/>
      <c r="C367" s="258"/>
      <c r="E367" s="258"/>
      <c r="F367" s="258"/>
      <c r="I367" s="258"/>
    </row>
    <row r="368" spans="2:9" s="241" customFormat="1" ht="18" customHeight="1" x14ac:dyDescent="0.6">
      <c r="B368" s="258"/>
      <c r="C368" s="258"/>
      <c r="E368" s="258"/>
      <c r="F368" s="258"/>
      <c r="I368" s="258"/>
    </row>
    <row r="369" spans="2:9" s="241" customFormat="1" ht="18" customHeight="1" x14ac:dyDescent="0.6">
      <c r="B369" s="258"/>
      <c r="C369" s="258"/>
      <c r="E369" s="258"/>
      <c r="F369" s="258"/>
      <c r="I369" s="258"/>
    </row>
    <row r="370" spans="2:9" s="241" customFormat="1" ht="18" customHeight="1" x14ac:dyDescent="0.6">
      <c r="B370" s="258"/>
      <c r="C370" s="258"/>
      <c r="E370" s="258"/>
      <c r="F370" s="258"/>
      <c r="I370" s="258"/>
    </row>
    <row r="371" spans="2:9" s="241" customFormat="1" ht="18" customHeight="1" x14ac:dyDescent="0.6">
      <c r="B371" s="258"/>
      <c r="C371" s="258"/>
      <c r="E371" s="258"/>
      <c r="F371" s="258"/>
      <c r="I371" s="258"/>
    </row>
    <row r="372" spans="2:9" s="241" customFormat="1" ht="18" customHeight="1" x14ac:dyDescent="0.6">
      <c r="B372" s="258"/>
      <c r="C372" s="258"/>
      <c r="E372" s="258"/>
      <c r="F372" s="258"/>
      <c r="I372" s="258"/>
    </row>
    <row r="373" spans="2:9" s="241" customFormat="1" ht="18" customHeight="1" x14ac:dyDescent="0.6">
      <c r="B373" s="258"/>
      <c r="C373" s="258"/>
      <c r="E373" s="258"/>
      <c r="F373" s="258"/>
      <c r="I373" s="258"/>
    </row>
    <row r="374" spans="2:9" s="241" customFormat="1" ht="18" customHeight="1" x14ac:dyDescent="0.6">
      <c r="B374" s="258"/>
      <c r="C374" s="258"/>
      <c r="E374" s="258"/>
      <c r="F374" s="258"/>
      <c r="I374" s="258"/>
    </row>
    <row r="375" spans="2:9" s="241" customFormat="1" ht="18" customHeight="1" x14ac:dyDescent="0.6">
      <c r="B375" s="258"/>
      <c r="C375" s="258"/>
      <c r="E375" s="258"/>
      <c r="F375" s="258"/>
      <c r="I375" s="258"/>
    </row>
    <row r="376" spans="2:9" s="241" customFormat="1" ht="18" customHeight="1" x14ac:dyDescent="0.6">
      <c r="B376" s="258"/>
      <c r="C376" s="258"/>
      <c r="E376" s="258"/>
      <c r="F376" s="258"/>
      <c r="I376" s="258"/>
    </row>
    <row r="377" spans="2:9" s="241" customFormat="1" ht="18" customHeight="1" x14ac:dyDescent="0.6">
      <c r="B377" s="258"/>
      <c r="C377" s="258"/>
      <c r="E377" s="258"/>
      <c r="F377" s="258"/>
      <c r="I377" s="258"/>
    </row>
    <row r="378" spans="2:9" s="241" customFormat="1" ht="18" customHeight="1" x14ac:dyDescent="0.6">
      <c r="B378" s="258"/>
      <c r="C378" s="258"/>
      <c r="E378" s="258"/>
      <c r="F378" s="258"/>
      <c r="I378" s="258"/>
    </row>
    <row r="379" spans="2:9" s="241" customFormat="1" ht="18" customHeight="1" x14ac:dyDescent="0.6">
      <c r="B379" s="258"/>
      <c r="C379" s="258"/>
      <c r="E379" s="258"/>
      <c r="F379" s="258"/>
      <c r="I379" s="258"/>
    </row>
    <row r="380" spans="2:9" s="241" customFormat="1" ht="18" customHeight="1" x14ac:dyDescent="0.6">
      <c r="B380" s="258"/>
      <c r="C380" s="258"/>
      <c r="E380" s="258"/>
      <c r="F380" s="258"/>
      <c r="I380" s="258"/>
    </row>
    <row r="381" spans="2:9" s="241" customFormat="1" ht="18" customHeight="1" x14ac:dyDescent="0.6">
      <c r="B381" s="258"/>
      <c r="C381" s="258"/>
      <c r="E381" s="258"/>
      <c r="F381" s="258"/>
      <c r="I381" s="258"/>
    </row>
    <row r="382" spans="2:9" s="241" customFormat="1" ht="18" customHeight="1" x14ac:dyDescent="0.6">
      <c r="B382" s="258"/>
      <c r="C382" s="258"/>
      <c r="E382" s="258"/>
      <c r="F382" s="258"/>
      <c r="I382" s="258"/>
    </row>
    <row r="383" spans="2:9" s="241" customFormat="1" ht="18" customHeight="1" x14ac:dyDescent="0.6">
      <c r="B383" s="258"/>
      <c r="C383" s="258"/>
      <c r="E383" s="258"/>
      <c r="F383" s="258"/>
      <c r="I383" s="258"/>
    </row>
    <row r="384" spans="2:9" s="241" customFormat="1" ht="18" customHeight="1" x14ac:dyDescent="0.6">
      <c r="B384" s="258"/>
      <c r="C384" s="258"/>
      <c r="E384" s="258"/>
      <c r="F384" s="258"/>
      <c r="I384" s="258"/>
    </row>
    <row r="385" spans="2:9" s="241" customFormat="1" ht="18" customHeight="1" x14ac:dyDescent="0.6">
      <c r="B385" s="258"/>
      <c r="C385" s="258"/>
      <c r="E385" s="258"/>
      <c r="F385" s="258"/>
      <c r="I385" s="258"/>
    </row>
    <row r="386" spans="2:9" s="241" customFormat="1" ht="18" customHeight="1" x14ac:dyDescent="0.6">
      <c r="B386" s="258"/>
      <c r="C386" s="258"/>
      <c r="E386" s="258"/>
      <c r="F386" s="258"/>
      <c r="I386" s="258"/>
    </row>
    <row r="387" spans="2:9" s="241" customFormat="1" ht="18" customHeight="1" x14ac:dyDescent="0.6">
      <c r="B387" s="258"/>
      <c r="C387" s="258"/>
      <c r="E387" s="258"/>
      <c r="F387" s="258"/>
      <c r="I387" s="258"/>
    </row>
    <row r="388" spans="2:9" s="241" customFormat="1" ht="18" customHeight="1" x14ac:dyDescent="0.6">
      <c r="B388" s="258"/>
      <c r="C388" s="258"/>
      <c r="E388" s="258"/>
      <c r="F388" s="258"/>
      <c r="I388" s="258"/>
    </row>
    <row r="389" spans="2:9" s="241" customFormat="1" ht="18" customHeight="1" x14ac:dyDescent="0.6">
      <c r="B389" s="258"/>
      <c r="C389" s="258"/>
      <c r="E389" s="258"/>
      <c r="F389" s="258"/>
      <c r="I389" s="258"/>
    </row>
    <row r="390" spans="2:9" s="241" customFormat="1" ht="18" customHeight="1" x14ac:dyDescent="0.6">
      <c r="B390" s="258"/>
      <c r="C390" s="258"/>
      <c r="E390" s="258"/>
      <c r="F390" s="258"/>
      <c r="I390" s="258"/>
    </row>
    <row r="391" spans="2:9" s="241" customFormat="1" ht="18" customHeight="1" x14ac:dyDescent="0.6">
      <c r="B391" s="258"/>
      <c r="C391" s="258"/>
      <c r="E391" s="258"/>
      <c r="F391" s="258"/>
      <c r="I391" s="258"/>
    </row>
    <row r="392" spans="2:9" s="241" customFormat="1" ht="18" customHeight="1" x14ac:dyDescent="0.6">
      <c r="B392" s="258"/>
      <c r="C392" s="258"/>
      <c r="E392" s="258"/>
      <c r="F392" s="258"/>
      <c r="I392" s="258"/>
    </row>
    <row r="393" spans="2:9" s="241" customFormat="1" ht="18" customHeight="1" x14ac:dyDescent="0.6">
      <c r="B393" s="258"/>
      <c r="C393" s="258"/>
      <c r="E393" s="258"/>
      <c r="F393" s="258"/>
      <c r="I393" s="258"/>
    </row>
    <row r="394" spans="2:9" s="241" customFormat="1" ht="18" customHeight="1" x14ac:dyDescent="0.6">
      <c r="B394" s="258"/>
      <c r="C394" s="258"/>
      <c r="E394" s="258"/>
      <c r="F394" s="258"/>
      <c r="I394" s="258"/>
    </row>
    <row r="395" spans="2:9" s="241" customFormat="1" ht="18" customHeight="1" x14ac:dyDescent="0.6">
      <c r="B395" s="258"/>
      <c r="C395" s="258"/>
      <c r="E395" s="258"/>
      <c r="F395" s="258"/>
      <c r="I395" s="258"/>
    </row>
    <row r="396" spans="2:9" s="241" customFormat="1" ht="18" customHeight="1" x14ac:dyDescent="0.6">
      <c r="B396" s="258"/>
      <c r="C396" s="258"/>
      <c r="E396" s="258"/>
      <c r="F396" s="258"/>
      <c r="I396" s="258"/>
    </row>
    <row r="397" spans="2:9" s="241" customFormat="1" ht="18" customHeight="1" x14ac:dyDescent="0.6">
      <c r="B397" s="258"/>
      <c r="C397" s="258"/>
      <c r="E397" s="258"/>
      <c r="F397" s="258"/>
      <c r="I397" s="258"/>
    </row>
    <row r="398" spans="2:9" s="241" customFormat="1" ht="18" customHeight="1" x14ac:dyDescent="0.6">
      <c r="B398" s="258"/>
      <c r="C398" s="258"/>
      <c r="E398" s="258"/>
      <c r="F398" s="258"/>
      <c r="I398" s="258"/>
    </row>
    <row r="399" spans="2:9" s="241" customFormat="1" ht="18" customHeight="1" x14ac:dyDescent="0.6">
      <c r="B399" s="258"/>
      <c r="C399" s="258"/>
      <c r="E399" s="258"/>
      <c r="F399" s="258"/>
      <c r="I399" s="258"/>
    </row>
    <row r="400" spans="2:9" s="241" customFormat="1" ht="18" customHeight="1" x14ac:dyDescent="0.6">
      <c r="B400" s="258"/>
      <c r="C400" s="258"/>
      <c r="E400" s="258"/>
      <c r="F400" s="258"/>
      <c r="I400" s="258"/>
    </row>
    <row r="401" spans="2:9" s="241" customFormat="1" ht="18" customHeight="1" x14ac:dyDescent="0.6">
      <c r="B401" s="258"/>
      <c r="C401" s="258"/>
      <c r="E401" s="258"/>
      <c r="F401" s="258"/>
      <c r="I401" s="258"/>
    </row>
    <row r="402" spans="2:9" s="241" customFormat="1" ht="18" customHeight="1" x14ac:dyDescent="0.6">
      <c r="B402" s="258"/>
      <c r="C402" s="258"/>
      <c r="E402" s="258"/>
      <c r="F402" s="258"/>
      <c r="I402" s="258"/>
    </row>
    <row r="403" spans="2:9" s="241" customFormat="1" ht="18" customHeight="1" x14ac:dyDescent="0.6">
      <c r="B403" s="258"/>
      <c r="C403" s="258"/>
      <c r="E403" s="258"/>
      <c r="F403" s="258"/>
      <c r="I403" s="258"/>
    </row>
    <row r="404" spans="2:9" s="241" customFormat="1" ht="18" customHeight="1" x14ac:dyDescent="0.6">
      <c r="B404" s="258"/>
      <c r="C404" s="258"/>
      <c r="E404" s="258"/>
      <c r="F404" s="258"/>
      <c r="I404" s="258"/>
    </row>
    <row r="405" spans="2:9" s="241" customFormat="1" ht="18" customHeight="1" x14ac:dyDescent="0.6">
      <c r="B405" s="258"/>
      <c r="C405" s="258"/>
      <c r="E405" s="258"/>
      <c r="F405" s="258"/>
      <c r="I405" s="258"/>
    </row>
    <row r="406" spans="2:9" s="241" customFormat="1" ht="18" customHeight="1" x14ac:dyDescent="0.6">
      <c r="B406" s="258"/>
      <c r="C406" s="258"/>
      <c r="E406" s="258"/>
      <c r="F406" s="258"/>
      <c r="I406" s="258"/>
    </row>
    <row r="407" spans="2:9" s="241" customFormat="1" ht="18" customHeight="1" x14ac:dyDescent="0.6">
      <c r="B407" s="258"/>
      <c r="C407" s="258"/>
      <c r="E407" s="258"/>
      <c r="F407" s="258"/>
      <c r="I407" s="258"/>
    </row>
    <row r="408" spans="2:9" s="241" customFormat="1" ht="18" customHeight="1" x14ac:dyDescent="0.6">
      <c r="B408" s="258"/>
      <c r="C408" s="258"/>
      <c r="E408" s="258"/>
      <c r="F408" s="258"/>
      <c r="I408" s="258"/>
    </row>
    <row r="409" spans="2:9" s="241" customFormat="1" ht="18" customHeight="1" x14ac:dyDescent="0.6">
      <c r="B409" s="258"/>
      <c r="C409" s="258"/>
      <c r="E409" s="258"/>
      <c r="F409" s="258"/>
      <c r="I409" s="258"/>
    </row>
    <row r="410" spans="2:9" s="241" customFormat="1" ht="18" customHeight="1" x14ac:dyDescent="0.6">
      <c r="B410" s="258"/>
      <c r="C410" s="258"/>
      <c r="E410" s="258"/>
      <c r="F410" s="258"/>
      <c r="I410" s="258"/>
    </row>
    <row r="411" spans="2:9" s="241" customFormat="1" ht="18" customHeight="1" x14ac:dyDescent="0.6">
      <c r="B411" s="258"/>
      <c r="C411" s="258"/>
      <c r="E411" s="258"/>
      <c r="F411" s="258"/>
      <c r="I411" s="258"/>
    </row>
    <row r="412" spans="2:9" s="241" customFormat="1" ht="18" customHeight="1" x14ac:dyDescent="0.6">
      <c r="B412" s="258"/>
      <c r="C412" s="258"/>
      <c r="E412" s="258"/>
      <c r="F412" s="258"/>
      <c r="I412" s="258"/>
    </row>
    <row r="413" spans="2:9" s="241" customFormat="1" ht="18" customHeight="1" x14ac:dyDescent="0.6">
      <c r="B413" s="258"/>
      <c r="C413" s="258"/>
      <c r="E413" s="258"/>
      <c r="F413" s="258"/>
      <c r="I413" s="258"/>
    </row>
    <row r="414" spans="2:9" s="241" customFormat="1" ht="18" customHeight="1" x14ac:dyDescent="0.6">
      <c r="B414" s="258"/>
      <c r="C414" s="258"/>
      <c r="E414" s="258"/>
      <c r="F414" s="258"/>
      <c r="I414" s="258"/>
    </row>
    <row r="415" spans="2:9" s="241" customFormat="1" ht="18" customHeight="1" x14ac:dyDescent="0.6">
      <c r="B415" s="258"/>
      <c r="C415" s="258"/>
      <c r="E415" s="258"/>
      <c r="F415" s="258"/>
      <c r="I415" s="258"/>
    </row>
    <row r="416" spans="2:9" s="241" customFormat="1" ht="18" customHeight="1" x14ac:dyDescent="0.6">
      <c r="B416" s="258"/>
      <c r="C416" s="258"/>
      <c r="E416" s="258"/>
      <c r="F416" s="258"/>
      <c r="I416" s="258"/>
    </row>
    <row r="417" spans="2:9" s="241" customFormat="1" ht="18" customHeight="1" x14ac:dyDescent="0.6">
      <c r="B417" s="258"/>
      <c r="C417" s="258"/>
      <c r="E417" s="258"/>
      <c r="F417" s="258"/>
      <c r="I417" s="258"/>
    </row>
    <row r="418" spans="2:9" s="241" customFormat="1" ht="18" customHeight="1" x14ac:dyDescent="0.6">
      <c r="B418" s="258"/>
      <c r="C418" s="258"/>
      <c r="E418" s="258"/>
      <c r="F418" s="258"/>
      <c r="I418" s="258"/>
    </row>
    <row r="419" spans="2:9" s="241" customFormat="1" ht="18" customHeight="1" x14ac:dyDescent="0.6">
      <c r="B419" s="258"/>
      <c r="C419" s="258"/>
      <c r="E419" s="258"/>
      <c r="F419" s="258"/>
      <c r="I419" s="258"/>
    </row>
    <row r="420" spans="2:9" s="241" customFormat="1" ht="18" customHeight="1" x14ac:dyDescent="0.6">
      <c r="B420" s="258"/>
      <c r="C420" s="258"/>
      <c r="E420" s="258"/>
      <c r="F420" s="258"/>
      <c r="I420" s="258"/>
    </row>
    <row r="421" spans="2:9" s="241" customFormat="1" ht="18" customHeight="1" x14ac:dyDescent="0.6">
      <c r="B421" s="258"/>
      <c r="C421" s="258"/>
      <c r="E421" s="258"/>
      <c r="F421" s="258"/>
      <c r="I421" s="258"/>
    </row>
    <row r="422" spans="2:9" s="241" customFormat="1" ht="18" customHeight="1" x14ac:dyDescent="0.6">
      <c r="B422" s="258"/>
      <c r="C422" s="258"/>
      <c r="E422" s="258"/>
      <c r="F422" s="258"/>
      <c r="I422" s="258"/>
    </row>
    <row r="423" spans="2:9" s="241" customFormat="1" ht="18" customHeight="1" x14ac:dyDescent="0.6">
      <c r="B423" s="258"/>
      <c r="C423" s="258"/>
      <c r="E423" s="258"/>
      <c r="F423" s="258"/>
      <c r="I423" s="258"/>
    </row>
    <row r="424" spans="2:9" s="241" customFormat="1" ht="18" customHeight="1" x14ac:dyDescent="0.6">
      <c r="B424" s="258"/>
      <c r="C424" s="258"/>
      <c r="E424" s="258"/>
      <c r="F424" s="258"/>
      <c r="I424" s="258"/>
    </row>
    <row r="425" spans="2:9" s="241" customFormat="1" ht="18" customHeight="1" x14ac:dyDescent="0.6">
      <c r="B425" s="258"/>
      <c r="C425" s="258"/>
      <c r="E425" s="258"/>
      <c r="F425" s="258"/>
      <c r="I425" s="258"/>
    </row>
    <row r="426" spans="2:9" s="241" customFormat="1" ht="18" customHeight="1" x14ac:dyDescent="0.6">
      <c r="B426" s="258"/>
      <c r="C426" s="258"/>
      <c r="E426" s="258"/>
      <c r="F426" s="258"/>
      <c r="I426" s="258"/>
    </row>
    <row r="427" spans="2:9" s="241" customFormat="1" ht="18" customHeight="1" x14ac:dyDescent="0.6">
      <c r="B427" s="258"/>
      <c r="C427" s="258"/>
      <c r="E427" s="258"/>
      <c r="F427" s="258"/>
      <c r="I427" s="258"/>
    </row>
    <row r="428" spans="2:9" s="241" customFormat="1" ht="18" customHeight="1" x14ac:dyDescent="0.6">
      <c r="B428" s="258"/>
      <c r="C428" s="258"/>
      <c r="E428" s="258"/>
      <c r="F428" s="258"/>
      <c r="I428" s="258"/>
    </row>
    <row r="429" spans="2:9" s="241" customFormat="1" ht="18" customHeight="1" x14ac:dyDescent="0.6">
      <c r="B429" s="258"/>
      <c r="C429" s="258"/>
      <c r="E429" s="258"/>
      <c r="F429" s="258"/>
      <c r="I429" s="258"/>
    </row>
    <row r="430" spans="2:9" s="241" customFormat="1" ht="18" customHeight="1" x14ac:dyDescent="0.6">
      <c r="B430" s="258"/>
      <c r="C430" s="258"/>
      <c r="E430" s="258"/>
      <c r="F430" s="258"/>
      <c r="I430" s="258"/>
    </row>
    <row r="431" spans="2:9" s="241" customFormat="1" ht="18" customHeight="1" x14ac:dyDescent="0.6">
      <c r="B431" s="258"/>
      <c r="C431" s="258"/>
      <c r="E431" s="258"/>
      <c r="F431" s="258"/>
      <c r="I431" s="258"/>
    </row>
    <row r="432" spans="2:9" s="241" customFormat="1" ht="18" customHeight="1" x14ac:dyDescent="0.6">
      <c r="B432" s="258"/>
      <c r="C432" s="258"/>
      <c r="E432" s="258"/>
      <c r="F432" s="258"/>
      <c r="I432" s="258"/>
    </row>
    <row r="433" spans="2:9" s="241" customFormat="1" ht="18" customHeight="1" x14ac:dyDescent="0.6">
      <c r="B433" s="258"/>
      <c r="C433" s="258"/>
      <c r="E433" s="258"/>
      <c r="F433" s="258"/>
      <c r="I433" s="258"/>
    </row>
    <row r="434" spans="2:9" s="241" customFormat="1" ht="18" customHeight="1" x14ac:dyDescent="0.6">
      <c r="B434" s="258"/>
      <c r="C434" s="258"/>
      <c r="E434" s="258"/>
      <c r="F434" s="258"/>
      <c r="I434" s="258"/>
    </row>
    <row r="435" spans="2:9" s="241" customFormat="1" ht="18" customHeight="1" x14ac:dyDescent="0.6">
      <c r="B435" s="258"/>
      <c r="C435" s="258"/>
      <c r="E435" s="258"/>
      <c r="F435" s="258"/>
      <c r="I435" s="258"/>
    </row>
    <row r="436" spans="2:9" s="241" customFormat="1" ht="18" customHeight="1" x14ac:dyDescent="0.6">
      <c r="B436" s="258"/>
      <c r="C436" s="258"/>
      <c r="E436" s="258"/>
      <c r="F436" s="258"/>
      <c r="I436" s="258"/>
    </row>
    <row r="437" spans="2:9" s="241" customFormat="1" ht="18" customHeight="1" x14ac:dyDescent="0.6">
      <c r="B437" s="258"/>
      <c r="C437" s="258"/>
      <c r="E437" s="258"/>
      <c r="F437" s="258"/>
      <c r="I437" s="258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101"/>
  <sheetViews>
    <sheetView showGridLines="0" tabSelected="1" view="pageBreakPreview" zoomScaleNormal="100" zoomScaleSheetLayoutView="10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AG59" sqref="AG59"/>
    </sheetView>
  </sheetViews>
  <sheetFormatPr defaultColWidth="9.125" defaultRowHeight="21" x14ac:dyDescent="0.6"/>
  <cols>
    <col min="1" max="1" width="3.625" style="8" customWidth="1"/>
    <col min="2" max="2" width="25.625" style="8" customWidth="1"/>
    <col min="3" max="10" width="3.625" style="8" customWidth="1"/>
    <col min="11" max="22" width="3.375" style="8" customWidth="1"/>
    <col min="23" max="23" width="10.625" style="8" customWidth="1"/>
    <col min="24" max="24" width="9.125" style="8"/>
    <col min="25" max="32" width="5.75" style="8" customWidth="1"/>
    <col min="33" max="33" width="9.125" style="8"/>
    <col min="34" max="34" width="19" style="8" customWidth="1"/>
    <col min="35" max="16384" width="9.125" style="8"/>
  </cols>
  <sheetData>
    <row r="1" spans="1:57" s="60" customFormat="1" ht="35.1" customHeight="1" thickBot="1" x14ac:dyDescent="0.75">
      <c r="A1" s="616" t="s">
        <v>122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</row>
    <row r="2" spans="1:57" ht="30" customHeight="1" thickBot="1" x14ac:dyDescent="0.65">
      <c r="A2" s="260" t="s">
        <v>0</v>
      </c>
      <c r="B2" s="261"/>
      <c r="C2" s="617" t="s">
        <v>13</v>
      </c>
      <c r="D2" s="618"/>
      <c r="E2" s="618"/>
      <c r="F2" s="618"/>
      <c r="G2" s="618"/>
      <c r="H2" s="618"/>
      <c r="I2" s="618"/>
      <c r="J2" s="619"/>
      <c r="K2" s="617" t="s">
        <v>15</v>
      </c>
      <c r="L2" s="618"/>
      <c r="M2" s="618"/>
      <c r="N2" s="619"/>
      <c r="O2" s="620" t="s">
        <v>14</v>
      </c>
      <c r="P2" s="621"/>
      <c r="Q2" s="621"/>
      <c r="R2" s="622"/>
      <c r="S2" s="617" t="s">
        <v>15</v>
      </c>
      <c r="T2" s="618"/>
      <c r="U2" s="618"/>
      <c r="V2" s="619"/>
      <c r="W2" s="623" t="s">
        <v>47</v>
      </c>
      <c r="X2" s="60"/>
      <c r="Y2" s="607" t="s">
        <v>56</v>
      </c>
      <c r="Z2" s="607"/>
      <c r="AA2" s="607"/>
      <c r="AB2" s="607"/>
      <c r="AC2" s="607"/>
      <c r="AD2" s="607"/>
      <c r="AE2" s="607"/>
      <c r="AF2" s="607"/>
      <c r="AH2" s="485" t="s">
        <v>64</v>
      </c>
      <c r="AI2" s="60"/>
    </row>
    <row r="3" spans="1:57" ht="30" customHeight="1" x14ac:dyDescent="0.6">
      <c r="A3" s="263" t="s">
        <v>2</v>
      </c>
      <c r="B3" s="264" t="s">
        <v>55</v>
      </c>
      <c r="C3" s="608">
        <v>1</v>
      </c>
      <c r="D3" s="610">
        <v>2</v>
      </c>
      <c r="E3" s="610">
        <v>3</v>
      </c>
      <c r="F3" s="610">
        <v>4</v>
      </c>
      <c r="G3" s="610">
        <v>5</v>
      </c>
      <c r="H3" s="610">
        <v>6</v>
      </c>
      <c r="I3" s="610">
        <v>7</v>
      </c>
      <c r="J3" s="612">
        <v>8</v>
      </c>
      <c r="K3" s="486" t="s">
        <v>57</v>
      </c>
      <c r="L3" s="487" t="s">
        <v>58</v>
      </c>
      <c r="M3" s="487" t="s">
        <v>59</v>
      </c>
      <c r="N3" s="488" t="s">
        <v>60</v>
      </c>
      <c r="O3" s="268">
        <v>1</v>
      </c>
      <c r="P3" s="269">
        <v>2</v>
      </c>
      <c r="Q3" s="270">
        <v>3</v>
      </c>
      <c r="R3" s="271" t="s">
        <v>1</v>
      </c>
      <c r="S3" s="614" t="s">
        <v>57</v>
      </c>
      <c r="T3" s="626" t="s">
        <v>58</v>
      </c>
      <c r="U3" s="626" t="s">
        <v>59</v>
      </c>
      <c r="V3" s="628" t="s">
        <v>60</v>
      </c>
      <c r="W3" s="624"/>
      <c r="X3" s="60"/>
      <c r="Y3" s="272" t="s">
        <v>57</v>
      </c>
      <c r="Z3" s="273" t="s">
        <v>58</v>
      </c>
      <c r="AA3" s="273" t="s">
        <v>59</v>
      </c>
      <c r="AB3" s="274" t="s">
        <v>60</v>
      </c>
      <c r="AC3" s="275" t="s">
        <v>57</v>
      </c>
      <c r="AD3" s="276" t="s">
        <v>58</v>
      </c>
      <c r="AE3" s="276" t="s">
        <v>59</v>
      </c>
      <c r="AF3" s="277" t="s">
        <v>60</v>
      </c>
      <c r="AH3" s="652" t="s">
        <v>63</v>
      </c>
      <c r="AI3" s="60"/>
    </row>
    <row r="4" spans="1:57" ht="22.5" customHeight="1" thickBot="1" x14ac:dyDescent="0.65">
      <c r="A4" s="278"/>
      <c r="B4" s="279"/>
      <c r="C4" s="609"/>
      <c r="D4" s="611"/>
      <c r="E4" s="611"/>
      <c r="F4" s="611"/>
      <c r="G4" s="611"/>
      <c r="H4" s="611"/>
      <c r="I4" s="611"/>
      <c r="J4" s="613"/>
      <c r="K4" s="280">
        <v>3</v>
      </c>
      <c r="L4" s="281">
        <v>2</v>
      </c>
      <c r="M4" s="281">
        <v>1</v>
      </c>
      <c r="N4" s="282">
        <v>0</v>
      </c>
      <c r="O4" s="283">
        <v>3</v>
      </c>
      <c r="P4" s="281">
        <v>3</v>
      </c>
      <c r="Q4" s="282">
        <v>3</v>
      </c>
      <c r="R4" s="284">
        <v>9</v>
      </c>
      <c r="S4" s="615"/>
      <c r="T4" s="627"/>
      <c r="U4" s="627"/>
      <c r="V4" s="629"/>
      <c r="W4" s="625"/>
      <c r="X4" s="60"/>
      <c r="Y4" s="285">
        <v>3</v>
      </c>
      <c r="Z4" s="286">
        <v>2</v>
      </c>
      <c r="AA4" s="286">
        <v>1</v>
      </c>
      <c r="AB4" s="287">
        <v>0</v>
      </c>
      <c r="AC4" s="288">
        <v>3</v>
      </c>
      <c r="AD4" s="289">
        <v>2</v>
      </c>
      <c r="AE4" s="289">
        <v>1</v>
      </c>
      <c r="AF4" s="290">
        <v>0</v>
      </c>
      <c r="AH4" s="653"/>
      <c r="AI4" s="60"/>
    </row>
    <row r="5" spans="1:57" ht="17.100000000000001" customHeight="1" x14ac:dyDescent="0.6">
      <c r="A5" s="291">
        <v>1</v>
      </c>
      <c r="B5" s="4" t="str">
        <f>'เวลาเรียน3-3'!D6</f>
        <v>นาย กฤษฎา  รูปกระต่าย</v>
      </c>
      <c r="C5" s="292">
        <v>3</v>
      </c>
      <c r="D5" s="293">
        <v>3</v>
      </c>
      <c r="E5" s="293">
        <v>3</v>
      </c>
      <c r="F5" s="293">
        <v>3</v>
      </c>
      <c r="G5" s="293">
        <v>2</v>
      </c>
      <c r="H5" s="293">
        <v>2</v>
      </c>
      <c r="I5" s="293">
        <v>2</v>
      </c>
      <c r="J5" s="294">
        <v>2</v>
      </c>
      <c r="K5" s="295" t="str">
        <f t="shared" ref="K5:K39" si="0">IF(AB5&gt;0," ",IF(Y5&lt;AA5," ",IF(Z5&gt;Y5," ",IF(Y5&gt;=Z5,"/"," "))))</f>
        <v>/</v>
      </c>
      <c r="L5" s="296" t="str">
        <f>IF(AB5&gt;0," ",IF(Z5=Y5," ",IF(Z5&gt;=AA5,"/",IF(AA5&gt;Y5," ",IF(AA5&gt;Z5," ",IF(Y5=2," "))))))</f>
        <v xml:space="preserve"> </v>
      </c>
      <c r="M5" s="297" t="str">
        <f>IF(AB5&gt;0," ",IF(AA5&lt;Z5," ",IF(AA5&lt;Y5," ",IF(AA5&gt;Z5,"/",IF(AA5=Z5," ")))))</f>
        <v xml:space="preserve"> </v>
      </c>
      <c r="N5" s="298" t="str">
        <f t="shared" ref="N5:N39" si="1">IF(AB5&gt;0,"/"," ")</f>
        <v xml:space="preserve"> </v>
      </c>
      <c r="O5" s="37">
        <v>1</v>
      </c>
      <c r="P5" s="38">
        <v>1</v>
      </c>
      <c r="Q5" s="299">
        <v>3</v>
      </c>
      <c r="R5" s="300">
        <f>SUM(O5:Q5)</f>
        <v>5</v>
      </c>
      <c r="S5" s="268" t="str">
        <f>IF(R5&gt;=8,"/"," ")</f>
        <v xml:space="preserve"> </v>
      </c>
      <c r="T5" s="269" t="str">
        <f>IF(R5=7,"/",IF(R5=6,"/"," "))</f>
        <v xml:space="preserve"> </v>
      </c>
      <c r="U5" s="269" t="str">
        <f>IF(R5=5,"/",IF(R5=4,"/",IF(R5=3,"/"," ")))</f>
        <v>/</v>
      </c>
      <c r="V5" s="489" t="str">
        <f t="shared" ref="V5:V39" si="2">IF(R5&lt;3,"/"," ")</f>
        <v xml:space="preserve"> </v>
      </c>
      <c r="W5" s="302"/>
      <c r="X5" s="60"/>
      <c r="Y5" s="303">
        <f t="shared" ref="Y5:Y39" si="3">COUNTIF(C5:J5,$Y$4)</f>
        <v>4</v>
      </c>
      <c r="Z5" s="304">
        <f t="shared" ref="Z5:Z39" si="4">COUNTIF(C5:J5,$Z$4)</f>
        <v>4</v>
      </c>
      <c r="AA5" s="304">
        <f t="shared" ref="AA5:AA39" si="5">COUNTIF(C5:J5,$AA$4)</f>
        <v>0</v>
      </c>
      <c r="AB5" s="305">
        <f t="shared" ref="AB5:AB39" si="6">COUNTIF(C5:J5,$AB$4)</f>
        <v>0</v>
      </c>
      <c r="AC5" s="306" t="str">
        <f>IF(AB5&gt;0," ",IF(Y5&lt;AA5," ",IF(Z5&gt;Y5," ",IF(Y5&gt;=Z5,"3"," "))))</f>
        <v>3</v>
      </c>
      <c r="AD5" s="307" t="str">
        <f>IF(AB5&gt;0," ",IF(Z5=Y5," ",IF(Z5&gt;=AA5,"2",IF(AA5&gt;Y5," ",IF(AA5&gt;Z5," ",IF(Y5=2," "))))))</f>
        <v xml:space="preserve"> </v>
      </c>
      <c r="AE5" s="307" t="str">
        <f>IF(AB5&gt;0," ",IF(AA5&lt;Z5," ",IF(AA5&lt;Y5," ",IF(AA5&gt;Z5,"1",IF(AA5=Z5," ")))))</f>
        <v xml:space="preserve"> </v>
      </c>
      <c r="AF5" s="308" t="str">
        <f>IF(AB5&gt;0,"0"," ")</f>
        <v xml:space="preserve"> </v>
      </c>
      <c r="AG5" s="45"/>
      <c r="AH5" s="490" t="str">
        <f>IF(R5&lt;3,"0",IF(R5&lt;6,"1",IF(R5&lt;8,2,3)))</f>
        <v>1</v>
      </c>
      <c r="AI5" s="60"/>
    </row>
    <row r="6" spans="1:57" ht="17.100000000000001" customHeight="1" x14ac:dyDescent="0.6">
      <c r="A6" s="5">
        <v>2</v>
      </c>
      <c r="B6" s="4" t="str">
        <f>'เวลาเรียน3-3'!D7</f>
        <v>นาย ภูวิศ  มุขประดิษฐ์</v>
      </c>
      <c r="C6" s="37">
        <v>3</v>
      </c>
      <c r="D6" s="38">
        <v>3</v>
      </c>
      <c r="E6" s="38">
        <v>3</v>
      </c>
      <c r="F6" s="38">
        <v>3</v>
      </c>
      <c r="G6" s="38">
        <v>1</v>
      </c>
      <c r="H6" s="38">
        <v>1</v>
      </c>
      <c r="I6" s="38">
        <v>1</v>
      </c>
      <c r="J6" s="299">
        <v>0</v>
      </c>
      <c r="K6" s="310" t="str">
        <f t="shared" si="0"/>
        <v xml:space="preserve"> </v>
      </c>
      <c r="L6" s="311" t="str">
        <f t="shared" ref="L6:L39" si="7">IF(AB6&gt;0," ",IF(Z6=Y6," ",IF(Z6&gt;=AA6,"/",IF(AA6&gt;Y6," ",IF(AA6&gt;Z6," ",IF(Y6=2," "))))))</f>
        <v xml:space="preserve"> </v>
      </c>
      <c r="M6" s="312" t="str">
        <f t="shared" ref="M6:M39" si="8">IF(AB6&gt;0," ",IF(AA6&lt;Z6," ",IF(AA6&lt;Y6," ",IF(AA6&gt;Z6,"/",IF(AA6=Z6," ")))))</f>
        <v xml:space="preserve"> </v>
      </c>
      <c r="N6" s="313" t="str">
        <f t="shared" si="1"/>
        <v>/</v>
      </c>
      <c r="O6" s="37">
        <v>2</v>
      </c>
      <c r="P6" s="38">
        <v>2</v>
      </c>
      <c r="Q6" s="299">
        <v>2</v>
      </c>
      <c r="R6" s="300">
        <f t="shared" ref="R6:R39" si="9">SUM(O6:Q6)</f>
        <v>6</v>
      </c>
      <c r="S6" s="335" t="str">
        <f t="shared" ref="S6:S39" si="10">IF(R6&gt;=8,"/"," ")</f>
        <v xml:space="preserve"> </v>
      </c>
      <c r="T6" s="333" t="str">
        <f t="shared" ref="T6:T39" si="11">IF(R6=7,"/",IF(R6=6,"/"," "))</f>
        <v>/</v>
      </c>
      <c r="U6" s="333" t="str">
        <f t="shared" ref="U6:U39" si="12">IF(R6=5,"/",IF(R6=4,"/",IF(R6=3,"/"," ")))</f>
        <v xml:space="preserve"> </v>
      </c>
      <c r="V6" s="337" t="str">
        <f t="shared" si="2"/>
        <v xml:space="preserve"> </v>
      </c>
      <c r="W6" s="316"/>
      <c r="X6" s="60"/>
      <c r="Y6" s="317">
        <f t="shared" si="3"/>
        <v>4</v>
      </c>
      <c r="Z6" s="318">
        <f t="shared" si="4"/>
        <v>0</v>
      </c>
      <c r="AA6" s="318">
        <f t="shared" si="5"/>
        <v>3</v>
      </c>
      <c r="AB6" s="319">
        <f t="shared" si="6"/>
        <v>1</v>
      </c>
      <c r="AC6" s="320" t="str">
        <f t="shared" ref="AC6:AC39" si="13">IF(AB6&gt;0," ",IF(Y6&lt;AA6," ",IF(Z6&gt;Y6," ",IF(Y6&gt;=Z6,"3"," "))))</f>
        <v xml:space="preserve"> </v>
      </c>
      <c r="AD6" s="321" t="str">
        <f t="shared" ref="AD6:AD39" si="14">IF(AB6&gt;0," ",IF(Z6=Y6," ",IF(Z6&gt;=AA6,"2",IF(AA6&gt;Y6," ",IF(AA6&gt;Z6," ",IF(Y6=2," "))))))</f>
        <v xml:space="preserve"> </v>
      </c>
      <c r="AE6" s="321" t="str">
        <f t="shared" ref="AE6:AE39" si="15">IF(AB6&gt;0," ",IF(AA6&lt;Z6," ",IF(AA6&lt;Y6," ",IF(AA6&gt;Z6,"1",IF(AA6=Z6," ")))))</f>
        <v xml:space="preserve"> </v>
      </c>
      <c r="AF6" s="322" t="str">
        <f t="shared" ref="AF6:AF39" si="16">IF(AB6&gt;0,"0"," ")</f>
        <v>0</v>
      </c>
      <c r="AG6" s="45"/>
      <c r="AH6" s="491">
        <f t="shared" ref="AH6:AH39" si="17">IF(R6&lt;3,"0",IF(R6&lt;6,"1",IF(R6&lt;8,2,3)))</f>
        <v>2</v>
      </c>
      <c r="AI6" s="60"/>
    </row>
    <row r="7" spans="1:57" ht="17.100000000000001" customHeight="1" x14ac:dyDescent="0.6">
      <c r="A7" s="291">
        <v>3</v>
      </c>
      <c r="B7" s="4" t="str">
        <f>'เวลาเรียน3-3'!D8</f>
        <v>นาย มงคล  ชะอุ่มเกษ</v>
      </c>
      <c r="C7" s="37">
        <v>2</v>
      </c>
      <c r="D7" s="38">
        <v>2</v>
      </c>
      <c r="E7" s="38">
        <v>2</v>
      </c>
      <c r="F7" s="38">
        <v>3</v>
      </c>
      <c r="G7" s="38">
        <v>3</v>
      </c>
      <c r="H7" s="38">
        <v>3</v>
      </c>
      <c r="I7" s="38">
        <v>1</v>
      </c>
      <c r="J7" s="299">
        <v>0</v>
      </c>
      <c r="K7" s="310" t="str">
        <f t="shared" si="0"/>
        <v xml:space="preserve"> </v>
      </c>
      <c r="L7" s="311" t="str">
        <f t="shared" si="7"/>
        <v xml:space="preserve"> </v>
      </c>
      <c r="M7" s="312" t="str">
        <f t="shared" si="8"/>
        <v xml:space="preserve"> </v>
      </c>
      <c r="N7" s="313" t="str">
        <f t="shared" si="1"/>
        <v>/</v>
      </c>
      <c r="O7" s="37">
        <v>1</v>
      </c>
      <c r="P7" s="38">
        <v>2</v>
      </c>
      <c r="Q7" s="299">
        <v>3</v>
      </c>
      <c r="R7" s="300">
        <f t="shared" si="9"/>
        <v>6</v>
      </c>
      <c r="S7" s="335" t="str">
        <f t="shared" si="10"/>
        <v xml:space="preserve"> </v>
      </c>
      <c r="T7" s="333" t="str">
        <f t="shared" si="11"/>
        <v>/</v>
      </c>
      <c r="U7" s="333" t="str">
        <f t="shared" si="12"/>
        <v xml:space="preserve"> </v>
      </c>
      <c r="V7" s="337" t="str">
        <f t="shared" si="2"/>
        <v xml:space="preserve"> </v>
      </c>
      <c r="W7" s="316"/>
      <c r="X7" s="60"/>
      <c r="Y7" s="317">
        <f t="shared" si="3"/>
        <v>3</v>
      </c>
      <c r="Z7" s="318">
        <f t="shared" si="4"/>
        <v>3</v>
      </c>
      <c r="AA7" s="318">
        <f t="shared" si="5"/>
        <v>1</v>
      </c>
      <c r="AB7" s="319">
        <f t="shared" si="6"/>
        <v>1</v>
      </c>
      <c r="AC7" s="320" t="str">
        <f t="shared" si="13"/>
        <v xml:space="preserve"> </v>
      </c>
      <c r="AD7" s="321" t="str">
        <f t="shared" si="14"/>
        <v xml:space="preserve"> </v>
      </c>
      <c r="AE7" s="321" t="str">
        <f t="shared" si="15"/>
        <v xml:space="preserve"> </v>
      </c>
      <c r="AF7" s="322" t="str">
        <f t="shared" si="16"/>
        <v>0</v>
      </c>
      <c r="AG7" s="45"/>
      <c r="AH7" s="491">
        <f t="shared" si="17"/>
        <v>2</v>
      </c>
      <c r="AI7" s="60"/>
    </row>
    <row r="8" spans="1:57" ht="17.100000000000001" customHeight="1" x14ac:dyDescent="0.6">
      <c r="A8" s="5">
        <v>4</v>
      </c>
      <c r="B8" s="4" t="str">
        <f>'เวลาเรียน3-3'!D9</f>
        <v>นางสาว มินตรา  พิทักษิณ</v>
      </c>
      <c r="C8" s="324">
        <v>2</v>
      </c>
      <c r="D8" s="325">
        <v>2</v>
      </c>
      <c r="E8" s="325">
        <v>2</v>
      </c>
      <c r="F8" s="325">
        <v>1</v>
      </c>
      <c r="G8" s="325">
        <v>1</v>
      </c>
      <c r="H8" s="325">
        <v>1</v>
      </c>
      <c r="I8" s="325">
        <v>1</v>
      </c>
      <c r="J8" s="326">
        <v>1</v>
      </c>
      <c r="K8" s="310" t="str">
        <f t="shared" si="0"/>
        <v xml:space="preserve"> </v>
      </c>
      <c r="L8" s="311" t="str">
        <f t="shared" si="7"/>
        <v xml:space="preserve"> </v>
      </c>
      <c r="M8" s="312" t="str">
        <f t="shared" si="8"/>
        <v>/</v>
      </c>
      <c r="N8" s="313" t="str">
        <f t="shared" si="1"/>
        <v xml:space="preserve"> </v>
      </c>
      <c r="O8" s="324">
        <v>3</v>
      </c>
      <c r="P8" s="325">
        <v>3</v>
      </c>
      <c r="Q8" s="326">
        <v>2</v>
      </c>
      <c r="R8" s="327">
        <f t="shared" si="9"/>
        <v>8</v>
      </c>
      <c r="S8" s="335" t="str">
        <f t="shared" si="10"/>
        <v>/</v>
      </c>
      <c r="T8" s="492" t="str">
        <f t="shared" si="11"/>
        <v xml:space="preserve"> </v>
      </c>
      <c r="U8" s="333" t="str">
        <f t="shared" si="12"/>
        <v xml:space="preserve"> </v>
      </c>
      <c r="V8" s="337" t="str">
        <f t="shared" si="2"/>
        <v xml:space="preserve"> </v>
      </c>
      <c r="W8" s="330"/>
      <c r="X8" s="60"/>
      <c r="Y8" s="317">
        <f t="shared" si="3"/>
        <v>0</v>
      </c>
      <c r="Z8" s="318">
        <f t="shared" si="4"/>
        <v>3</v>
      </c>
      <c r="AA8" s="318">
        <f t="shared" si="5"/>
        <v>5</v>
      </c>
      <c r="AB8" s="319">
        <f t="shared" si="6"/>
        <v>0</v>
      </c>
      <c r="AC8" s="320" t="str">
        <f t="shared" si="13"/>
        <v xml:space="preserve"> </v>
      </c>
      <c r="AD8" s="321" t="str">
        <f t="shared" si="14"/>
        <v xml:space="preserve"> </v>
      </c>
      <c r="AE8" s="321" t="str">
        <f t="shared" si="15"/>
        <v>1</v>
      </c>
      <c r="AF8" s="322" t="str">
        <f t="shared" si="16"/>
        <v xml:space="preserve"> </v>
      </c>
      <c r="AG8" s="45"/>
      <c r="AH8" s="491">
        <f t="shared" si="17"/>
        <v>3</v>
      </c>
      <c r="AI8" s="60"/>
    </row>
    <row r="9" spans="1:57" ht="17.100000000000001" customHeight="1" x14ac:dyDescent="0.6">
      <c r="A9" s="291">
        <v>5</v>
      </c>
      <c r="B9" s="4" t="str">
        <f>'เวลาเรียน3-3'!D10</f>
        <v>นางสาว สุพรรณษา  จันทร์ภู่</v>
      </c>
      <c r="C9" s="37">
        <v>2</v>
      </c>
      <c r="D9" s="38">
        <v>2</v>
      </c>
      <c r="E9" s="38">
        <v>2</v>
      </c>
      <c r="F9" s="38">
        <v>2</v>
      </c>
      <c r="G9" s="38">
        <v>1</v>
      </c>
      <c r="H9" s="38">
        <v>1</v>
      </c>
      <c r="I9" s="38">
        <v>1</v>
      </c>
      <c r="J9" s="299">
        <v>1</v>
      </c>
      <c r="K9" s="310" t="str">
        <f t="shared" si="0"/>
        <v xml:space="preserve"> </v>
      </c>
      <c r="L9" s="311" t="str">
        <f t="shared" si="7"/>
        <v>/</v>
      </c>
      <c r="M9" s="312" t="str">
        <f t="shared" si="8"/>
        <v xml:space="preserve"> </v>
      </c>
      <c r="N9" s="313" t="str">
        <f t="shared" si="1"/>
        <v xml:space="preserve"> </v>
      </c>
      <c r="O9" s="37">
        <v>3</v>
      </c>
      <c r="P9" s="38">
        <v>2</v>
      </c>
      <c r="Q9" s="299">
        <v>2</v>
      </c>
      <c r="R9" s="300">
        <f t="shared" si="9"/>
        <v>7</v>
      </c>
      <c r="S9" s="335" t="str">
        <f t="shared" si="10"/>
        <v xml:space="preserve"> </v>
      </c>
      <c r="T9" s="333" t="str">
        <f t="shared" si="11"/>
        <v>/</v>
      </c>
      <c r="U9" s="333" t="str">
        <f t="shared" si="12"/>
        <v xml:space="preserve"> </v>
      </c>
      <c r="V9" s="337" t="str">
        <f t="shared" si="2"/>
        <v xml:space="preserve"> </v>
      </c>
      <c r="W9" s="316"/>
      <c r="X9" s="60"/>
      <c r="Y9" s="317">
        <f t="shared" si="3"/>
        <v>0</v>
      </c>
      <c r="Z9" s="318">
        <f t="shared" si="4"/>
        <v>4</v>
      </c>
      <c r="AA9" s="318">
        <f t="shared" si="5"/>
        <v>4</v>
      </c>
      <c r="AB9" s="319">
        <f t="shared" si="6"/>
        <v>0</v>
      </c>
      <c r="AC9" s="320" t="str">
        <f t="shared" si="13"/>
        <v xml:space="preserve"> </v>
      </c>
      <c r="AD9" s="321" t="str">
        <f t="shared" si="14"/>
        <v>2</v>
      </c>
      <c r="AE9" s="321" t="str">
        <f t="shared" si="15"/>
        <v xml:space="preserve"> </v>
      </c>
      <c r="AF9" s="322" t="str">
        <f t="shared" si="16"/>
        <v xml:space="preserve"> </v>
      </c>
      <c r="AG9" s="45"/>
      <c r="AH9" s="491">
        <f t="shared" si="17"/>
        <v>2</v>
      </c>
      <c r="AI9" s="60"/>
    </row>
    <row r="10" spans="1:57" ht="17.100000000000001" customHeight="1" x14ac:dyDescent="0.6">
      <c r="A10" s="5">
        <v>6</v>
      </c>
      <c r="B10" s="4" t="str">
        <f>'เวลาเรียน3-3'!D11</f>
        <v>นาย กิตติกร  แซ่ลิม</v>
      </c>
      <c r="C10" s="292">
        <v>2</v>
      </c>
      <c r="D10" s="293">
        <v>2</v>
      </c>
      <c r="E10" s="293">
        <v>2</v>
      </c>
      <c r="F10" s="294">
        <v>2</v>
      </c>
      <c r="G10" s="331">
        <v>2</v>
      </c>
      <c r="H10" s="331">
        <v>1</v>
      </c>
      <c r="I10" s="331">
        <v>1</v>
      </c>
      <c r="J10" s="332">
        <v>1</v>
      </c>
      <c r="K10" s="310" t="str">
        <f t="shared" si="0"/>
        <v xml:space="preserve"> </v>
      </c>
      <c r="L10" s="311" t="str">
        <f t="shared" si="7"/>
        <v>/</v>
      </c>
      <c r="M10" s="312" t="str">
        <f t="shared" si="8"/>
        <v xml:space="preserve"> </v>
      </c>
      <c r="N10" s="313" t="str">
        <f t="shared" si="1"/>
        <v xml:space="preserve"> </v>
      </c>
      <c r="O10" s="37">
        <v>1</v>
      </c>
      <c r="P10" s="38">
        <v>1</v>
      </c>
      <c r="Q10" s="299">
        <v>0</v>
      </c>
      <c r="R10" s="300">
        <f t="shared" si="9"/>
        <v>2</v>
      </c>
      <c r="S10" s="335" t="str">
        <f t="shared" si="10"/>
        <v xml:space="preserve"> </v>
      </c>
      <c r="T10" s="333" t="str">
        <f t="shared" si="11"/>
        <v xml:space="preserve"> </v>
      </c>
      <c r="U10" s="333" t="str">
        <f t="shared" si="12"/>
        <v xml:space="preserve"> </v>
      </c>
      <c r="V10" s="337" t="str">
        <f t="shared" si="2"/>
        <v>/</v>
      </c>
      <c r="W10" s="316"/>
      <c r="X10" s="60"/>
      <c r="Y10" s="317">
        <f t="shared" si="3"/>
        <v>0</v>
      </c>
      <c r="Z10" s="318">
        <f t="shared" si="4"/>
        <v>5</v>
      </c>
      <c r="AA10" s="318">
        <f t="shared" si="5"/>
        <v>3</v>
      </c>
      <c r="AB10" s="319">
        <f t="shared" si="6"/>
        <v>0</v>
      </c>
      <c r="AC10" s="320" t="str">
        <f t="shared" si="13"/>
        <v xml:space="preserve"> </v>
      </c>
      <c r="AD10" s="321" t="str">
        <f t="shared" si="14"/>
        <v>2</v>
      </c>
      <c r="AE10" s="321" t="str">
        <f t="shared" si="15"/>
        <v xml:space="preserve"> </v>
      </c>
      <c r="AF10" s="322" t="str">
        <f t="shared" si="16"/>
        <v xml:space="preserve"> </v>
      </c>
      <c r="AG10" s="45"/>
      <c r="AH10" s="491" t="str">
        <f t="shared" si="17"/>
        <v>0</v>
      </c>
      <c r="AI10" s="60"/>
    </row>
    <row r="11" spans="1:57" ht="17.100000000000001" customHeight="1" x14ac:dyDescent="0.6">
      <c r="A11" s="291">
        <v>7</v>
      </c>
      <c r="B11" s="4" t="str">
        <f>'เวลาเรียน3-3'!D12</f>
        <v>นาย อนุเทพ  เอี่ยมจำรัส</v>
      </c>
      <c r="C11" s="292">
        <v>2</v>
      </c>
      <c r="D11" s="293">
        <v>2</v>
      </c>
      <c r="E11" s="293">
        <v>2</v>
      </c>
      <c r="F11" s="294">
        <v>2</v>
      </c>
      <c r="G11" s="331">
        <v>2</v>
      </c>
      <c r="H11" s="331">
        <v>2</v>
      </c>
      <c r="I11" s="331">
        <v>1</v>
      </c>
      <c r="J11" s="332">
        <v>1</v>
      </c>
      <c r="K11" s="310" t="str">
        <f t="shared" si="0"/>
        <v xml:space="preserve"> </v>
      </c>
      <c r="L11" s="311" t="str">
        <f t="shared" si="7"/>
        <v>/</v>
      </c>
      <c r="M11" s="312" t="str">
        <f t="shared" si="8"/>
        <v xml:space="preserve"> </v>
      </c>
      <c r="N11" s="313" t="str">
        <f t="shared" si="1"/>
        <v xml:space="preserve"> </v>
      </c>
      <c r="O11" s="37">
        <v>1</v>
      </c>
      <c r="P11" s="38">
        <v>1</v>
      </c>
      <c r="Q11" s="299">
        <v>2</v>
      </c>
      <c r="R11" s="300">
        <f t="shared" si="9"/>
        <v>4</v>
      </c>
      <c r="S11" s="335" t="str">
        <f t="shared" si="10"/>
        <v xml:space="preserve"> </v>
      </c>
      <c r="T11" s="333" t="str">
        <f t="shared" si="11"/>
        <v xml:space="preserve"> </v>
      </c>
      <c r="U11" s="333" t="str">
        <f t="shared" si="12"/>
        <v>/</v>
      </c>
      <c r="V11" s="337" t="str">
        <f t="shared" si="2"/>
        <v xml:space="preserve"> </v>
      </c>
      <c r="W11" s="316"/>
      <c r="X11" s="60"/>
      <c r="Y11" s="317">
        <f t="shared" si="3"/>
        <v>0</v>
      </c>
      <c r="Z11" s="318">
        <f t="shared" si="4"/>
        <v>6</v>
      </c>
      <c r="AA11" s="318">
        <f t="shared" si="5"/>
        <v>2</v>
      </c>
      <c r="AB11" s="319">
        <f t="shared" si="6"/>
        <v>0</v>
      </c>
      <c r="AC11" s="320" t="str">
        <f t="shared" si="13"/>
        <v xml:space="preserve"> </v>
      </c>
      <c r="AD11" s="321" t="str">
        <f t="shared" si="14"/>
        <v>2</v>
      </c>
      <c r="AE11" s="321" t="str">
        <f t="shared" si="15"/>
        <v xml:space="preserve"> </v>
      </c>
      <c r="AF11" s="322" t="str">
        <f t="shared" si="16"/>
        <v xml:space="preserve"> </v>
      </c>
      <c r="AG11" s="45"/>
      <c r="AH11" s="491" t="str">
        <f t="shared" si="17"/>
        <v>1</v>
      </c>
      <c r="AI11" s="60"/>
    </row>
    <row r="12" spans="1:57" ht="17.100000000000001" customHeight="1" x14ac:dyDescent="0.6">
      <c r="A12" s="5">
        <v>8</v>
      </c>
      <c r="B12" s="4" t="str">
        <f>'เวลาเรียน3-3'!D13</f>
        <v>นาย วศิน  พรสันเทียะ</v>
      </c>
      <c r="C12" s="292">
        <v>2</v>
      </c>
      <c r="D12" s="293">
        <v>2</v>
      </c>
      <c r="E12" s="293">
        <v>2</v>
      </c>
      <c r="F12" s="294">
        <v>2</v>
      </c>
      <c r="G12" s="331">
        <v>2</v>
      </c>
      <c r="H12" s="331">
        <v>2</v>
      </c>
      <c r="I12" s="331">
        <v>2</v>
      </c>
      <c r="J12" s="332">
        <v>1</v>
      </c>
      <c r="K12" s="310" t="str">
        <f t="shared" si="0"/>
        <v xml:space="preserve"> </v>
      </c>
      <c r="L12" s="311" t="str">
        <f t="shared" si="7"/>
        <v>/</v>
      </c>
      <c r="M12" s="312" t="str">
        <f t="shared" si="8"/>
        <v xml:space="preserve"> </v>
      </c>
      <c r="N12" s="313" t="str">
        <f t="shared" si="1"/>
        <v xml:space="preserve"> </v>
      </c>
      <c r="O12" s="37">
        <v>0</v>
      </c>
      <c r="P12" s="38">
        <v>1</v>
      </c>
      <c r="Q12" s="299">
        <v>0</v>
      </c>
      <c r="R12" s="300">
        <f t="shared" si="9"/>
        <v>1</v>
      </c>
      <c r="S12" s="335" t="str">
        <f t="shared" si="10"/>
        <v xml:space="preserve"> </v>
      </c>
      <c r="T12" s="333" t="str">
        <f t="shared" si="11"/>
        <v xml:space="preserve"> </v>
      </c>
      <c r="U12" s="333" t="str">
        <f t="shared" si="12"/>
        <v xml:space="preserve"> </v>
      </c>
      <c r="V12" s="337" t="str">
        <f t="shared" si="2"/>
        <v>/</v>
      </c>
      <c r="W12" s="316"/>
      <c r="X12" s="60"/>
      <c r="Y12" s="317">
        <f t="shared" si="3"/>
        <v>0</v>
      </c>
      <c r="Z12" s="318">
        <f t="shared" si="4"/>
        <v>7</v>
      </c>
      <c r="AA12" s="318">
        <f t="shared" si="5"/>
        <v>1</v>
      </c>
      <c r="AB12" s="319">
        <f t="shared" si="6"/>
        <v>0</v>
      </c>
      <c r="AC12" s="320" t="str">
        <f t="shared" si="13"/>
        <v xml:space="preserve"> </v>
      </c>
      <c r="AD12" s="321" t="str">
        <f t="shared" si="14"/>
        <v>2</v>
      </c>
      <c r="AE12" s="321" t="str">
        <f t="shared" si="15"/>
        <v xml:space="preserve"> </v>
      </c>
      <c r="AF12" s="322" t="str">
        <f t="shared" si="16"/>
        <v xml:space="preserve"> </v>
      </c>
      <c r="AG12" s="45"/>
      <c r="AH12" s="491" t="str">
        <f t="shared" si="17"/>
        <v>0</v>
      </c>
      <c r="AI12" s="60"/>
    </row>
    <row r="13" spans="1:57" ht="17.100000000000001" customHeight="1" x14ac:dyDescent="0.6">
      <c r="A13" s="291">
        <v>9</v>
      </c>
      <c r="B13" s="4" t="str">
        <f>'เวลาเรียน3-3'!D14</f>
        <v>นาย ทินกร  อินพล</v>
      </c>
      <c r="C13" s="292">
        <v>2</v>
      </c>
      <c r="D13" s="293">
        <v>2</v>
      </c>
      <c r="E13" s="293">
        <v>2</v>
      </c>
      <c r="F13" s="294">
        <v>2</v>
      </c>
      <c r="G13" s="331">
        <v>2</v>
      </c>
      <c r="H13" s="331">
        <v>2</v>
      </c>
      <c r="I13" s="331">
        <v>2</v>
      </c>
      <c r="J13" s="332">
        <v>2</v>
      </c>
      <c r="K13" s="310" t="str">
        <f t="shared" si="0"/>
        <v xml:space="preserve"> </v>
      </c>
      <c r="L13" s="311" t="str">
        <f t="shared" si="7"/>
        <v>/</v>
      </c>
      <c r="M13" s="312" t="str">
        <f t="shared" si="8"/>
        <v xml:space="preserve"> </v>
      </c>
      <c r="N13" s="313" t="str">
        <f t="shared" si="1"/>
        <v xml:space="preserve"> </v>
      </c>
      <c r="O13" s="37"/>
      <c r="P13" s="38"/>
      <c r="Q13" s="299"/>
      <c r="R13" s="300">
        <f t="shared" si="9"/>
        <v>0</v>
      </c>
      <c r="S13" s="335" t="str">
        <f t="shared" si="10"/>
        <v xml:space="preserve"> </v>
      </c>
      <c r="T13" s="492" t="str">
        <f t="shared" si="11"/>
        <v xml:space="preserve"> </v>
      </c>
      <c r="U13" s="333" t="str">
        <f t="shared" si="12"/>
        <v xml:space="preserve"> </v>
      </c>
      <c r="V13" s="337" t="str">
        <f t="shared" si="2"/>
        <v>/</v>
      </c>
      <c r="W13" s="316"/>
      <c r="X13" s="60"/>
      <c r="Y13" s="317">
        <f t="shared" si="3"/>
        <v>0</v>
      </c>
      <c r="Z13" s="318">
        <f t="shared" si="4"/>
        <v>8</v>
      </c>
      <c r="AA13" s="318">
        <f t="shared" si="5"/>
        <v>0</v>
      </c>
      <c r="AB13" s="319">
        <f t="shared" si="6"/>
        <v>0</v>
      </c>
      <c r="AC13" s="320" t="str">
        <f t="shared" si="13"/>
        <v xml:space="preserve"> </v>
      </c>
      <c r="AD13" s="321" t="str">
        <f t="shared" si="14"/>
        <v>2</v>
      </c>
      <c r="AE13" s="321" t="str">
        <f t="shared" si="15"/>
        <v xml:space="preserve"> </v>
      </c>
      <c r="AF13" s="322" t="str">
        <f t="shared" si="16"/>
        <v xml:space="preserve"> </v>
      </c>
      <c r="AG13" s="45"/>
      <c r="AH13" s="491" t="str">
        <f t="shared" si="17"/>
        <v>0</v>
      </c>
      <c r="AI13" s="60"/>
    </row>
    <row r="14" spans="1:57" ht="17.100000000000001" customHeight="1" x14ac:dyDescent="0.6">
      <c r="A14" s="5">
        <v>10</v>
      </c>
      <c r="B14" s="4" t="str">
        <f>'เวลาเรียน3-3'!D15</f>
        <v>นางสาว นันทกานต์  สุดสายเนตร</v>
      </c>
      <c r="C14" s="292">
        <v>1</v>
      </c>
      <c r="D14" s="293">
        <v>1</v>
      </c>
      <c r="E14" s="293">
        <v>2</v>
      </c>
      <c r="F14" s="293">
        <v>1</v>
      </c>
      <c r="G14" s="293">
        <v>1</v>
      </c>
      <c r="H14" s="293">
        <v>2</v>
      </c>
      <c r="I14" s="293">
        <v>1</v>
      </c>
      <c r="J14" s="294">
        <v>1</v>
      </c>
      <c r="K14" s="310" t="str">
        <f t="shared" si="0"/>
        <v xml:space="preserve"> </v>
      </c>
      <c r="L14" s="311" t="str">
        <f t="shared" si="7"/>
        <v xml:space="preserve"> </v>
      </c>
      <c r="M14" s="312" t="str">
        <f t="shared" si="8"/>
        <v>/</v>
      </c>
      <c r="N14" s="313" t="str">
        <f t="shared" si="1"/>
        <v xml:space="preserve"> </v>
      </c>
      <c r="O14" s="37"/>
      <c r="P14" s="38"/>
      <c r="Q14" s="299"/>
      <c r="R14" s="300">
        <f t="shared" si="9"/>
        <v>0</v>
      </c>
      <c r="S14" s="335" t="str">
        <f t="shared" si="10"/>
        <v xml:space="preserve"> </v>
      </c>
      <c r="T14" s="333" t="str">
        <f t="shared" si="11"/>
        <v xml:space="preserve"> </v>
      </c>
      <c r="U14" s="333" t="str">
        <f t="shared" si="12"/>
        <v xml:space="preserve"> </v>
      </c>
      <c r="V14" s="337" t="str">
        <f t="shared" si="2"/>
        <v>/</v>
      </c>
      <c r="W14" s="316"/>
      <c r="X14" s="60"/>
      <c r="Y14" s="317">
        <f t="shared" si="3"/>
        <v>0</v>
      </c>
      <c r="Z14" s="318">
        <f t="shared" si="4"/>
        <v>2</v>
      </c>
      <c r="AA14" s="318">
        <f t="shared" si="5"/>
        <v>6</v>
      </c>
      <c r="AB14" s="319">
        <f t="shared" si="6"/>
        <v>0</v>
      </c>
      <c r="AC14" s="320" t="str">
        <f t="shared" si="13"/>
        <v xml:space="preserve"> </v>
      </c>
      <c r="AD14" s="321" t="str">
        <f t="shared" si="14"/>
        <v xml:space="preserve"> </v>
      </c>
      <c r="AE14" s="321" t="str">
        <f t="shared" si="15"/>
        <v>1</v>
      </c>
      <c r="AF14" s="322" t="str">
        <f t="shared" si="16"/>
        <v xml:space="preserve"> </v>
      </c>
      <c r="AG14" s="45"/>
      <c r="AH14" s="491" t="str">
        <f t="shared" si="17"/>
        <v>0</v>
      </c>
      <c r="AI14" s="60"/>
    </row>
    <row r="15" spans="1:57" ht="17.100000000000001" customHeight="1" x14ac:dyDescent="0.6">
      <c r="A15" s="291">
        <v>11</v>
      </c>
      <c r="B15" s="4" t="str">
        <f>'เวลาเรียน3-3'!D16</f>
        <v>นางสาว สุภาพร  แซ่โค้ว</v>
      </c>
      <c r="C15" s="37">
        <v>2</v>
      </c>
      <c r="D15" s="38">
        <v>3</v>
      </c>
      <c r="E15" s="38">
        <v>1</v>
      </c>
      <c r="F15" s="38">
        <v>1</v>
      </c>
      <c r="G15" s="38">
        <v>1</v>
      </c>
      <c r="H15" s="38">
        <v>1</v>
      </c>
      <c r="I15" s="38">
        <v>1</v>
      </c>
      <c r="J15" s="299">
        <v>1</v>
      </c>
      <c r="K15" s="310" t="str">
        <f t="shared" si="0"/>
        <v xml:space="preserve"> </v>
      </c>
      <c r="L15" s="311" t="str">
        <f t="shared" si="7"/>
        <v xml:space="preserve"> </v>
      </c>
      <c r="M15" s="312" t="str">
        <f t="shared" si="8"/>
        <v>/</v>
      </c>
      <c r="N15" s="313" t="str">
        <f t="shared" si="1"/>
        <v xml:space="preserve"> </v>
      </c>
      <c r="O15" s="37"/>
      <c r="P15" s="38"/>
      <c r="Q15" s="299"/>
      <c r="R15" s="300">
        <f t="shared" si="9"/>
        <v>0</v>
      </c>
      <c r="S15" s="335" t="str">
        <f t="shared" si="10"/>
        <v xml:space="preserve"> </v>
      </c>
      <c r="T15" s="333" t="str">
        <f t="shared" si="11"/>
        <v xml:space="preserve"> </v>
      </c>
      <c r="U15" s="333" t="str">
        <f t="shared" si="12"/>
        <v xml:space="preserve"> </v>
      </c>
      <c r="V15" s="337" t="str">
        <f t="shared" si="2"/>
        <v>/</v>
      </c>
      <c r="W15" s="316"/>
      <c r="X15" s="60"/>
      <c r="Y15" s="317">
        <f t="shared" si="3"/>
        <v>1</v>
      </c>
      <c r="Z15" s="318">
        <f t="shared" si="4"/>
        <v>1</v>
      </c>
      <c r="AA15" s="318">
        <f t="shared" si="5"/>
        <v>6</v>
      </c>
      <c r="AB15" s="319">
        <f t="shared" si="6"/>
        <v>0</v>
      </c>
      <c r="AC15" s="320" t="str">
        <f t="shared" si="13"/>
        <v xml:space="preserve"> </v>
      </c>
      <c r="AD15" s="321" t="str">
        <f t="shared" si="14"/>
        <v xml:space="preserve"> </v>
      </c>
      <c r="AE15" s="321" t="str">
        <f t="shared" si="15"/>
        <v>1</v>
      </c>
      <c r="AF15" s="322" t="str">
        <f t="shared" si="16"/>
        <v xml:space="preserve"> </v>
      </c>
      <c r="AG15" s="45"/>
      <c r="AH15" s="491" t="str">
        <f t="shared" si="17"/>
        <v>0</v>
      </c>
      <c r="AI15" s="60"/>
      <c r="AJ15" s="493"/>
      <c r="AK15" s="493"/>
      <c r="AL15" s="493"/>
      <c r="AM15" s="493"/>
      <c r="AN15" s="494"/>
      <c r="AO15" s="494"/>
      <c r="AP15" s="494"/>
      <c r="AQ15" s="494"/>
      <c r="AR15" s="654"/>
      <c r="AS15" s="13"/>
      <c r="AT15" s="538"/>
      <c r="AU15" s="538"/>
      <c r="AV15" s="538"/>
      <c r="AW15" s="538"/>
      <c r="AX15" s="538"/>
      <c r="AY15" s="538"/>
      <c r="AZ15" s="538"/>
      <c r="BA15" s="538"/>
      <c r="BB15" s="13"/>
      <c r="BC15" s="495"/>
      <c r="BD15" s="13"/>
      <c r="BE15" s="13"/>
    </row>
    <row r="16" spans="1:57" ht="17.100000000000001" customHeight="1" x14ac:dyDescent="0.6">
      <c r="A16" s="5">
        <v>12</v>
      </c>
      <c r="B16" s="4" t="str">
        <f>'เวลาเรียน3-3'!D17</f>
        <v>นาย สุทัช  แย้มพอบ</v>
      </c>
      <c r="C16" s="37">
        <v>2</v>
      </c>
      <c r="D16" s="38">
        <v>2</v>
      </c>
      <c r="E16" s="38">
        <v>1</v>
      </c>
      <c r="F16" s="38">
        <v>1</v>
      </c>
      <c r="G16" s="38">
        <v>1</v>
      </c>
      <c r="H16" s="38">
        <v>1</v>
      </c>
      <c r="I16" s="38">
        <v>1</v>
      </c>
      <c r="J16" s="299">
        <v>1</v>
      </c>
      <c r="K16" s="310" t="str">
        <f t="shared" si="0"/>
        <v xml:space="preserve"> </v>
      </c>
      <c r="L16" s="311" t="str">
        <f t="shared" si="7"/>
        <v xml:space="preserve"> </v>
      </c>
      <c r="M16" s="312" t="str">
        <f t="shared" si="8"/>
        <v>/</v>
      </c>
      <c r="N16" s="313" t="str">
        <f t="shared" si="1"/>
        <v xml:space="preserve"> </v>
      </c>
      <c r="O16" s="37"/>
      <c r="P16" s="38"/>
      <c r="Q16" s="299"/>
      <c r="R16" s="300">
        <f t="shared" si="9"/>
        <v>0</v>
      </c>
      <c r="S16" s="335" t="str">
        <f t="shared" si="10"/>
        <v xml:space="preserve"> </v>
      </c>
      <c r="T16" s="333" t="str">
        <f t="shared" si="11"/>
        <v xml:space="preserve"> </v>
      </c>
      <c r="U16" s="333" t="str">
        <f t="shared" si="12"/>
        <v xml:space="preserve"> </v>
      </c>
      <c r="V16" s="337" t="str">
        <f t="shared" si="2"/>
        <v>/</v>
      </c>
      <c r="W16" s="316"/>
      <c r="X16" s="60"/>
      <c r="Y16" s="317">
        <f t="shared" si="3"/>
        <v>0</v>
      </c>
      <c r="Z16" s="318">
        <f t="shared" si="4"/>
        <v>2</v>
      </c>
      <c r="AA16" s="318">
        <f t="shared" si="5"/>
        <v>6</v>
      </c>
      <c r="AB16" s="319">
        <f t="shared" si="6"/>
        <v>0</v>
      </c>
      <c r="AC16" s="320" t="str">
        <f t="shared" si="13"/>
        <v xml:space="preserve"> </v>
      </c>
      <c r="AD16" s="321" t="str">
        <f t="shared" si="14"/>
        <v xml:space="preserve"> </v>
      </c>
      <c r="AE16" s="321" t="str">
        <f t="shared" si="15"/>
        <v>1</v>
      </c>
      <c r="AF16" s="322" t="str">
        <f t="shared" si="16"/>
        <v xml:space="preserve"> </v>
      </c>
      <c r="AG16" s="45"/>
      <c r="AH16" s="491" t="str">
        <f t="shared" si="17"/>
        <v>0</v>
      </c>
      <c r="AI16" s="60"/>
      <c r="AJ16" s="354"/>
      <c r="AK16" s="354"/>
      <c r="AL16" s="354"/>
      <c r="AM16" s="496"/>
      <c r="AN16" s="497"/>
      <c r="AO16" s="497"/>
      <c r="AP16" s="497"/>
      <c r="AQ16" s="497"/>
      <c r="AR16" s="654"/>
      <c r="AS16" s="13"/>
      <c r="AT16" s="496"/>
      <c r="AU16" s="496"/>
      <c r="AV16" s="496"/>
      <c r="AW16" s="496"/>
      <c r="AX16" s="498"/>
      <c r="AY16" s="496"/>
      <c r="AZ16" s="496"/>
      <c r="BA16" s="496"/>
      <c r="BB16" s="13"/>
      <c r="BC16" s="651"/>
      <c r="BD16" s="13"/>
      <c r="BE16" s="13"/>
    </row>
    <row r="17" spans="1:57" ht="17.100000000000001" customHeight="1" x14ac:dyDescent="0.6">
      <c r="A17" s="291">
        <v>13</v>
      </c>
      <c r="B17" s="4" t="str">
        <f>'เวลาเรียน3-3'!D18</f>
        <v>นาย ศรัณย์  นวลฉ่ำ</v>
      </c>
      <c r="C17" s="37">
        <v>2</v>
      </c>
      <c r="D17" s="38">
        <v>2</v>
      </c>
      <c r="E17" s="38">
        <v>2</v>
      </c>
      <c r="F17" s="38">
        <v>1</v>
      </c>
      <c r="G17" s="38">
        <v>1</v>
      </c>
      <c r="H17" s="38">
        <v>1</v>
      </c>
      <c r="I17" s="38">
        <v>3</v>
      </c>
      <c r="J17" s="299">
        <v>3</v>
      </c>
      <c r="K17" s="310" t="str">
        <f t="shared" si="0"/>
        <v xml:space="preserve"> </v>
      </c>
      <c r="L17" s="311" t="str">
        <f t="shared" si="7"/>
        <v>/</v>
      </c>
      <c r="M17" s="312" t="str">
        <f t="shared" si="8"/>
        <v xml:space="preserve"> </v>
      </c>
      <c r="N17" s="313" t="str">
        <f t="shared" si="1"/>
        <v xml:space="preserve"> </v>
      </c>
      <c r="O17" s="37"/>
      <c r="P17" s="38"/>
      <c r="Q17" s="299"/>
      <c r="R17" s="300">
        <f t="shared" si="9"/>
        <v>0</v>
      </c>
      <c r="S17" s="335" t="str">
        <f t="shared" si="10"/>
        <v xml:space="preserve"> </v>
      </c>
      <c r="T17" s="333" t="str">
        <f t="shared" si="11"/>
        <v xml:space="preserve"> </v>
      </c>
      <c r="U17" s="333" t="str">
        <f t="shared" si="12"/>
        <v xml:space="preserve"> </v>
      </c>
      <c r="V17" s="337" t="str">
        <f t="shared" si="2"/>
        <v>/</v>
      </c>
      <c r="W17" s="316"/>
      <c r="X17" s="60"/>
      <c r="Y17" s="317">
        <f t="shared" si="3"/>
        <v>2</v>
      </c>
      <c r="Z17" s="318">
        <f t="shared" si="4"/>
        <v>3</v>
      </c>
      <c r="AA17" s="318">
        <f t="shared" si="5"/>
        <v>3</v>
      </c>
      <c r="AB17" s="319">
        <f t="shared" si="6"/>
        <v>0</v>
      </c>
      <c r="AC17" s="320" t="str">
        <f t="shared" si="13"/>
        <v xml:space="preserve"> </v>
      </c>
      <c r="AD17" s="321" t="str">
        <f t="shared" si="14"/>
        <v>2</v>
      </c>
      <c r="AE17" s="321" t="str">
        <f t="shared" si="15"/>
        <v xml:space="preserve"> </v>
      </c>
      <c r="AF17" s="322" t="str">
        <f t="shared" si="16"/>
        <v xml:space="preserve"> </v>
      </c>
      <c r="AG17" s="45"/>
      <c r="AH17" s="491" t="str">
        <f t="shared" si="17"/>
        <v>0</v>
      </c>
      <c r="AI17" s="60"/>
      <c r="AJ17" s="354"/>
      <c r="AK17" s="354"/>
      <c r="AL17" s="354"/>
      <c r="AM17" s="354"/>
      <c r="AN17" s="497"/>
      <c r="AO17" s="497"/>
      <c r="AP17" s="497"/>
      <c r="AQ17" s="497"/>
      <c r="AR17" s="654"/>
      <c r="AS17" s="13"/>
      <c r="AT17" s="354"/>
      <c r="AU17" s="354"/>
      <c r="AV17" s="354"/>
      <c r="AW17" s="354"/>
      <c r="AX17" s="499"/>
      <c r="AY17" s="354"/>
      <c r="AZ17" s="354"/>
      <c r="BA17" s="354"/>
      <c r="BB17" s="13"/>
      <c r="BC17" s="651"/>
      <c r="BD17" s="13"/>
      <c r="BE17" s="13"/>
    </row>
    <row r="18" spans="1:57" ht="17.100000000000001" customHeight="1" x14ac:dyDescent="0.6">
      <c r="A18" s="5">
        <v>14</v>
      </c>
      <c r="B18" s="4" t="str">
        <f>'เวลาเรียน3-3'!D19</f>
        <v>นาย บุรเศรษฐ์  ทองใบ</v>
      </c>
      <c r="C18" s="37">
        <v>2</v>
      </c>
      <c r="D18" s="38">
        <v>2</v>
      </c>
      <c r="E18" s="38">
        <v>2</v>
      </c>
      <c r="F18" s="38">
        <v>1</v>
      </c>
      <c r="G18" s="38">
        <v>1</v>
      </c>
      <c r="H18" s="38">
        <v>3</v>
      </c>
      <c r="I18" s="38">
        <v>3</v>
      </c>
      <c r="J18" s="299">
        <v>3</v>
      </c>
      <c r="K18" s="310" t="str">
        <f t="shared" si="0"/>
        <v>/</v>
      </c>
      <c r="L18" s="311" t="str">
        <f t="shared" si="7"/>
        <v xml:space="preserve"> </v>
      </c>
      <c r="M18" s="312" t="str">
        <f t="shared" si="8"/>
        <v xml:space="preserve"> </v>
      </c>
      <c r="N18" s="313" t="str">
        <f t="shared" si="1"/>
        <v xml:space="preserve"> </v>
      </c>
      <c r="O18" s="37"/>
      <c r="P18" s="38"/>
      <c r="Q18" s="299"/>
      <c r="R18" s="300">
        <f t="shared" si="9"/>
        <v>0</v>
      </c>
      <c r="S18" s="335" t="str">
        <f t="shared" si="10"/>
        <v xml:space="preserve"> </v>
      </c>
      <c r="T18" s="492" t="str">
        <f t="shared" si="11"/>
        <v xml:space="preserve"> </v>
      </c>
      <c r="U18" s="333" t="str">
        <f t="shared" si="12"/>
        <v xml:space="preserve"> </v>
      </c>
      <c r="V18" s="337" t="str">
        <f t="shared" si="2"/>
        <v>/</v>
      </c>
      <c r="W18" s="316"/>
      <c r="X18" s="60"/>
      <c r="Y18" s="317">
        <f t="shared" si="3"/>
        <v>3</v>
      </c>
      <c r="Z18" s="318">
        <f t="shared" si="4"/>
        <v>3</v>
      </c>
      <c r="AA18" s="318">
        <f t="shared" si="5"/>
        <v>2</v>
      </c>
      <c r="AB18" s="319">
        <f t="shared" si="6"/>
        <v>0</v>
      </c>
      <c r="AC18" s="320" t="str">
        <f t="shared" si="13"/>
        <v>3</v>
      </c>
      <c r="AD18" s="321" t="str">
        <f t="shared" si="14"/>
        <v xml:space="preserve"> </v>
      </c>
      <c r="AE18" s="321" t="str">
        <f t="shared" si="15"/>
        <v xml:space="preserve"> </v>
      </c>
      <c r="AF18" s="322" t="str">
        <f t="shared" si="16"/>
        <v xml:space="preserve"> </v>
      </c>
      <c r="AG18" s="45"/>
      <c r="AH18" s="491" t="str">
        <f t="shared" si="17"/>
        <v>0</v>
      </c>
      <c r="AI18" s="60"/>
      <c r="AJ18" s="353"/>
      <c r="AK18" s="353"/>
      <c r="AL18" s="353"/>
      <c r="AM18" s="354"/>
      <c r="AN18" s="354"/>
      <c r="AO18" s="354"/>
      <c r="AP18" s="354"/>
      <c r="AQ18" s="354"/>
      <c r="AR18" s="13"/>
      <c r="AS18" s="13"/>
      <c r="AT18" s="353"/>
      <c r="AU18" s="353"/>
      <c r="AV18" s="353"/>
      <c r="AW18" s="353"/>
      <c r="AX18" s="500"/>
      <c r="AY18" s="353"/>
      <c r="AZ18" s="353"/>
      <c r="BA18" s="353"/>
      <c r="BB18" s="13"/>
      <c r="BC18" s="353"/>
      <c r="BD18" s="13"/>
      <c r="BE18" s="13"/>
    </row>
    <row r="19" spans="1:57" ht="17.100000000000001" customHeight="1" x14ac:dyDescent="0.6">
      <c r="A19" s="291">
        <v>15</v>
      </c>
      <c r="B19" s="4" t="str">
        <f>'เวลาเรียน3-3'!D20</f>
        <v>นาย วิณณ์  แสงอรุณ</v>
      </c>
      <c r="C19" s="37">
        <v>1</v>
      </c>
      <c r="D19" s="38">
        <v>1</v>
      </c>
      <c r="E19" s="38">
        <v>1</v>
      </c>
      <c r="F19" s="38">
        <v>1</v>
      </c>
      <c r="G19" s="38">
        <v>1</v>
      </c>
      <c r="H19" s="38">
        <v>3</v>
      </c>
      <c r="I19" s="38">
        <v>3</v>
      </c>
      <c r="J19" s="299">
        <v>3</v>
      </c>
      <c r="K19" s="310" t="str">
        <f t="shared" si="0"/>
        <v xml:space="preserve"> </v>
      </c>
      <c r="L19" s="311" t="str">
        <f t="shared" si="7"/>
        <v xml:space="preserve"> </v>
      </c>
      <c r="M19" s="312" t="str">
        <f t="shared" si="8"/>
        <v>/</v>
      </c>
      <c r="N19" s="313" t="str">
        <f t="shared" si="1"/>
        <v xml:space="preserve"> </v>
      </c>
      <c r="O19" s="37"/>
      <c r="P19" s="38"/>
      <c r="Q19" s="299"/>
      <c r="R19" s="300">
        <f t="shared" si="9"/>
        <v>0</v>
      </c>
      <c r="S19" s="335" t="str">
        <f t="shared" si="10"/>
        <v xml:space="preserve"> </v>
      </c>
      <c r="T19" s="333" t="str">
        <f t="shared" si="11"/>
        <v xml:space="preserve"> </v>
      </c>
      <c r="U19" s="333" t="str">
        <f t="shared" si="12"/>
        <v xml:space="preserve"> </v>
      </c>
      <c r="V19" s="337" t="str">
        <f t="shared" si="2"/>
        <v>/</v>
      </c>
      <c r="W19" s="316"/>
      <c r="X19" s="60"/>
      <c r="Y19" s="317">
        <f t="shared" si="3"/>
        <v>3</v>
      </c>
      <c r="Z19" s="318">
        <f t="shared" si="4"/>
        <v>0</v>
      </c>
      <c r="AA19" s="318">
        <f t="shared" si="5"/>
        <v>5</v>
      </c>
      <c r="AB19" s="319">
        <f t="shared" si="6"/>
        <v>0</v>
      </c>
      <c r="AC19" s="320" t="str">
        <f t="shared" si="13"/>
        <v xml:space="preserve"> </v>
      </c>
      <c r="AD19" s="321" t="str">
        <f t="shared" si="14"/>
        <v xml:space="preserve"> </v>
      </c>
      <c r="AE19" s="321" t="str">
        <f t="shared" si="15"/>
        <v>1</v>
      </c>
      <c r="AF19" s="322" t="str">
        <f t="shared" si="16"/>
        <v xml:space="preserve"> </v>
      </c>
      <c r="AG19" s="45"/>
      <c r="AH19" s="491" t="str">
        <f t="shared" si="17"/>
        <v>0</v>
      </c>
      <c r="AI19" s="60"/>
      <c r="AJ19" s="353"/>
      <c r="AK19" s="353"/>
      <c r="AL19" s="353"/>
      <c r="AM19" s="354"/>
      <c r="AN19" s="354"/>
      <c r="AO19" s="354"/>
      <c r="AP19" s="354"/>
      <c r="AQ19" s="354"/>
      <c r="AR19" s="13"/>
      <c r="AS19" s="13"/>
      <c r="AT19" s="353"/>
      <c r="AU19" s="353"/>
      <c r="AV19" s="353"/>
      <c r="AW19" s="353"/>
      <c r="AX19" s="500"/>
      <c r="AY19" s="353"/>
      <c r="AZ19" s="353"/>
      <c r="BA19" s="353"/>
      <c r="BB19" s="13"/>
      <c r="BC19" s="353"/>
      <c r="BD19" s="13"/>
      <c r="BE19" s="13"/>
    </row>
    <row r="20" spans="1:57" ht="17.100000000000001" customHeight="1" x14ac:dyDescent="0.6">
      <c r="A20" s="5">
        <v>16</v>
      </c>
      <c r="B20" s="4" t="str">
        <f>'เวลาเรียน3-3'!D21</f>
        <v>นางสาว จุฑามาศ  สมทองรัตน์</v>
      </c>
      <c r="C20" s="37">
        <v>2</v>
      </c>
      <c r="D20" s="38">
        <v>2</v>
      </c>
      <c r="E20" s="38">
        <v>2</v>
      </c>
      <c r="F20" s="38">
        <v>1</v>
      </c>
      <c r="G20" s="38">
        <v>1</v>
      </c>
      <c r="H20" s="38">
        <v>2</v>
      </c>
      <c r="I20" s="38">
        <v>1</v>
      </c>
      <c r="J20" s="299">
        <v>2</v>
      </c>
      <c r="K20" s="310" t="str">
        <f t="shared" si="0"/>
        <v xml:space="preserve"> </v>
      </c>
      <c r="L20" s="311" t="str">
        <f t="shared" si="7"/>
        <v>/</v>
      </c>
      <c r="M20" s="312" t="str">
        <f t="shared" si="8"/>
        <v xml:space="preserve"> </v>
      </c>
      <c r="N20" s="313" t="str">
        <f t="shared" si="1"/>
        <v xml:space="preserve"> </v>
      </c>
      <c r="O20" s="37"/>
      <c r="P20" s="38"/>
      <c r="Q20" s="299"/>
      <c r="R20" s="300">
        <f t="shared" si="9"/>
        <v>0</v>
      </c>
      <c r="S20" s="335" t="str">
        <f t="shared" si="10"/>
        <v xml:space="preserve"> </v>
      </c>
      <c r="T20" s="333" t="str">
        <f t="shared" si="11"/>
        <v xml:space="preserve"> </v>
      </c>
      <c r="U20" s="333" t="str">
        <f t="shared" si="12"/>
        <v xml:space="preserve"> </v>
      </c>
      <c r="V20" s="337" t="str">
        <f t="shared" si="2"/>
        <v>/</v>
      </c>
      <c r="W20" s="316"/>
      <c r="X20" s="60"/>
      <c r="Y20" s="317">
        <f t="shared" si="3"/>
        <v>0</v>
      </c>
      <c r="Z20" s="318">
        <f t="shared" si="4"/>
        <v>5</v>
      </c>
      <c r="AA20" s="318">
        <f t="shared" si="5"/>
        <v>3</v>
      </c>
      <c r="AB20" s="319">
        <f t="shared" si="6"/>
        <v>0</v>
      </c>
      <c r="AC20" s="320" t="str">
        <f t="shared" si="13"/>
        <v xml:space="preserve"> </v>
      </c>
      <c r="AD20" s="321" t="str">
        <f t="shared" si="14"/>
        <v>2</v>
      </c>
      <c r="AE20" s="321" t="str">
        <f t="shared" si="15"/>
        <v xml:space="preserve"> </v>
      </c>
      <c r="AF20" s="322" t="str">
        <f t="shared" si="16"/>
        <v xml:space="preserve"> </v>
      </c>
      <c r="AG20" s="45"/>
      <c r="AH20" s="491" t="str">
        <f t="shared" si="17"/>
        <v>0</v>
      </c>
      <c r="AI20" s="60"/>
      <c r="AJ20" s="353"/>
      <c r="AK20" s="353"/>
      <c r="AL20" s="353"/>
      <c r="AM20" s="354"/>
      <c r="AN20" s="354"/>
      <c r="AO20" s="354"/>
      <c r="AP20" s="354"/>
      <c r="AQ20" s="354"/>
      <c r="AR20" s="13"/>
      <c r="AS20" s="13"/>
      <c r="AT20" s="353"/>
      <c r="AU20" s="353"/>
      <c r="AV20" s="353"/>
      <c r="AW20" s="353"/>
      <c r="AX20" s="500"/>
      <c r="AY20" s="353"/>
      <c r="AZ20" s="353"/>
      <c r="BA20" s="353"/>
      <c r="BB20" s="13"/>
      <c r="BC20" s="353"/>
      <c r="BD20" s="13"/>
      <c r="BE20" s="13"/>
    </row>
    <row r="21" spans="1:57" ht="17.100000000000001" customHeight="1" x14ac:dyDescent="0.6">
      <c r="A21" s="291">
        <v>17</v>
      </c>
      <c r="B21" s="4" t="str">
        <f>'เวลาเรียน3-3'!D22</f>
        <v>นาย วีระวัฒน์  อุ่นแก้ว</v>
      </c>
      <c r="C21" s="37">
        <v>1</v>
      </c>
      <c r="D21" s="38">
        <v>1</v>
      </c>
      <c r="E21" s="38">
        <v>1</v>
      </c>
      <c r="F21" s="38">
        <v>1</v>
      </c>
      <c r="G21" s="38">
        <v>1</v>
      </c>
      <c r="H21" s="38">
        <v>1</v>
      </c>
      <c r="I21" s="38">
        <v>1</v>
      </c>
      <c r="J21" s="299">
        <v>0</v>
      </c>
      <c r="K21" s="310" t="str">
        <f t="shared" si="0"/>
        <v xml:space="preserve"> </v>
      </c>
      <c r="L21" s="311" t="str">
        <f t="shared" si="7"/>
        <v xml:space="preserve"> </v>
      </c>
      <c r="M21" s="312" t="str">
        <f t="shared" si="8"/>
        <v xml:space="preserve"> </v>
      </c>
      <c r="N21" s="313" t="str">
        <f t="shared" si="1"/>
        <v>/</v>
      </c>
      <c r="O21" s="37"/>
      <c r="P21" s="38"/>
      <c r="Q21" s="299"/>
      <c r="R21" s="300">
        <f t="shared" si="9"/>
        <v>0</v>
      </c>
      <c r="S21" s="335" t="str">
        <f t="shared" si="10"/>
        <v xml:space="preserve"> </v>
      </c>
      <c r="T21" s="333" t="str">
        <f t="shared" si="11"/>
        <v xml:space="preserve"> </v>
      </c>
      <c r="U21" s="333" t="str">
        <f t="shared" si="12"/>
        <v xml:space="preserve"> </v>
      </c>
      <c r="V21" s="337" t="str">
        <f t="shared" si="2"/>
        <v>/</v>
      </c>
      <c r="W21" s="316"/>
      <c r="X21" s="60"/>
      <c r="Y21" s="317">
        <f t="shared" si="3"/>
        <v>0</v>
      </c>
      <c r="Z21" s="318">
        <f t="shared" si="4"/>
        <v>0</v>
      </c>
      <c r="AA21" s="318">
        <f t="shared" si="5"/>
        <v>7</v>
      </c>
      <c r="AB21" s="319">
        <f t="shared" si="6"/>
        <v>1</v>
      </c>
      <c r="AC21" s="320" t="str">
        <f t="shared" si="13"/>
        <v xml:space="preserve"> </v>
      </c>
      <c r="AD21" s="321" t="str">
        <f t="shared" si="14"/>
        <v xml:space="preserve"> </v>
      </c>
      <c r="AE21" s="321" t="str">
        <f t="shared" si="15"/>
        <v xml:space="preserve"> </v>
      </c>
      <c r="AF21" s="322" t="str">
        <f t="shared" si="16"/>
        <v>0</v>
      </c>
      <c r="AG21" s="45"/>
      <c r="AH21" s="491" t="str">
        <f t="shared" si="17"/>
        <v>0</v>
      </c>
      <c r="AI21" s="60"/>
      <c r="AJ21" s="500"/>
      <c r="AK21" s="500"/>
      <c r="AL21" s="500"/>
      <c r="AM21" s="499"/>
      <c r="AN21" s="354"/>
      <c r="AO21" s="499"/>
      <c r="AP21" s="354"/>
      <c r="AQ21" s="354"/>
      <c r="AR21" s="501"/>
      <c r="AS21" s="13"/>
      <c r="AT21" s="353"/>
      <c r="AU21" s="353"/>
      <c r="AV21" s="353"/>
      <c r="AW21" s="353"/>
      <c r="AX21" s="500"/>
      <c r="AY21" s="353"/>
      <c r="AZ21" s="353"/>
      <c r="BA21" s="353"/>
      <c r="BB21" s="13"/>
      <c r="BC21" s="353"/>
      <c r="BD21" s="13"/>
      <c r="BE21" s="13"/>
    </row>
    <row r="22" spans="1:57" ht="17.100000000000001" customHeight="1" x14ac:dyDescent="0.6">
      <c r="A22" s="5">
        <v>18</v>
      </c>
      <c r="B22" s="4" t="str">
        <f>'เวลาเรียน3-3'!D23</f>
        <v>นาย ศุภกร  สารศิริ</v>
      </c>
      <c r="C22" s="37">
        <v>1</v>
      </c>
      <c r="D22" s="38">
        <v>1</v>
      </c>
      <c r="E22" s="38">
        <v>1</v>
      </c>
      <c r="F22" s="38">
        <v>1</v>
      </c>
      <c r="G22" s="38">
        <v>1</v>
      </c>
      <c r="H22" s="38">
        <v>1</v>
      </c>
      <c r="I22" s="38">
        <v>1</v>
      </c>
      <c r="J22" s="299">
        <v>0</v>
      </c>
      <c r="K22" s="310" t="str">
        <f t="shared" si="0"/>
        <v xml:space="preserve"> </v>
      </c>
      <c r="L22" s="311" t="str">
        <f t="shared" si="7"/>
        <v xml:space="preserve"> </v>
      </c>
      <c r="M22" s="312" t="str">
        <f t="shared" si="8"/>
        <v xml:space="preserve"> </v>
      </c>
      <c r="N22" s="313" t="str">
        <f t="shared" si="1"/>
        <v>/</v>
      </c>
      <c r="O22" s="37"/>
      <c r="P22" s="38"/>
      <c r="Q22" s="299"/>
      <c r="R22" s="300">
        <f t="shared" si="9"/>
        <v>0</v>
      </c>
      <c r="S22" s="335" t="str">
        <f t="shared" si="10"/>
        <v xml:space="preserve"> </v>
      </c>
      <c r="T22" s="333" t="str">
        <f t="shared" si="11"/>
        <v xml:space="preserve"> </v>
      </c>
      <c r="U22" s="333" t="str">
        <f t="shared" si="12"/>
        <v xml:space="preserve"> </v>
      </c>
      <c r="V22" s="337" t="str">
        <f t="shared" si="2"/>
        <v>/</v>
      </c>
      <c r="W22" s="316"/>
      <c r="X22" s="60"/>
      <c r="Y22" s="317">
        <f t="shared" si="3"/>
        <v>0</v>
      </c>
      <c r="Z22" s="318">
        <f t="shared" si="4"/>
        <v>0</v>
      </c>
      <c r="AA22" s="318">
        <f t="shared" si="5"/>
        <v>7</v>
      </c>
      <c r="AB22" s="319">
        <f t="shared" si="6"/>
        <v>1</v>
      </c>
      <c r="AC22" s="320" t="str">
        <f t="shared" si="13"/>
        <v xml:space="preserve"> </v>
      </c>
      <c r="AD22" s="321" t="str">
        <f t="shared" si="14"/>
        <v xml:space="preserve"> </v>
      </c>
      <c r="AE22" s="321" t="str">
        <f t="shared" si="15"/>
        <v xml:space="preserve"> </v>
      </c>
      <c r="AF22" s="322" t="str">
        <f t="shared" si="16"/>
        <v>0</v>
      </c>
      <c r="AG22" s="45"/>
      <c r="AH22" s="491" t="str">
        <f t="shared" si="17"/>
        <v>0</v>
      </c>
      <c r="AI22" s="60"/>
      <c r="AJ22" s="353"/>
      <c r="AK22" s="353"/>
      <c r="AL22" s="353"/>
      <c r="AM22" s="354"/>
      <c r="AN22" s="354"/>
      <c r="AO22" s="354"/>
      <c r="AP22" s="354"/>
      <c r="AQ22" s="354"/>
      <c r="AR22" s="13"/>
      <c r="AS22" s="13"/>
      <c r="AT22" s="353"/>
      <c r="AU22" s="353"/>
      <c r="AV22" s="353"/>
      <c r="AW22" s="353"/>
      <c r="AX22" s="500"/>
      <c r="AY22" s="353"/>
      <c r="AZ22" s="353"/>
      <c r="BA22" s="353"/>
      <c r="BB22" s="13"/>
      <c r="BC22" s="353"/>
      <c r="BD22" s="13"/>
      <c r="BE22" s="13"/>
    </row>
    <row r="23" spans="1:57" ht="17.100000000000001" customHeight="1" x14ac:dyDescent="0.6">
      <c r="A23" s="291">
        <v>19</v>
      </c>
      <c r="B23" s="4" t="str">
        <f>'เวลาเรียน3-3'!D24</f>
        <v>นาย ณัฐวุฒิ  โพธิ์ทอง</v>
      </c>
      <c r="C23" s="37">
        <v>3</v>
      </c>
      <c r="D23" s="38">
        <v>3</v>
      </c>
      <c r="E23" s="38">
        <v>2</v>
      </c>
      <c r="F23" s="38">
        <v>2</v>
      </c>
      <c r="G23" s="38">
        <v>2</v>
      </c>
      <c r="H23" s="38">
        <v>1</v>
      </c>
      <c r="I23" s="38">
        <v>1</v>
      </c>
      <c r="J23" s="299">
        <v>1</v>
      </c>
      <c r="K23" s="310" t="str">
        <f t="shared" si="0"/>
        <v xml:space="preserve"> </v>
      </c>
      <c r="L23" s="311" t="str">
        <f t="shared" si="7"/>
        <v>/</v>
      </c>
      <c r="M23" s="312" t="str">
        <f t="shared" si="8"/>
        <v xml:space="preserve"> </v>
      </c>
      <c r="N23" s="313" t="str">
        <f t="shared" si="1"/>
        <v xml:space="preserve"> </v>
      </c>
      <c r="O23" s="37"/>
      <c r="P23" s="38"/>
      <c r="Q23" s="299"/>
      <c r="R23" s="300">
        <f t="shared" si="9"/>
        <v>0</v>
      </c>
      <c r="S23" s="335" t="str">
        <f t="shared" si="10"/>
        <v xml:space="preserve"> </v>
      </c>
      <c r="T23" s="492" t="str">
        <f t="shared" si="11"/>
        <v xml:space="preserve"> </v>
      </c>
      <c r="U23" s="333" t="str">
        <f t="shared" si="12"/>
        <v xml:space="preserve"> </v>
      </c>
      <c r="V23" s="337" t="str">
        <f t="shared" si="2"/>
        <v>/</v>
      </c>
      <c r="W23" s="316"/>
      <c r="X23" s="60"/>
      <c r="Y23" s="317">
        <f t="shared" si="3"/>
        <v>2</v>
      </c>
      <c r="Z23" s="318">
        <f t="shared" si="4"/>
        <v>3</v>
      </c>
      <c r="AA23" s="318">
        <f t="shared" si="5"/>
        <v>3</v>
      </c>
      <c r="AB23" s="319">
        <f t="shared" si="6"/>
        <v>0</v>
      </c>
      <c r="AC23" s="320" t="str">
        <f t="shared" si="13"/>
        <v xml:space="preserve"> </v>
      </c>
      <c r="AD23" s="321" t="str">
        <f t="shared" si="14"/>
        <v>2</v>
      </c>
      <c r="AE23" s="321" t="str">
        <f t="shared" si="15"/>
        <v xml:space="preserve"> </v>
      </c>
      <c r="AF23" s="322" t="str">
        <f t="shared" si="16"/>
        <v xml:space="preserve"> </v>
      </c>
      <c r="AG23" s="45"/>
      <c r="AH23" s="491" t="str">
        <f t="shared" si="17"/>
        <v>0</v>
      </c>
      <c r="AI23" s="60"/>
      <c r="AJ23" s="353"/>
      <c r="AK23" s="353"/>
      <c r="AL23" s="353"/>
      <c r="AM23" s="354"/>
      <c r="AN23" s="354"/>
      <c r="AO23" s="354"/>
      <c r="AP23" s="354"/>
      <c r="AQ23" s="354"/>
      <c r="AR23" s="13"/>
      <c r="AS23" s="13"/>
      <c r="AT23" s="353"/>
      <c r="AU23" s="353"/>
      <c r="AV23" s="353"/>
      <c r="AW23" s="353"/>
      <c r="AX23" s="500"/>
      <c r="AY23" s="353"/>
      <c r="AZ23" s="353"/>
      <c r="BA23" s="353"/>
      <c r="BB23" s="13"/>
      <c r="BC23" s="353"/>
      <c r="BD23" s="13"/>
      <c r="BE23" s="13"/>
    </row>
    <row r="24" spans="1:57" ht="17.100000000000001" customHeight="1" x14ac:dyDescent="0.6">
      <c r="A24" s="5">
        <v>20</v>
      </c>
      <c r="B24" s="4" t="str">
        <f>'เวลาเรียน3-3'!D25</f>
        <v>นาย ชัชพิสิฐ  คัชชานนท์</v>
      </c>
      <c r="C24" s="37">
        <v>2</v>
      </c>
      <c r="D24" s="38">
        <v>2</v>
      </c>
      <c r="E24" s="38">
        <v>2</v>
      </c>
      <c r="F24" s="38">
        <v>2</v>
      </c>
      <c r="G24" s="38">
        <v>3</v>
      </c>
      <c r="H24" s="38">
        <v>3</v>
      </c>
      <c r="I24" s="38">
        <v>3</v>
      </c>
      <c r="J24" s="299">
        <v>3</v>
      </c>
      <c r="K24" s="310" t="str">
        <f t="shared" si="0"/>
        <v>/</v>
      </c>
      <c r="L24" s="311" t="str">
        <f t="shared" si="7"/>
        <v xml:space="preserve"> </v>
      </c>
      <c r="M24" s="312" t="str">
        <f t="shared" si="8"/>
        <v xml:space="preserve"> </v>
      </c>
      <c r="N24" s="313" t="str">
        <f t="shared" si="1"/>
        <v xml:space="preserve"> </v>
      </c>
      <c r="O24" s="37"/>
      <c r="P24" s="38"/>
      <c r="Q24" s="299"/>
      <c r="R24" s="300">
        <f t="shared" si="9"/>
        <v>0</v>
      </c>
      <c r="S24" s="335" t="str">
        <f t="shared" si="10"/>
        <v xml:space="preserve"> </v>
      </c>
      <c r="T24" s="333" t="str">
        <f t="shared" si="11"/>
        <v xml:space="preserve"> </v>
      </c>
      <c r="U24" s="333" t="str">
        <f t="shared" si="12"/>
        <v xml:space="preserve"> </v>
      </c>
      <c r="V24" s="337" t="str">
        <f t="shared" si="2"/>
        <v>/</v>
      </c>
      <c r="W24" s="316"/>
      <c r="X24" s="60"/>
      <c r="Y24" s="317">
        <f t="shared" si="3"/>
        <v>4</v>
      </c>
      <c r="Z24" s="318">
        <f t="shared" si="4"/>
        <v>4</v>
      </c>
      <c r="AA24" s="318">
        <f t="shared" si="5"/>
        <v>0</v>
      </c>
      <c r="AB24" s="319">
        <f t="shared" si="6"/>
        <v>0</v>
      </c>
      <c r="AC24" s="320" t="str">
        <f t="shared" si="13"/>
        <v>3</v>
      </c>
      <c r="AD24" s="321" t="str">
        <f t="shared" si="14"/>
        <v xml:space="preserve"> </v>
      </c>
      <c r="AE24" s="321" t="str">
        <f t="shared" si="15"/>
        <v xml:space="preserve"> </v>
      </c>
      <c r="AF24" s="322" t="str">
        <f t="shared" si="16"/>
        <v xml:space="preserve"> </v>
      </c>
      <c r="AG24" s="45"/>
      <c r="AH24" s="491" t="str">
        <f t="shared" si="17"/>
        <v>0</v>
      </c>
      <c r="AI24" s="60"/>
      <c r="AJ24" s="353"/>
      <c r="AK24" s="353"/>
      <c r="AL24" s="353"/>
      <c r="AM24" s="354"/>
      <c r="AN24" s="354"/>
      <c r="AO24" s="354"/>
      <c r="AP24" s="354"/>
      <c r="AQ24" s="354"/>
      <c r="AR24" s="13"/>
      <c r="AS24" s="13"/>
      <c r="AT24" s="353"/>
      <c r="AU24" s="353"/>
      <c r="AV24" s="353"/>
      <c r="AW24" s="353"/>
      <c r="AX24" s="500"/>
      <c r="AY24" s="353"/>
      <c r="AZ24" s="353"/>
      <c r="BA24" s="353"/>
      <c r="BB24" s="13"/>
      <c r="BC24" s="353"/>
      <c r="BD24" s="13"/>
      <c r="BE24" s="13"/>
    </row>
    <row r="25" spans="1:57" ht="17.100000000000001" customHeight="1" x14ac:dyDescent="0.6">
      <c r="A25" s="291">
        <v>21</v>
      </c>
      <c r="B25" s="4" t="str">
        <f>'เวลาเรียน3-3'!D26</f>
        <v>นาย อรุณอัมรินทร์  เอี่ยมจำรัส</v>
      </c>
      <c r="C25" s="37">
        <v>3</v>
      </c>
      <c r="D25" s="38">
        <v>3</v>
      </c>
      <c r="E25" s="38">
        <v>3</v>
      </c>
      <c r="F25" s="38">
        <v>3</v>
      </c>
      <c r="G25" s="38">
        <v>3</v>
      </c>
      <c r="H25" s="38">
        <v>3</v>
      </c>
      <c r="I25" s="38">
        <v>3</v>
      </c>
      <c r="J25" s="299">
        <v>2</v>
      </c>
      <c r="K25" s="310" t="str">
        <f t="shared" si="0"/>
        <v>/</v>
      </c>
      <c r="L25" s="311"/>
      <c r="M25" s="312" t="str">
        <f t="shared" si="8"/>
        <v xml:space="preserve"> </v>
      </c>
      <c r="N25" s="313" t="str">
        <f t="shared" si="1"/>
        <v xml:space="preserve"> </v>
      </c>
      <c r="O25" s="37">
        <v>3</v>
      </c>
      <c r="P25" s="38">
        <v>2</v>
      </c>
      <c r="Q25" s="299">
        <v>3</v>
      </c>
      <c r="R25" s="300">
        <f t="shared" si="9"/>
        <v>8</v>
      </c>
      <c r="S25" s="335" t="str">
        <f t="shared" si="10"/>
        <v>/</v>
      </c>
      <c r="T25" s="333" t="str">
        <f t="shared" si="11"/>
        <v xml:space="preserve"> </v>
      </c>
      <c r="U25" s="333" t="str">
        <f t="shared" si="12"/>
        <v xml:space="preserve"> </v>
      </c>
      <c r="V25" s="337" t="str">
        <f t="shared" si="2"/>
        <v xml:space="preserve"> </v>
      </c>
      <c r="W25" s="316"/>
      <c r="X25" s="60"/>
      <c r="Y25" s="317">
        <f t="shared" si="3"/>
        <v>7</v>
      </c>
      <c r="Z25" s="318">
        <f t="shared" si="4"/>
        <v>1</v>
      </c>
      <c r="AA25" s="318">
        <f t="shared" si="5"/>
        <v>0</v>
      </c>
      <c r="AB25" s="319">
        <f t="shared" si="6"/>
        <v>0</v>
      </c>
      <c r="AC25" s="320" t="str">
        <f t="shared" si="13"/>
        <v>3</v>
      </c>
      <c r="AD25" s="321"/>
      <c r="AE25" s="321" t="str">
        <f t="shared" si="15"/>
        <v xml:space="preserve"> </v>
      </c>
      <c r="AF25" s="322" t="str">
        <f t="shared" si="16"/>
        <v xml:space="preserve"> </v>
      </c>
      <c r="AG25" s="45"/>
      <c r="AH25" s="491">
        <f t="shared" si="17"/>
        <v>3</v>
      </c>
      <c r="AI25" s="60"/>
      <c r="AJ25" s="353"/>
      <c r="AK25" s="353"/>
      <c r="AL25" s="353"/>
      <c r="AM25" s="354"/>
      <c r="AN25" s="354"/>
      <c r="AO25" s="354"/>
      <c r="AP25" s="354"/>
      <c r="AQ25" s="354"/>
      <c r="AR25" s="13"/>
      <c r="AS25" s="13"/>
      <c r="AT25" s="353"/>
      <c r="AU25" s="353"/>
      <c r="AV25" s="353"/>
      <c r="AW25" s="353"/>
      <c r="AX25" s="500"/>
      <c r="AY25" s="353"/>
      <c r="AZ25" s="353"/>
      <c r="BA25" s="353"/>
      <c r="BB25" s="13"/>
      <c r="BC25" s="353"/>
      <c r="BD25" s="13"/>
      <c r="BE25" s="13"/>
    </row>
    <row r="26" spans="1:57" ht="17.100000000000001" customHeight="1" x14ac:dyDescent="0.6">
      <c r="A26" s="5">
        <v>22</v>
      </c>
      <c r="B26" s="4" t="str">
        <f>'เวลาเรียน3-3'!D27</f>
        <v>นาย ฐณต  อิศวโสภณ</v>
      </c>
      <c r="C26" s="37">
        <v>3</v>
      </c>
      <c r="D26" s="38">
        <v>3</v>
      </c>
      <c r="E26" s="38">
        <v>3</v>
      </c>
      <c r="F26" s="38">
        <v>1</v>
      </c>
      <c r="G26" s="38">
        <v>1</v>
      </c>
      <c r="H26" s="38">
        <v>1</v>
      </c>
      <c r="I26" s="38">
        <v>1</v>
      </c>
      <c r="J26" s="299">
        <v>1</v>
      </c>
      <c r="K26" s="310" t="str">
        <f t="shared" si="0"/>
        <v xml:space="preserve"> </v>
      </c>
      <c r="L26" s="311" t="str">
        <f t="shared" si="7"/>
        <v xml:space="preserve"> </v>
      </c>
      <c r="M26" s="312" t="str">
        <f t="shared" si="8"/>
        <v>/</v>
      </c>
      <c r="N26" s="313" t="str">
        <f t="shared" si="1"/>
        <v xml:space="preserve"> </v>
      </c>
      <c r="O26" s="37"/>
      <c r="P26" s="38"/>
      <c r="Q26" s="299"/>
      <c r="R26" s="300">
        <f t="shared" si="9"/>
        <v>0</v>
      </c>
      <c r="S26" s="335" t="str">
        <f t="shared" si="10"/>
        <v xml:space="preserve"> </v>
      </c>
      <c r="T26" s="333" t="str">
        <f t="shared" si="11"/>
        <v xml:space="preserve"> </v>
      </c>
      <c r="U26" s="333" t="str">
        <f t="shared" si="12"/>
        <v xml:space="preserve"> </v>
      </c>
      <c r="V26" s="337" t="str">
        <f t="shared" si="2"/>
        <v>/</v>
      </c>
      <c r="W26" s="316"/>
      <c r="X26" s="60"/>
      <c r="Y26" s="317">
        <f t="shared" si="3"/>
        <v>3</v>
      </c>
      <c r="Z26" s="318">
        <f t="shared" si="4"/>
        <v>0</v>
      </c>
      <c r="AA26" s="318">
        <f t="shared" si="5"/>
        <v>5</v>
      </c>
      <c r="AB26" s="319">
        <f t="shared" si="6"/>
        <v>0</v>
      </c>
      <c r="AC26" s="320" t="str">
        <f t="shared" si="13"/>
        <v xml:space="preserve"> </v>
      </c>
      <c r="AD26" s="321" t="str">
        <f t="shared" si="14"/>
        <v xml:space="preserve"> </v>
      </c>
      <c r="AE26" s="321" t="str">
        <f t="shared" si="15"/>
        <v>1</v>
      </c>
      <c r="AF26" s="322" t="str">
        <f t="shared" si="16"/>
        <v xml:space="preserve"> </v>
      </c>
      <c r="AG26" s="45"/>
      <c r="AH26" s="491" t="str">
        <f t="shared" si="17"/>
        <v>0</v>
      </c>
      <c r="AI26" s="60"/>
      <c r="AJ26" s="353"/>
      <c r="AK26" s="353"/>
      <c r="AL26" s="353"/>
      <c r="AM26" s="354"/>
      <c r="AN26" s="354"/>
      <c r="AO26" s="499"/>
      <c r="AP26" s="354"/>
      <c r="AQ26" s="354"/>
      <c r="AR26" s="13"/>
      <c r="AS26" s="13"/>
      <c r="AT26" s="353"/>
      <c r="AU26" s="353"/>
      <c r="AV26" s="353"/>
      <c r="AW26" s="353"/>
      <c r="AX26" s="500"/>
      <c r="AY26" s="353"/>
      <c r="AZ26" s="353"/>
      <c r="BA26" s="353"/>
      <c r="BB26" s="13"/>
      <c r="BC26" s="353"/>
      <c r="BD26" s="13"/>
      <c r="BE26" s="13"/>
    </row>
    <row r="27" spans="1:57" ht="17.100000000000001" customHeight="1" x14ac:dyDescent="0.6">
      <c r="A27" s="291">
        <v>23</v>
      </c>
      <c r="B27" s="4" t="str">
        <f>'เวลาเรียน3-3'!D28</f>
        <v>นาย เอกสิทธิ์  มณีจักษ์</v>
      </c>
      <c r="C27" s="37">
        <v>2</v>
      </c>
      <c r="D27" s="38">
        <v>2</v>
      </c>
      <c r="E27" s="38">
        <v>2</v>
      </c>
      <c r="F27" s="38">
        <v>2</v>
      </c>
      <c r="G27" s="38">
        <v>3</v>
      </c>
      <c r="H27" s="38">
        <v>3</v>
      </c>
      <c r="I27" s="38">
        <v>3</v>
      </c>
      <c r="J27" s="299">
        <v>3</v>
      </c>
      <c r="K27" s="310" t="str">
        <f t="shared" si="0"/>
        <v>/</v>
      </c>
      <c r="L27" s="311" t="str">
        <f t="shared" si="7"/>
        <v xml:space="preserve"> </v>
      </c>
      <c r="M27" s="312" t="str">
        <f t="shared" si="8"/>
        <v xml:space="preserve"> </v>
      </c>
      <c r="N27" s="313" t="str">
        <f t="shared" si="1"/>
        <v xml:space="preserve"> </v>
      </c>
      <c r="O27" s="37"/>
      <c r="P27" s="38"/>
      <c r="Q27" s="299"/>
      <c r="R27" s="300">
        <f t="shared" si="9"/>
        <v>0</v>
      </c>
      <c r="S27" s="335" t="str">
        <f t="shared" si="10"/>
        <v xml:space="preserve"> </v>
      </c>
      <c r="T27" s="333" t="str">
        <f t="shared" si="11"/>
        <v xml:space="preserve"> </v>
      </c>
      <c r="U27" s="333" t="str">
        <f t="shared" si="12"/>
        <v xml:space="preserve"> </v>
      </c>
      <c r="V27" s="337" t="str">
        <f t="shared" si="2"/>
        <v>/</v>
      </c>
      <c r="W27" s="316"/>
      <c r="X27" s="60"/>
      <c r="Y27" s="317">
        <f t="shared" si="3"/>
        <v>4</v>
      </c>
      <c r="Z27" s="318">
        <f t="shared" si="4"/>
        <v>4</v>
      </c>
      <c r="AA27" s="318">
        <f t="shared" si="5"/>
        <v>0</v>
      </c>
      <c r="AB27" s="319">
        <f t="shared" si="6"/>
        <v>0</v>
      </c>
      <c r="AC27" s="320" t="str">
        <f t="shared" si="13"/>
        <v>3</v>
      </c>
      <c r="AD27" s="321" t="str">
        <f t="shared" si="14"/>
        <v xml:space="preserve"> </v>
      </c>
      <c r="AE27" s="321" t="str">
        <f t="shared" si="15"/>
        <v xml:space="preserve"> </v>
      </c>
      <c r="AF27" s="322" t="str">
        <f t="shared" si="16"/>
        <v xml:space="preserve"> </v>
      </c>
      <c r="AG27" s="45"/>
      <c r="AH27" s="491" t="str">
        <f t="shared" si="17"/>
        <v>0</v>
      </c>
      <c r="AI27" s="60"/>
      <c r="AJ27" s="353"/>
      <c r="AK27" s="353"/>
      <c r="AL27" s="353"/>
      <c r="AM27" s="354"/>
      <c r="AN27" s="354"/>
      <c r="AO27" s="354"/>
      <c r="AP27" s="354"/>
      <c r="AQ27" s="354"/>
      <c r="AR27" s="13"/>
      <c r="AS27" s="13"/>
      <c r="AT27" s="353"/>
      <c r="AU27" s="353"/>
      <c r="AV27" s="353"/>
      <c r="AW27" s="353"/>
      <c r="AX27" s="500"/>
      <c r="AY27" s="353"/>
      <c r="AZ27" s="353"/>
      <c r="BA27" s="353"/>
      <c r="BB27" s="13"/>
      <c r="BC27" s="353"/>
      <c r="BD27" s="13"/>
      <c r="BE27" s="13"/>
    </row>
    <row r="28" spans="1:57" ht="17.100000000000001" customHeight="1" x14ac:dyDescent="0.6">
      <c r="A28" s="5">
        <v>24</v>
      </c>
      <c r="B28" s="4" t="str">
        <f>'เวลาเรียน3-3'!D29</f>
        <v>นาย สิรณัฐ  โรคน้อย</v>
      </c>
      <c r="C28" s="37">
        <v>2</v>
      </c>
      <c r="D28" s="38">
        <v>2</v>
      </c>
      <c r="E28" s="38">
        <v>1</v>
      </c>
      <c r="F28" s="38">
        <v>1</v>
      </c>
      <c r="G28" s="38">
        <v>3</v>
      </c>
      <c r="H28" s="38">
        <v>3</v>
      </c>
      <c r="I28" s="38">
        <v>3</v>
      </c>
      <c r="J28" s="299">
        <v>3</v>
      </c>
      <c r="K28" s="310" t="str">
        <f t="shared" si="0"/>
        <v>/</v>
      </c>
      <c r="L28" s="311" t="str">
        <f t="shared" si="7"/>
        <v>/</v>
      </c>
      <c r="M28" s="312" t="str">
        <f t="shared" si="8"/>
        <v xml:space="preserve"> </v>
      </c>
      <c r="N28" s="313" t="str">
        <f t="shared" si="1"/>
        <v xml:space="preserve"> </v>
      </c>
      <c r="O28" s="37">
        <v>3</v>
      </c>
      <c r="P28" s="38">
        <v>3</v>
      </c>
      <c r="Q28" s="299">
        <v>3</v>
      </c>
      <c r="R28" s="300">
        <f t="shared" si="9"/>
        <v>9</v>
      </c>
      <c r="S28" s="335" t="str">
        <f t="shared" si="10"/>
        <v>/</v>
      </c>
      <c r="T28" s="492" t="str">
        <f t="shared" si="11"/>
        <v xml:space="preserve"> </v>
      </c>
      <c r="U28" s="333" t="str">
        <f t="shared" si="12"/>
        <v xml:space="preserve"> </v>
      </c>
      <c r="V28" s="337" t="str">
        <f t="shared" si="2"/>
        <v xml:space="preserve"> </v>
      </c>
      <c r="W28" s="316"/>
      <c r="X28" s="60"/>
      <c r="Y28" s="317">
        <f t="shared" si="3"/>
        <v>4</v>
      </c>
      <c r="Z28" s="318">
        <f t="shared" si="4"/>
        <v>2</v>
      </c>
      <c r="AA28" s="318">
        <f t="shared" si="5"/>
        <v>2</v>
      </c>
      <c r="AB28" s="319">
        <f t="shared" si="6"/>
        <v>0</v>
      </c>
      <c r="AC28" s="320"/>
      <c r="AD28" s="321" t="str">
        <f t="shared" si="14"/>
        <v>2</v>
      </c>
      <c r="AE28" s="321" t="str">
        <f t="shared" si="15"/>
        <v xml:space="preserve"> </v>
      </c>
      <c r="AF28" s="322" t="str">
        <f t="shared" si="16"/>
        <v xml:space="preserve"> </v>
      </c>
      <c r="AG28" s="45"/>
      <c r="AH28" s="491">
        <f t="shared" si="17"/>
        <v>3</v>
      </c>
      <c r="AI28" s="60"/>
      <c r="AJ28" s="353"/>
      <c r="AK28" s="353"/>
      <c r="AL28" s="353"/>
      <c r="AM28" s="354"/>
      <c r="AN28" s="354"/>
      <c r="AO28" s="354"/>
      <c r="AP28" s="354"/>
      <c r="AQ28" s="354"/>
      <c r="AR28" s="13"/>
      <c r="AS28" s="13"/>
      <c r="AT28" s="353"/>
      <c r="AU28" s="353"/>
      <c r="AV28" s="353"/>
      <c r="AW28" s="353"/>
      <c r="AX28" s="500"/>
      <c r="AY28" s="353"/>
      <c r="AZ28" s="353"/>
      <c r="BA28" s="353"/>
      <c r="BB28" s="13"/>
      <c r="BC28" s="353"/>
      <c r="BD28" s="13"/>
      <c r="BE28" s="13"/>
    </row>
    <row r="29" spans="1:57" ht="17.100000000000001" customHeight="1" x14ac:dyDescent="0.6">
      <c r="A29" s="291">
        <v>25</v>
      </c>
      <c r="B29" s="4" t="str">
        <f>'เวลาเรียน3-3'!D30</f>
        <v>นาย อภิสิทธิ์  ศิริมานพ</v>
      </c>
      <c r="C29" s="37">
        <v>2</v>
      </c>
      <c r="D29" s="38">
        <v>2</v>
      </c>
      <c r="E29" s="38">
        <v>2</v>
      </c>
      <c r="F29" s="38">
        <v>2</v>
      </c>
      <c r="G29" s="38">
        <v>3</v>
      </c>
      <c r="H29" s="38">
        <v>1</v>
      </c>
      <c r="I29" s="38">
        <v>1</v>
      </c>
      <c r="J29" s="299">
        <v>1</v>
      </c>
      <c r="K29" s="310" t="str">
        <f t="shared" si="0"/>
        <v xml:space="preserve"> </v>
      </c>
      <c r="L29" s="311" t="str">
        <f t="shared" si="7"/>
        <v>/</v>
      </c>
      <c r="M29" s="312" t="str">
        <f t="shared" si="8"/>
        <v xml:space="preserve"> </v>
      </c>
      <c r="N29" s="313" t="str">
        <f t="shared" si="1"/>
        <v xml:space="preserve"> </v>
      </c>
      <c r="O29" s="37"/>
      <c r="P29" s="38"/>
      <c r="Q29" s="299"/>
      <c r="R29" s="300">
        <f t="shared" si="9"/>
        <v>0</v>
      </c>
      <c r="S29" s="335" t="str">
        <f t="shared" si="10"/>
        <v xml:space="preserve"> </v>
      </c>
      <c r="T29" s="333" t="str">
        <f t="shared" si="11"/>
        <v xml:space="preserve"> </v>
      </c>
      <c r="U29" s="333" t="str">
        <f t="shared" si="12"/>
        <v xml:space="preserve"> </v>
      </c>
      <c r="V29" s="337" t="str">
        <f t="shared" si="2"/>
        <v>/</v>
      </c>
      <c r="W29" s="316"/>
      <c r="X29" s="60"/>
      <c r="Y29" s="317">
        <f t="shared" si="3"/>
        <v>1</v>
      </c>
      <c r="Z29" s="318">
        <f t="shared" si="4"/>
        <v>4</v>
      </c>
      <c r="AA29" s="318">
        <f t="shared" si="5"/>
        <v>3</v>
      </c>
      <c r="AB29" s="319">
        <f t="shared" si="6"/>
        <v>0</v>
      </c>
      <c r="AC29" s="320" t="str">
        <f t="shared" si="13"/>
        <v xml:space="preserve"> </v>
      </c>
      <c r="AD29" s="321" t="str">
        <f t="shared" si="14"/>
        <v>2</v>
      </c>
      <c r="AE29" s="321" t="str">
        <f t="shared" si="15"/>
        <v xml:space="preserve"> </v>
      </c>
      <c r="AF29" s="322" t="str">
        <f t="shared" si="16"/>
        <v xml:space="preserve"> </v>
      </c>
      <c r="AG29" s="45"/>
      <c r="AH29" s="491" t="str">
        <f t="shared" si="17"/>
        <v>0</v>
      </c>
      <c r="AI29" s="60"/>
      <c r="AJ29" s="353"/>
      <c r="AK29" s="353"/>
      <c r="AL29" s="353"/>
      <c r="AM29" s="354"/>
      <c r="AN29" s="354"/>
      <c r="AO29" s="354"/>
      <c r="AP29" s="354"/>
      <c r="AQ29" s="354"/>
      <c r="AR29" s="13"/>
      <c r="AS29" s="13"/>
      <c r="AT29" s="353"/>
      <c r="AU29" s="353"/>
      <c r="AV29" s="353"/>
      <c r="AW29" s="353"/>
      <c r="AX29" s="500"/>
      <c r="AY29" s="353"/>
      <c r="AZ29" s="353"/>
      <c r="BA29" s="353"/>
      <c r="BB29" s="13"/>
      <c r="BC29" s="353"/>
      <c r="BD29" s="13"/>
      <c r="BE29" s="13"/>
    </row>
    <row r="30" spans="1:57" ht="17.100000000000001" customHeight="1" x14ac:dyDescent="0.6">
      <c r="A30" s="5">
        <v>26</v>
      </c>
      <c r="B30" s="4" t="str">
        <f>'เวลาเรียน3-3'!D31</f>
        <v>นางสาว นันท์นภัส  ศรีเสมอ</v>
      </c>
      <c r="C30" s="37">
        <v>2</v>
      </c>
      <c r="D30" s="38">
        <v>2</v>
      </c>
      <c r="E30" s="38">
        <v>2</v>
      </c>
      <c r="F30" s="38">
        <v>3</v>
      </c>
      <c r="G30" s="38">
        <v>3</v>
      </c>
      <c r="H30" s="38">
        <v>3</v>
      </c>
      <c r="I30" s="38">
        <v>1</v>
      </c>
      <c r="J30" s="299">
        <v>1</v>
      </c>
      <c r="K30" s="310" t="str">
        <f t="shared" si="0"/>
        <v>/</v>
      </c>
      <c r="L30" s="311" t="str">
        <f t="shared" si="7"/>
        <v xml:space="preserve"> </v>
      </c>
      <c r="M30" s="312" t="str">
        <f t="shared" si="8"/>
        <v xml:space="preserve"> </v>
      </c>
      <c r="N30" s="313" t="str">
        <f t="shared" si="1"/>
        <v xml:space="preserve"> </v>
      </c>
      <c r="O30" s="37">
        <v>2</v>
      </c>
      <c r="P30" s="38">
        <v>2</v>
      </c>
      <c r="Q30" s="299">
        <v>2</v>
      </c>
      <c r="R30" s="300">
        <f t="shared" si="9"/>
        <v>6</v>
      </c>
      <c r="S30" s="335" t="str">
        <f t="shared" si="10"/>
        <v xml:space="preserve"> </v>
      </c>
      <c r="T30" s="333" t="str">
        <f t="shared" si="11"/>
        <v>/</v>
      </c>
      <c r="U30" s="333" t="str">
        <f t="shared" si="12"/>
        <v xml:space="preserve"> </v>
      </c>
      <c r="V30" s="337" t="str">
        <f t="shared" si="2"/>
        <v xml:space="preserve"> </v>
      </c>
      <c r="W30" s="316"/>
      <c r="X30" s="60"/>
      <c r="Y30" s="317">
        <f t="shared" si="3"/>
        <v>3</v>
      </c>
      <c r="Z30" s="318">
        <f t="shared" si="4"/>
        <v>3</v>
      </c>
      <c r="AA30" s="318">
        <f t="shared" si="5"/>
        <v>2</v>
      </c>
      <c r="AB30" s="319">
        <f t="shared" si="6"/>
        <v>0</v>
      </c>
      <c r="AC30" s="320" t="str">
        <f t="shared" si="13"/>
        <v>3</v>
      </c>
      <c r="AD30" s="321" t="str">
        <f t="shared" si="14"/>
        <v xml:space="preserve"> </v>
      </c>
      <c r="AE30" s="321" t="str">
        <f t="shared" si="15"/>
        <v xml:space="preserve"> </v>
      </c>
      <c r="AF30" s="322" t="str">
        <f t="shared" si="16"/>
        <v xml:space="preserve"> </v>
      </c>
      <c r="AG30" s="45"/>
      <c r="AH30" s="491">
        <f t="shared" si="17"/>
        <v>2</v>
      </c>
      <c r="AI30" s="60"/>
      <c r="AJ30" s="353"/>
      <c r="AK30" s="353"/>
      <c r="AL30" s="353"/>
      <c r="AM30" s="354"/>
      <c r="AN30" s="354"/>
      <c r="AO30" s="354"/>
      <c r="AP30" s="354"/>
      <c r="AQ30" s="354"/>
      <c r="AR30" s="13"/>
      <c r="AS30" s="13"/>
      <c r="AT30" s="353"/>
      <c r="AU30" s="353"/>
      <c r="AV30" s="353"/>
      <c r="AW30" s="353"/>
      <c r="AX30" s="500"/>
      <c r="AY30" s="353"/>
      <c r="AZ30" s="353"/>
      <c r="BA30" s="353"/>
      <c r="BB30" s="13"/>
      <c r="BC30" s="353"/>
      <c r="BD30" s="13"/>
      <c r="BE30" s="13"/>
    </row>
    <row r="31" spans="1:57" ht="17.100000000000001" customHeight="1" x14ac:dyDescent="0.6">
      <c r="A31" s="291">
        <v>27</v>
      </c>
      <c r="B31" s="4" t="str">
        <f>'เวลาเรียน3-3'!D32</f>
        <v>นาย ธนากร  ทองชูนิตย์</v>
      </c>
      <c r="C31" s="37">
        <v>1</v>
      </c>
      <c r="D31" s="38">
        <v>1</v>
      </c>
      <c r="E31" s="38">
        <v>1</v>
      </c>
      <c r="F31" s="38">
        <v>1</v>
      </c>
      <c r="G31" s="38">
        <v>2</v>
      </c>
      <c r="H31" s="38">
        <v>2</v>
      </c>
      <c r="I31" s="38">
        <v>2</v>
      </c>
      <c r="J31" s="299">
        <v>2</v>
      </c>
      <c r="K31" s="310" t="str">
        <f t="shared" si="0"/>
        <v xml:space="preserve"> </v>
      </c>
      <c r="L31" s="311" t="str">
        <f t="shared" si="7"/>
        <v>/</v>
      </c>
      <c r="M31" s="312" t="str">
        <f t="shared" si="8"/>
        <v xml:space="preserve"> </v>
      </c>
      <c r="N31" s="313" t="str">
        <f t="shared" si="1"/>
        <v xml:space="preserve"> </v>
      </c>
      <c r="O31" s="37"/>
      <c r="P31" s="38"/>
      <c r="Q31" s="299"/>
      <c r="R31" s="300">
        <f t="shared" si="9"/>
        <v>0</v>
      </c>
      <c r="S31" s="335" t="str">
        <f t="shared" si="10"/>
        <v xml:space="preserve"> </v>
      </c>
      <c r="T31" s="333" t="str">
        <f t="shared" si="11"/>
        <v xml:space="preserve"> </v>
      </c>
      <c r="U31" s="333" t="str">
        <f t="shared" si="12"/>
        <v xml:space="preserve"> </v>
      </c>
      <c r="V31" s="337" t="str">
        <f t="shared" si="2"/>
        <v>/</v>
      </c>
      <c r="W31" s="316"/>
      <c r="X31" s="60"/>
      <c r="Y31" s="317">
        <f t="shared" si="3"/>
        <v>0</v>
      </c>
      <c r="Z31" s="318">
        <f t="shared" si="4"/>
        <v>4</v>
      </c>
      <c r="AA31" s="318">
        <f t="shared" si="5"/>
        <v>4</v>
      </c>
      <c r="AB31" s="319">
        <f t="shared" si="6"/>
        <v>0</v>
      </c>
      <c r="AC31" s="320" t="str">
        <f t="shared" si="13"/>
        <v xml:space="preserve"> </v>
      </c>
      <c r="AD31" s="321" t="str">
        <f t="shared" si="14"/>
        <v>2</v>
      </c>
      <c r="AE31" s="321" t="str">
        <f t="shared" si="15"/>
        <v xml:space="preserve"> </v>
      </c>
      <c r="AF31" s="322" t="str">
        <f t="shared" si="16"/>
        <v xml:space="preserve"> </v>
      </c>
      <c r="AG31" s="45"/>
      <c r="AH31" s="491" t="str">
        <f t="shared" si="17"/>
        <v>0</v>
      </c>
      <c r="AI31" s="60"/>
      <c r="AJ31" s="353"/>
      <c r="AK31" s="353"/>
      <c r="AL31" s="353"/>
      <c r="AM31" s="354"/>
      <c r="AN31" s="354"/>
      <c r="AO31" s="499"/>
      <c r="AP31" s="354"/>
      <c r="AQ31" s="354"/>
      <c r="AR31" s="13"/>
      <c r="AS31" s="13"/>
      <c r="AT31" s="353"/>
      <c r="AU31" s="353"/>
      <c r="AV31" s="353"/>
      <c r="AW31" s="353"/>
      <c r="AX31" s="500"/>
      <c r="AY31" s="353"/>
      <c r="AZ31" s="353"/>
      <c r="BA31" s="353"/>
      <c r="BB31" s="13"/>
      <c r="BC31" s="353"/>
      <c r="BD31" s="13"/>
      <c r="BE31" s="13"/>
    </row>
    <row r="32" spans="1:57" ht="17.100000000000001" customHeight="1" x14ac:dyDescent="0.6">
      <c r="A32" s="5">
        <v>28</v>
      </c>
      <c r="B32" s="4" t="str">
        <f>'เวลาเรียน3-3'!D33</f>
        <v>นาย กนก  แดนรับรัมย์</v>
      </c>
      <c r="C32" s="37">
        <v>3</v>
      </c>
      <c r="D32" s="38">
        <v>3</v>
      </c>
      <c r="E32" s="38">
        <v>3</v>
      </c>
      <c r="F32" s="38">
        <v>3</v>
      </c>
      <c r="G32" s="38">
        <v>3</v>
      </c>
      <c r="H32" s="38">
        <v>2</v>
      </c>
      <c r="I32" s="38">
        <v>2</v>
      </c>
      <c r="J32" s="299">
        <v>2</v>
      </c>
      <c r="K32" s="310" t="str">
        <f t="shared" si="0"/>
        <v>/</v>
      </c>
      <c r="L32" s="311" t="str">
        <f t="shared" si="7"/>
        <v>/</v>
      </c>
      <c r="M32" s="312" t="str">
        <f t="shared" si="8"/>
        <v xml:space="preserve"> </v>
      </c>
      <c r="N32" s="313" t="str">
        <f t="shared" si="1"/>
        <v xml:space="preserve"> </v>
      </c>
      <c r="O32" s="37"/>
      <c r="P32" s="38"/>
      <c r="Q32" s="299"/>
      <c r="R32" s="300">
        <f t="shared" si="9"/>
        <v>0</v>
      </c>
      <c r="S32" s="335" t="str">
        <f t="shared" si="10"/>
        <v xml:space="preserve"> </v>
      </c>
      <c r="T32" s="333" t="str">
        <f t="shared" si="11"/>
        <v xml:space="preserve"> </v>
      </c>
      <c r="U32" s="333" t="str">
        <f t="shared" si="12"/>
        <v xml:space="preserve"> </v>
      </c>
      <c r="V32" s="337" t="str">
        <f t="shared" si="2"/>
        <v>/</v>
      </c>
      <c r="W32" s="316"/>
      <c r="X32" s="60"/>
      <c r="Y32" s="317">
        <f t="shared" si="3"/>
        <v>5</v>
      </c>
      <c r="Z32" s="318">
        <f t="shared" si="4"/>
        <v>3</v>
      </c>
      <c r="AA32" s="318">
        <f t="shared" si="5"/>
        <v>0</v>
      </c>
      <c r="AB32" s="319">
        <f t="shared" si="6"/>
        <v>0</v>
      </c>
      <c r="AC32" s="320"/>
      <c r="AD32" s="321" t="str">
        <f>IF(AB32&gt;0," ",IF(Z32=Y32," ",IF(Z32&gt;=AA32,"2",IF(AA32&gt;Y32," ",IF(AA32&gt;Z32," ",IF(Y32=2," "))))))</f>
        <v>2</v>
      </c>
      <c r="AE32" s="321" t="str">
        <f t="shared" si="15"/>
        <v xml:space="preserve"> </v>
      </c>
      <c r="AF32" s="322" t="str">
        <f t="shared" si="16"/>
        <v xml:space="preserve"> </v>
      </c>
      <c r="AG32" s="45"/>
      <c r="AH32" s="491" t="str">
        <f t="shared" si="17"/>
        <v>0</v>
      </c>
      <c r="AI32" s="60"/>
      <c r="AJ32" s="353"/>
      <c r="AK32" s="353"/>
      <c r="AL32" s="353"/>
      <c r="AM32" s="354"/>
      <c r="AN32" s="354"/>
      <c r="AO32" s="354"/>
      <c r="AP32" s="354"/>
      <c r="AQ32" s="354"/>
      <c r="AR32" s="13"/>
      <c r="AS32" s="13"/>
      <c r="AT32" s="353"/>
      <c r="AU32" s="353"/>
      <c r="AV32" s="353"/>
      <c r="AW32" s="353"/>
      <c r="AX32" s="500"/>
      <c r="AY32" s="353"/>
      <c r="AZ32" s="353"/>
      <c r="BA32" s="353"/>
      <c r="BB32" s="13"/>
      <c r="BC32" s="353"/>
      <c r="BD32" s="13"/>
      <c r="BE32" s="13"/>
    </row>
    <row r="33" spans="1:57" ht="17.100000000000001" customHeight="1" x14ac:dyDescent="0.6">
      <c r="A33" s="291">
        <v>29</v>
      </c>
      <c r="B33" s="4" t="str">
        <f>'เวลาเรียน3-3'!D34</f>
        <v>นาย อัครเดช  วิเก็ง</v>
      </c>
      <c r="C33" s="37">
        <v>2</v>
      </c>
      <c r="D33" s="38">
        <v>2</v>
      </c>
      <c r="E33" s="38">
        <v>1</v>
      </c>
      <c r="F33" s="38">
        <v>1</v>
      </c>
      <c r="G33" s="38">
        <v>3</v>
      </c>
      <c r="H33" s="38">
        <v>3</v>
      </c>
      <c r="I33" s="38">
        <v>1</v>
      </c>
      <c r="J33" s="299">
        <v>3</v>
      </c>
      <c r="K33" s="310" t="str">
        <f t="shared" si="0"/>
        <v>/</v>
      </c>
      <c r="L33" s="311" t="str">
        <f t="shared" si="7"/>
        <v xml:space="preserve"> </v>
      </c>
      <c r="M33" s="312" t="str">
        <f t="shared" si="8"/>
        <v>/</v>
      </c>
      <c r="N33" s="313" t="str">
        <f t="shared" si="1"/>
        <v xml:space="preserve"> </v>
      </c>
      <c r="O33" s="37"/>
      <c r="P33" s="38"/>
      <c r="Q33" s="299"/>
      <c r="R33" s="300">
        <f t="shared" si="9"/>
        <v>0</v>
      </c>
      <c r="S33" s="335" t="str">
        <f t="shared" si="10"/>
        <v xml:space="preserve"> </v>
      </c>
      <c r="T33" s="492" t="str">
        <f t="shared" si="11"/>
        <v xml:space="preserve"> </v>
      </c>
      <c r="U33" s="333" t="str">
        <f t="shared" si="12"/>
        <v xml:space="preserve"> </v>
      </c>
      <c r="V33" s="337" t="str">
        <f t="shared" si="2"/>
        <v>/</v>
      </c>
      <c r="W33" s="316"/>
      <c r="X33" s="60"/>
      <c r="Y33" s="317">
        <f t="shared" si="3"/>
        <v>3</v>
      </c>
      <c r="Z33" s="318">
        <f t="shared" si="4"/>
        <v>2</v>
      </c>
      <c r="AA33" s="318">
        <f t="shared" si="5"/>
        <v>3</v>
      </c>
      <c r="AB33" s="319">
        <f t="shared" si="6"/>
        <v>0</v>
      </c>
      <c r="AC33" s="320" t="str">
        <f t="shared" si="13"/>
        <v>3</v>
      </c>
      <c r="AD33" s="321" t="str">
        <f t="shared" si="14"/>
        <v xml:space="preserve"> </v>
      </c>
      <c r="AE33" s="321"/>
      <c r="AF33" s="322" t="str">
        <f t="shared" si="16"/>
        <v xml:space="preserve"> </v>
      </c>
      <c r="AG33" s="45"/>
      <c r="AH33" s="491" t="str">
        <f t="shared" si="17"/>
        <v>0</v>
      </c>
      <c r="AI33" s="60"/>
      <c r="AJ33" s="353"/>
      <c r="AK33" s="353"/>
      <c r="AL33" s="353"/>
      <c r="AM33" s="354"/>
      <c r="AN33" s="354"/>
      <c r="AO33" s="354"/>
      <c r="AP33" s="354"/>
      <c r="AQ33" s="354"/>
      <c r="AR33" s="13"/>
      <c r="AS33" s="13"/>
      <c r="AT33" s="353"/>
      <c r="AU33" s="353"/>
      <c r="AV33" s="353"/>
      <c r="AW33" s="353"/>
      <c r="AX33" s="500"/>
      <c r="AY33" s="353"/>
      <c r="AZ33" s="353"/>
      <c r="BA33" s="353"/>
      <c r="BB33" s="13"/>
      <c r="BC33" s="353"/>
      <c r="BD33" s="13"/>
      <c r="BE33" s="13"/>
    </row>
    <row r="34" spans="1:57" ht="17.100000000000001" customHeight="1" x14ac:dyDescent="0.6">
      <c r="A34" s="5">
        <v>30</v>
      </c>
      <c r="B34" s="4" t="str">
        <f>'เวลาเรียน3-3'!D35</f>
        <v>นางสาว นันท์ลภัส  ไกรใหญ่</v>
      </c>
      <c r="C34" s="37">
        <v>2</v>
      </c>
      <c r="D34" s="38">
        <v>1</v>
      </c>
      <c r="E34" s="38">
        <v>1</v>
      </c>
      <c r="F34" s="38">
        <v>1</v>
      </c>
      <c r="G34" s="38">
        <v>1</v>
      </c>
      <c r="H34" s="38">
        <v>2</v>
      </c>
      <c r="I34" s="38">
        <v>2</v>
      </c>
      <c r="J34" s="299">
        <v>2</v>
      </c>
      <c r="K34" s="310" t="str">
        <f t="shared" si="0"/>
        <v xml:space="preserve"> </v>
      </c>
      <c r="L34" s="311" t="str">
        <f t="shared" si="7"/>
        <v>/</v>
      </c>
      <c r="M34" s="312" t="str">
        <f t="shared" si="8"/>
        <v xml:space="preserve"> </v>
      </c>
      <c r="N34" s="313" t="str">
        <f t="shared" si="1"/>
        <v xml:space="preserve"> </v>
      </c>
      <c r="O34" s="37"/>
      <c r="P34" s="38"/>
      <c r="Q34" s="299"/>
      <c r="R34" s="300">
        <f t="shared" si="9"/>
        <v>0</v>
      </c>
      <c r="S34" s="335" t="str">
        <f t="shared" si="10"/>
        <v xml:space="preserve"> </v>
      </c>
      <c r="T34" s="333" t="str">
        <f t="shared" si="11"/>
        <v xml:space="preserve"> </v>
      </c>
      <c r="U34" s="333" t="str">
        <f t="shared" si="12"/>
        <v xml:space="preserve"> </v>
      </c>
      <c r="V34" s="337" t="str">
        <f t="shared" si="2"/>
        <v>/</v>
      </c>
      <c r="W34" s="316"/>
      <c r="X34" s="60"/>
      <c r="Y34" s="317">
        <f t="shared" si="3"/>
        <v>0</v>
      </c>
      <c r="Z34" s="318">
        <f t="shared" si="4"/>
        <v>4</v>
      </c>
      <c r="AA34" s="318">
        <f t="shared" si="5"/>
        <v>4</v>
      </c>
      <c r="AB34" s="319">
        <f t="shared" si="6"/>
        <v>0</v>
      </c>
      <c r="AC34" s="320" t="str">
        <f t="shared" si="13"/>
        <v xml:space="preserve"> </v>
      </c>
      <c r="AD34" s="321" t="str">
        <f t="shared" si="14"/>
        <v>2</v>
      </c>
      <c r="AE34" s="321" t="str">
        <f t="shared" si="15"/>
        <v xml:space="preserve"> </v>
      </c>
      <c r="AF34" s="322" t="str">
        <f t="shared" si="16"/>
        <v xml:space="preserve"> </v>
      </c>
      <c r="AG34" s="45"/>
      <c r="AH34" s="491" t="str">
        <f t="shared" si="17"/>
        <v>0</v>
      </c>
      <c r="AI34" s="60"/>
      <c r="AJ34" s="353"/>
      <c r="AK34" s="353"/>
      <c r="AL34" s="353"/>
      <c r="AM34" s="354"/>
      <c r="AN34" s="354"/>
      <c r="AO34" s="354"/>
      <c r="AP34" s="354"/>
      <c r="AQ34" s="354"/>
      <c r="AR34" s="13"/>
      <c r="AS34" s="13"/>
      <c r="AT34" s="353"/>
      <c r="AU34" s="353"/>
      <c r="AV34" s="353"/>
      <c r="AW34" s="353"/>
      <c r="AX34" s="500"/>
      <c r="AY34" s="353"/>
      <c r="AZ34" s="353"/>
      <c r="BA34" s="353"/>
      <c r="BB34" s="13"/>
      <c r="BC34" s="353"/>
      <c r="BD34" s="13"/>
      <c r="BE34" s="13"/>
    </row>
    <row r="35" spans="1:57" ht="17.100000000000001" customHeight="1" x14ac:dyDescent="0.6">
      <c r="A35" s="291">
        <v>31</v>
      </c>
      <c r="B35" s="4" t="str">
        <f>'เวลาเรียน3-3'!D36</f>
        <v>นาย พีรพัฒน์  สะราคำ</v>
      </c>
      <c r="C35" s="310">
        <v>2</v>
      </c>
      <c r="D35" s="311">
        <v>2</v>
      </c>
      <c r="E35" s="311">
        <v>2</v>
      </c>
      <c r="F35" s="311">
        <v>3</v>
      </c>
      <c r="G35" s="311">
        <v>3</v>
      </c>
      <c r="H35" s="311">
        <v>3</v>
      </c>
      <c r="I35" s="311">
        <v>1</v>
      </c>
      <c r="J35" s="334">
        <v>1</v>
      </c>
      <c r="K35" s="310" t="str">
        <f t="shared" si="0"/>
        <v>/</v>
      </c>
      <c r="L35" s="311" t="str">
        <f t="shared" si="7"/>
        <v xml:space="preserve"> </v>
      </c>
      <c r="M35" s="312" t="str">
        <f t="shared" si="8"/>
        <v xml:space="preserve"> </v>
      </c>
      <c r="N35" s="313" t="str">
        <f t="shared" si="1"/>
        <v xml:space="preserve"> </v>
      </c>
      <c r="O35" s="310">
        <v>2</v>
      </c>
      <c r="P35" s="311">
        <v>2</v>
      </c>
      <c r="Q35" s="334">
        <v>2</v>
      </c>
      <c r="R35" s="336">
        <f t="shared" si="9"/>
        <v>6</v>
      </c>
      <c r="S35" s="335" t="str">
        <f t="shared" si="10"/>
        <v xml:space="preserve"> </v>
      </c>
      <c r="T35" s="333" t="str">
        <f t="shared" si="11"/>
        <v>/</v>
      </c>
      <c r="U35" s="333" t="str">
        <f t="shared" si="12"/>
        <v xml:space="preserve"> </v>
      </c>
      <c r="V35" s="337" t="str">
        <f t="shared" si="2"/>
        <v xml:space="preserve"> </v>
      </c>
      <c r="W35" s="316"/>
      <c r="X35" s="60"/>
      <c r="Y35" s="317">
        <f t="shared" si="3"/>
        <v>3</v>
      </c>
      <c r="Z35" s="318">
        <f t="shared" si="4"/>
        <v>3</v>
      </c>
      <c r="AA35" s="318">
        <f t="shared" si="5"/>
        <v>2</v>
      </c>
      <c r="AB35" s="319">
        <f t="shared" si="6"/>
        <v>0</v>
      </c>
      <c r="AC35" s="320" t="str">
        <f t="shared" si="13"/>
        <v>3</v>
      </c>
      <c r="AD35" s="321" t="str">
        <f t="shared" si="14"/>
        <v xml:space="preserve"> </v>
      </c>
      <c r="AE35" s="321" t="str">
        <f t="shared" si="15"/>
        <v xml:space="preserve"> </v>
      </c>
      <c r="AF35" s="322" t="str">
        <f t="shared" si="16"/>
        <v xml:space="preserve"> </v>
      </c>
      <c r="AG35" s="45"/>
      <c r="AH35" s="491">
        <f t="shared" si="17"/>
        <v>2</v>
      </c>
      <c r="AI35" s="60"/>
      <c r="AJ35" s="353"/>
      <c r="AK35" s="353"/>
      <c r="AL35" s="353"/>
      <c r="AM35" s="354"/>
      <c r="AN35" s="354"/>
      <c r="AO35" s="499"/>
      <c r="AP35" s="354"/>
      <c r="AQ35" s="354"/>
      <c r="AR35" s="13"/>
      <c r="AS35" s="13"/>
      <c r="AT35" s="353"/>
      <c r="AU35" s="353"/>
      <c r="AV35" s="353"/>
      <c r="AW35" s="353"/>
      <c r="AX35" s="500"/>
      <c r="AY35" s="353"/>
      <c r="AZ35" s="353"/>
      <c r="BA35" s="353"/>
      <c r="BB35" s="13"/>
      <c r="BC35" s="353"/>
      <c r="BD35" s="13"/>
      <c r="BE35" s="13"/>
    </row>
    <row r="36" spans="1:57" ht="17.100000000000001" customHeight="1" x14ac:dyDescent="0.6">
      <c r="A36" s="5">
        <v>32</v>
      </c>
      <c r="B36" s="4" t="str">
        <f>'เวลาเรียน3-3'!D37</f>
        <v>นางสาว รัชนีกร  บูชา</v>
      </c>
      <c r="C36" s="310">
        <v>2</v>
      </c>
      <c r="D36" s="311">
        <v>2</v>
      </c>
      <c r="E36" s="311">
        <v>2</v>
      </c>
      <c r="F36" s="311">
        <v>3</v>
      </c>
      <c r="G36" s="311">
        <v>3</v>
      </c>
      <c r="H36" s="311">
        <v>1</v>
      </c>
      <c r="I36" s="311">
        <v>1</v>
      </c>
      <c r="J36" s="334">
        <v>0</v>
      </c>
      <c r="K36" s="310" t="str">
        <f t="shared" si="0"/>
        <v xml:space="preserve"> </v>
      </c>
      <c r="L36" s="311" t="str">
        <f t="shared" si="7"/>
        <v xml:space="preserve"> </v>
      </c>
      <c r="M36" s="312" t="str">
        <f t="shared" si="8"/>
        <v xml:space="preserve"> </v>
      </c>
      <c r="N36" s="313" t="str">
        <f t="shared" si="1"/>
        <v>/</v>
      </c>
      <c r="O36" s="310"/>
      <c r="P36" s="311"/>
      <c r="Q36" s="334"/>
      <c r="R36" s="336">
        <f t="shared" si="9"/>
        <v>0</v>
      </c>
      <c r="S36" s="335" t="str">
        <f t="shared" si="10"/>
        <v xml:space="preserve"> </v>
      </c>
      <c r="T36" s="333" t="str">
        <f t="shared" si="11"/>
        <v xml:space="preserve"> </v>
      </c>
      <c r="U36" s="333" t="str">
        <f t="shared" si="12"/>
        <v xml:space="preserve"> </v>
      </c>
      <c r="V36" s="337" t="str">
        <f t="shared" si="2"/>
        <v>/</v>
      </c>
      <c r="W36" s="316"/>
      <c r="X36" s="60"/>
      <c r="Y36" s="317">
        <f t="shared" si="3"/>
        <v>2</v>
      </c>
      <c r="Z36" s="318">
        <f t="shared" si="4"/>
        <v>3</v>
      </c>
      <c r="AA36" s="318">
        <f t="shared" si="5"/>
        <v>2</v>
      </c>
      <c r="AB36" s="319">
        <f t="shared" si="6"/>
        <v>1</v>
      </c>
      <c r="AC36" s="320" t="str">
        <f t="shared" si="13"/>
        <v xml:space="preserve"> </v>
      </c>
      <c r="AD36" s="321" t="str">
        <f t="shared" si="14"/>
        <v xml:space="preserve"> </v>
      </c>
      <c r="AE36" s="321" t="str">
        <f t="shared" si="15"/>
        <v xml:space="preserve"> </v>
      </c>
      <c r="AF36" s="322" t="str">
        <f t="shared" si="16"/>
        <v>0</v>
      </c>
      <c r="AG36" s="13"/>
      <c r="AH36" s="491" t="str">
        <f t="shared" si="17"/>
        <v>0</v>
      </c>
      <c r="AI36" s="60"/>
      <c r="AJ36" s="353"/>
      <c r="AK36" s="353"/>
      <c r="AL36" s="353"/>
      <c r="AM36" s="354"/>
      <c r="AN36" s="354"/>
      <c r="AO36" s="354"/>
      <c r="AP36" s="354"/>
      <c r="AQ36" s="354"/>
      <c r="AR36" s="13"/>
      <c r="AS36" s="13"/>
      <c r="AT36" s="353"/>
      <c r="AU36" s="353"/>
      <c r="AV36" s="353"/>
      <c r="AW36" s="353"/>
      <c r="AX36" s="500"/>
      <c r="AY36" s="353"/>
      <c r="AZ36" s="353"/>
      <c r="BA36" s="353"/>
      <c r="BB36" s="13"/>
      <c r="BC36" s="353"/>
      <c r="BD36" s="13"/>
      <c r="BE36" s="13"/>
    </row>
    <row r="37" spans="1:57" ht="17.100000000000001" customHeight="1" x14ac:dyDescent="0.6">
      <c r="A37" s="291">
        <v>33</v>
      </c>
      <c r="B37" s="4" t="str">
        <f>'เวลาเรียน3-3'!D38</f>
        <v>นาย กฤตนนท์  บุญลิกา</v>
      </c>
      <c r="C37" s="310">
        <v>1.5</v>
      </c>
      <c r="D37" s="311">
        <v>1.5</v>
      </c>
      <c r="E37" s="311">
        <v>2</v>
      </c>
      <c r="F37" s="311">
        <v>3</v>
      </c>
      <c r="G37" s="311">
        <v>2</v>
      </c>
      <c r="H37" s="311">
        <v>2</v>
      </c>
      <c r="I37" s="311">
        <v>0.999999999999999</v>
      </c>
      <c r="J37" s="334">
        <v>0</v>
      </c>
      <c r="K37" s="310" t="str">
        <f t="shared" si="0"/>
        <v xml:space="preserve"> </v>
      </c>
      <c r="L37" s="311" t="str">
        <f t="shared" si="7"/>
        <v xml:space="preserve"> </v>
      </c>
      <c r="M37" s="312" t="str">
        <f t="shared" si="8"/>
        <v xml:space="preserve"> </v>
      </c>
      <c r="N37" s="313" t="str">
        <f t="shared" si="1"/>
        <v>/</v>
      </c>
      <c r="O37" s="310">
        <v>2</v>
      </c>
      <c r="P37" s="311">
        <v>3</v>
      </c>
      <c r="Q37" s="334">
        <v>3</v>
      </c>
      <c r="R37" s="336">
        <f t="shared" si="9"/>
        <v>8</v>
      </c>
      <c r="S37" s="335" t="str">
        <f t="shared" si="10"/>
        <v>/</v>
      </c>
      <c r="T37" s="492" t="str">
        <f t="shared" si="11"/>
        <v xml:space="preserve"> </v>
      </c>
      <c r="U37" s="333" t="str">
        <f t="shared" si="12"/>
        <v xml:space="preserve"> </v>
      </c>
      <c r="V37" s="337" t="str">
        <f t="shared" si="2"/>
        <v xml:space="preserve"> </v>
      </c>
      <c r="W37" s="316"/>
      <c r="X37" s="60"/>
      <c r="Y37" s="317">
        <f t="shared" si="3"/>
        <v>1</v>
      </c>
      <c r="Z37" s="318">
        <f t="shared" si="4"/>
        <v>3</v>
      </c>
      <c r="AA37" s="318">
        <f t="shared" si="5"/>
        <v>0</v>
      </c>
      <c r="AB37" s="319">
        <f t="shared" si="6"/>
        <v>1</v>
      </c>
      <c r="AC37" s="320" t="str">
        <f t="shared" si="13"/>
        <v xml:space="preserve"> </v>
      </c>
      <c r="AD37" s="321" t="str">
        <f t="shared" si="14"/>
        <v xml:space="preserve"> </v>
      </c>
      <c r="AE37" s="321" t="str">
        <f t="shared" si="15"/>
        <v xml:space="preserve"> </v>
      </c>
      <c r="AF37" s="322" t="str">
        <f t="shared" si="16"/>
        <v>0</v>
      </c>
      <c r="AG37" s="13"/>
      <c r="AH37" s="491">
        <f t="shared" si="17"/>
        <v>3</v>
      </c>
      <c r="AI37" s="60"/>
      <c r="AJ37" s="353"/>
      <c r="AK37" s="353"/>
      <c r="AL37" s="353"/>
      <c r="AM37" s="354"/>
      <c r="AN37" s="354"/>
      <c r="AO37" s="354"/>
      <c r="AP37" s="354"/>
      <c r="AQ37" s="354"/>
      <c r="AR37" s="13"/>
      <c r="AS37" s="13"/>
      <c r="AT37" s="353"/>
      <c r="AU37" s="353"/>
      <c r="AV37" s="353"/>
      <c r="AW37" s="353"/>
      <c r="AX37" s="500"/>
      <c r="AY37" s="353"/>
      <c r="AZ37" s="353"/>
      <c r="BA37" s="353"/>
      <c r="BB37" s="13"/>
      <c r="BC37" s="353"/>
      <c r="BD37" s="13"/>
      <c r="BE37" s="13"/>
    </row>
    <row r="38" spans="1:57" ht="17.100000000000001" customHeight="1" x14ac:dyDescent="0.6">
      <c r="A38" s="5">
        <v>34</v>
      </c>
      <c r="B38" s="4" t="str">
        <f>'เวลาเรียน3-3'!D39</f>
        <v>นางสาว ปณิดา  คำโสด</v>
      </c>
      <c r="C38" s="310">
        <v>1</v>
      </c>
      <c r="D38" s="311">
        <v>2</v>
      </c>
      <c r="E38" s="311">
        <v>2</v>
      </c>
      <c r="F38" s="311">
        <v>2</v>
      </c>
      <c r="G38" s="311">
        <v>1</v>
      </c>
      <c r="H38" s="311">
        <v>1</v>
      </c>
      <c r="I38" s="311">
        <v>0.89999999999999902</v>
      </c>
      <c r="J38" s="334">
        <v>1</v>
      </c>
      <c r="K38" s="310" t="str">
        <f t="shared" si="0"/>
        <v xml:space="preserve"> </v>
      </c>
      <c r="L38" s="311" t="str">
        <f t="shared" si="7"/>
        <v xml:space="preserve"> </v>
      </c>
      <c r="M38" s="312" t="str">
        <f t="shared" si="8"/>
        <v>/</v>
      </c>
      <c r="N38" s="313" t="str">
        <f t="shared" si="1"/>
        <v xml:space="preserve"> </v>
      </c>
      <c r="O38" s="310"/>
      <c r="P38" s="311"/>
      <c r="Q38" s="334"/>
      <c r="R38" s="336">
        <f t="shared" si="9"/>
        <v>0</v>
      </c>
      <c r="S38" s="335" t="str">
        <f t="shared" si="10"/>
        <v xml:space="preserve"> </v>
      </c>
      <c r="T38" s="333" t="str">
        <f t="shared" si="11"/>
        <v xml:space="preserve"> </v>
      </c>
      <c r="U38" s="333" t="str">
        <f t="shared" si="12"/>
        <v xml:space="preserve"> </v>
      </c>
      <c r="V38" s="337" t="str">
        <f t="shared" si="2"/>
        <v>/</v>
      </c>
      <c r="W38" s="316"/>
      <c r="X38" s="60"/>
      <c r="Y38" s="317">
        <f t="shared" si="3"/>
        <v>0</v>
      </c>
      <c r="Z38" s="318">
        <f t="shared" si="4"/>
        <v>3</v>
      </c>
      <c r="AA38" s="318">
        <f t="shared" si="5"/>
        <v>4</v>
      </c>
      <c r="AB38" s="319">
        <f t="shared" si="6"/>
        <v>0</v>
      </c>
      <c r="AC38" s="320" t="str">
        <f t="shared" si="13"/>
        <v xml:space="preserve"> </v>
      </c>
      <c r="AD38" s="321" t="str">
        <f t="shared" si="14"/>
        <v xml:space="preserve"> </v>
      </c>
      <c r="AE38" s="321" t="str">
        <f t="shared" si="15"/>
        <v>1</v>
      </c>
      <c r="AF38" s="322" t="str">
        <f t="shared" si="16"/>
        <v xml:space="preserve"> </v>
      </c>
      <c r="AG38" s="13"/>
      <c r="AH38" s="491" t="str">
        <f t="shared" si="17"/>
        <v>0</v>
      </c>
      <c r="AI38" s="60"/>
      <c r="AJ38" s="353"/>
      <c r="AK38" s="353"/>
      <c r="AL38" s="353"/>
      <c r="AM38" s="354"/>
      <c r="AN38" s="354"/>
      <c r="AO38" s="354"/>
      <c r="AP38" s="354"/>
      <c r="AQ38" s="354"/>
      <c r="AR38" s="13"/>
      <c r="AS38" s="13"/>
      <c r="AT38" s="353"/>
      <c r="AU38" s="353"/>
      <c r="AV38" s="353"/>
      <c r="AW38" s="353"/>
      <c r="AX38" s="500"/>
      <c r="AY38" s="353"/>
      <c r="AZ38" s="353"/>
      <c r="BA38" s="353"/>
      <c r="BB38" s="13"/>
      <c r="BC38" s="353"/>
      <c r="BD38" s="13"/>
      <c r="BE38" s="13"/>
    </row>
    <row r="39" spans="1:57" ht="17.100000000000001" customHeight="1" x14ac:dyDescent="0.6">
      <c r="A39" s="291">
        <v>35</v>
      </c>
      <c r="B39" s="4" t="str">
        <f>'เวลาเรียน3-3'!D40</f>
        <v>นางสาว ปริณดา   แจ่มทอง</v>
      </c>
      <c r="C39" s="310">
        <v>1</v>
      </c>
      <c r="D39" s="311">
        <v>1</v>
      </c>
      <c r="E39" s="311">
        <v>2</v>
      </c>
      <c r="F39" s="311">
        <v>2</v>
      </c>
      <c r="G39" s="311">
        <v>2</v>
      </c>
      <c r="H39" s="311">
        <v>1</v>
      </c>
      <c r="I39" s="311">
        <v>1</v>
      </c>
      <c r="J39" s="334">
        <v>1</v>
      </c>
      <c r="K39" s="310" t="str">
        <f t="shared" si="0"/>
        <v xml:space="preserve"> </v>
      </c>
      <c r="L39" s="311" t="str">
        <f t="shared" si="7"/>
        <v xml:space="preserve"> </v>
      </c>
      <c r="M39" s="312" t="str">
        <f t="shared" si="8"/>
        <v>/</v>
      </c>
      <c r="N39" s="313" t="str">
        <f t="shared" si="1"/>
        <v xml:space="preserve"> </v>
      </c>
      <c r="O39" s="310">
        <v>3</v>
      </c>
      <c r="P39" s="311">
        <v>3</v>
      </c>
      <c r="Q39" s="334">
        <v>3</v>
      </c>
      <c r="R39" s="336">
        <f t="shared" si="9"/>
        <v>9</v>
      </c>
      <c r="S39" s="335" t="str">
        <f t="shared" si="10"/>
        <v>/</v>
      </c>
      <c r="T39" s="333" t="str">
        <f t="shared" si="11"/>
        <v xml:space="preserve"> </v>
      </c>
      <c r="U39" s="333" t="str">
        <f t="shared" si="12"/>
        <v xml:space="preserve"> </v>
      </c>
      <c r="V39" s="337" t="str">
        <f t="shared" si="2"/>
        <v xml:space="preserve"> </v>
      </c>
      <c r="W39" s="316"/>
      <c r="X39" s="60"/>
      <c r="Y39" s="317">
        <f t="shared" si="3"/>
        <v>0</v>
      </c>
      <c r="Z39" s="318">
        <f t="shared" si="4"/>
        <v>3</v>
      </c>
      <c r="AA39" s="318">
        <f t="shared" si="5"/>
        <v>5</v>
      </c>
      <c r="AB39" s="319">
        <f t="shared" si="6"/>
        <v>0</v>
      </c>
      <c r="AC39" s="320" t="str">
        <f t="shared" si="13"/>
        <v xml:space="preserve"> </v>
      </c>
      <c r="AD39" s="321" t="str">
        <f t="shared" si="14"/>
        <v xml:space="preserve"> </v>
      </c>
      <c r="AE39" s="321" t="str">
        <f t="shared" si="15"/>
        <v>1</v>
      </c>
      <c r="AF39" s="322" t="str">
        <f t="shared" si="16"/>
        <v xml:space="preserve"> </v>
      </c>
      <c r="AG39" s="13"/>
      <c r="AH39" s="491">
        <f t="shared" si="17"/>
        <v>3</v>
      </c>
      <c r="AI39" s="60"/>
      <c r="AJ39" s="353"/>
      <c r="AK39" s="353"/>
      <c r="AL39" s="353"/>
      <c r="AM39" s="354"/>
      <c r="AN39" s="354"/>
      <c r="AO39" s="354"/>
      <c r="AP39" s="354"/>
      <c r="AQ39" s="354"/>
      <c r="AR39" s="13"/>
      <c r="AS39" s="13"/>
      <c r="AT39" s="353"/>
      <c r="AU39" s="353"/>
      <c r="AV39" s="353"/>
      <c r="AW39" s="353"/>
      <c r="AX39" s="500"/>
      <c r="AY39" s="353"/>
      <c r="AZ39" s="353"/>
      <c r="BA39" s="353"/>
      <c r="BB39" s="13"/>
      <c r="BC39" s="353"/>
      <c r="BD39" s="13"/>
      <c r="BE39" s="13"/>
    </row>
    <row r="40" spans="1:57" ht="17.100000000000001" customHeight="1" x14ac:dyDescent="0.6">
      <c r="A40" s="5">
        <v>36</v>
      </c>
      <c r="B40" s="4"/>
      <c r="C40" s="310"/>
      <c r="D40" s="311"/>
      <c r="E40" s="311"/>
      <c r="F40" s="311"/>
      <c r="G40" s="311"/>
      <c r="H40" s="311"/>
      <c r="I40" s="311"/>
      <c r="J40" s="334"/>
      <c r="K40" s="310"/>
      <c r="L40" s="311"/>
      <c r="M40" s="312"/>
      <c r="N40" s="313"/>
      <c r="O40" s="310"/>
      <c r="P40" s="311"/>
      <c r="Q40" s="334"/>
      <c r="R40" s="336"/>
      <c r="S40" s="335"/>
      <c r="T40" s="333"/>
      <c r="U40" s="333"/>
      <c r="V40" s="337"/>
      <c r="W40" s="316"/>
      <c r="X40" s="60"/>
      <c r="Y40" s="317"/>
      <c r="Z40" s="318"/>
      <c r="AA40" s="318"/>
      <c r="AB40" s="319"/>
      <c r="AC40" s="320"/>
      <c r="AD40" s="321"/>
      <c r="AE40" s="321"/>
      <c r="AF40" s="322"/>
      <c r="AG40" s="13"/>
      <c r="AH40" s="491"/>
      <c r="AI40" s="60"/>
      <c r="AJ40" s="353"/>
      <c r="AK40" s="353"/>
      <c r="AL40" s="353"/>
      <c r="AM40" s="354"/>
      <c r="AN40" s="354"/>
      <c r="AO40" s="499"/>
      <c r="AP40" s="354"/>
      <c r="AQ40" s="354"/>
      <c r="AR40" s="13"/>
      <c r="AS40" s="13"/>
      <c r="AT40" s="353"/>
      <c r="AU40" s="353"/>
      <c r="AV40" s="353"/>
      <c r="AW40" s="353"/>
      <c r="AX40" s="500"/>
      <c r="AY40" s="353"/>
      <c r="AZ40" s="353"/>
      <c r="BA40" s="353"/>
      <c r="BB40" s="13"/>
      <c r="BC40" s="353"/>
      <c r="BD40" s="13"/>
      <c r="BE40" s="13"/>
    </row>
    <row r="41" spans="1:57" ht="17.100000000000001" customHeight="1" x14ac:dyDescent="0.6">
      <c r="A41" s="291">
        <v>37</v>
      </c>
      <c r="B41" s="4"/>
      <c r="C41" s="310"/>
      <c r="D41" s="311"/>
      <c r="E41" s="311"/>
      <c r="F41" s="311"/>
      <c r="G41" s="311"/>
      <c r="H41" s="311"/>
      <c r="I41" s="311"/>
      <c r="J41" s="334"/>
      <c r="K41" s="310"/>
      <c r="L41" s="311"/>
      <c r="M41" s="312"/>
      <c r="N41" s="313"/>
      <c r="O41" s="310"/>
      <c r="P41" s="311"/>
      <c r="Q41" s="334"/>
      <c r="R41" s="336"/>
      <c r="S41" s="335"/>
      <c r="T41" s="333"/>
      <c r="U41" s="333"/>
      <c r="V41" s="337"/>
      <c r="W41" s="316"/>
      <c r="X41" s="60"/>
      <c r="Y41" s="317"/>
      <c r="Z41" s="318"/>
      <c r="AA41" s="318"/>
      <c r="AB41" s="319"/>
      <c r="AC41" s="320"/>
      <c r="AD41" s="321"/>
      <c r="AE41" s="321"/>
      <c r="AF41" s="322"/>
      <c r="AG41" s="13"/>
      <c r="AH41" s="491"/>
      <c r="AI41" s="60"/>
      <c r="AJ41" s="353"/>
      <c r="AK41" s="353"/>
      <c r="AL41" s="353"/>
      <c r="AM41" s="354"/>
      <c r="AN41" s="354"/>
      <c r="AO41" s="354"/>
      <c r="AP41" s="354"/>
      <c r="AQ41" s="354"/>
      <c r="AR41" s="13"/>
      <c r="AS41" s="13"/>
      <c r="AT41" s="353"/>
      <c r="AU41" s="353"/>
      <c r="AV41" s="353"/>
      <c r="AW41" s="353"/>
      <c r="AX41" s="500"/>
      <c r="AY41" s="353"/>
      <c r="AZ41" s="353"/>
      <c r="BA41" s="353"/>
      <c r="BB41" s="13"/>
      <c r="BC41" s="353"/>
      <c r="BD41" s="13"/>
      <c r="BE41" s="13"/>
    </row>
    <row r="42" spans="1:57" ht="17.100000000000001" customHeight="1" x14ac:dyDescent="0.6">
      <c r="A42" s="5">
        <v>38</v>
      </c>
      <c r="B42" s="4"/>
      <c r="C42" s="310"/>
      <c r="D42" s="311"/>
      <c r="E42" s="311"/>
      <c r="F42" s="311"/>
      <c r="G42" s="311"/>
      <c r="H42" s="311"/>
      <c r="I42" s="311"/>
      <c r="J42" s="334"/>
      <c r="K42" s="310"/>
      <c r="L42" s="311"/>
      <c r="M42" s="312"/>
      <c r="N42" s="313"/>
      <c r="O42" s="310"/>
      <c r="P42" s="311"/>
      <c r="Q42" s="334"/>
      <c r="R42" s="336"/>
      <c r="S42" s="335"/>
      <c r="T42" s="333"/>
      <c r="U42" s="333"/>
      <c r="V42" s="337"/>
      <c r="W42" s="316"/>
      <c r="X42" s="60"/>
      <c r="Y42" s="317"/>
      <c r="Z42" s="318"/>
      <c r="AA42" s="318"/>
      <c r="AB42" s="319"/>
      <c r="AC42" s="320"/>
      <c r="AD42" s="321"/>
      <c r="AE42" s="321"/>
      <c r="AF42" s="322"/>
      <c r="AG42" s="13"/>
      <c r="AH42" s="491"/>
      <c r="AI42" s="60"/>
      <c r="AJ42" s="353"/>
      <c r="AK42" s="353"/>
      <c r="AL42" s="353"/>
      <c r="AM42" s="354"/>
      <c r="AN42" s="354"/>
      <c r="AO42" s="354"/>
      <c r="AP42" s="354"/>
      <c r="AQ42" s="354"/>
      <c r="AR42" s="13"/>
      <c r="AS42" s="13"/>
      <c r="AT42" s="353"/>
      <c r="AU42" s="353"/>
      <c r="AV42" s="353"/>
      <c r="AW42" s="353"/>
      <c r="AX42" s="500"/>
      <c r="AY42" s="353"/>
      <c r="AZ42" s="353"/>
      <c r="BA42" s="353"/>
      <c r="BB42" s="13"/>
      <c r="BC42" s="353"/>
      <c r="BD42" s="13"/>
      <c r="BE42" s="13"/>
    </row>
    <row r="43" spans="1:57" ht="17.100000000000001" customHeight="1" x14ac:dyDescent="0.6">
      <c r="A43" s="291">
        <v>39</v>
      </c>
      <c r="B43" s="4"/>
      <c r="C43" s="310"/>
      <c r="D43" s="311"/>
      <c r="E43" s="311"/>
      <c r="F43" s="311"/>
      <c r="G43" s="311"/>
      <c r="H43" s="311"/>
      <c r="I43" s="311"/>
      <c r="J43" s="334"/>
      <c r="K43" s="310"/>
      <c r="L43" s="311"/>
      <c r="M43" s="312"/>
      <c r="N43" s="313"/>
      <c r="O43" s="502"/>
      <c r="P43" s="503"/>
      <c r="Q43" s="504"/>
      <c r="R43" s="336"/>
      <c r="S43" s="335"/>
      <c r="T43" s="333"/>
      <c r="U43" s="333"/>
      <c r="V43" s="337"/>
      <c r="W43" s="505"/>
      <c r="X43" s="60"/>
      <c r="Y43" s="317"/>
      <c r="Z43" s="318"/>
      <c r="AA43" s="318"/>
      <c r="AB43" s="319"/>
      <c r="AC43" s="320"/>
      <c r="AD43" s="321"/>
      <c r="AE43" s="321"/>
      <c r="AF43" s="322"/>
      <c r="AG43" s="13"/>
      <c r="AH43" s="491"/>
      <c r="AI43" s="60"/>
      <c r="AJ43" s="353"/>
      <c r="AK43" s="353"/>
      <c r="AL43" s="353"/>
      <c r="AM43" s="354"/>
      <c r="AN43" s="354"/>
      <c r="AO43" s="354"/>
      <c r="AP43" s="354"/>
      <c r="AQ43" s="354"/>
      <c r="AR43" s="13"/>
      <c r="AS43" s="13"/>
      <c r="AT43" s="353"/>
      <c r="AU43" s="353"/>
      <c r="AV43" s="353"/>
      <c r="AW43" s="353"/>
      <c r="AX43" s="500"/>
      <c r="AY43" s="353"/>
      <c r="AZ43" s="353"/>
      <c r="BA43" s="353"/>
      <c r="BB43" s="13"/>
      <c r="BC43" s="353"/>
      <c r="BD43" s="13"/>
      <c r="BE43" s="13"/>
    </row>
    <row r="44" spans="1:57" s="13" customFormat="1" ht="16.5" customHeight="1" thickBot="1" x14ac:dyDescent="0.65">
      <c r="A44" s="338">
        <v>40</v>
      </c>
      <c r="B44" s="4"/>
      <c r="C44" s="340"/>
      <c r="D44" s="341"/>
      <c r="E44" s="341"/>
      <c r="F44" s="341"/>
      <c r="G44" s="341"/>
      <c r="H44" s="341"/>
      <c r="I44" s="341"/>
      <c r="J44" s="342"/>
      <c r="K44" s="340"/>
      <c r="L44" s="341"/>
      <c r="M44" s="507"/>
      <c r="N44" s="343"/>
      <c r="O44" s="340"/>
      <c r="P44" s="341"/>
      <c r="Q44" s="345"/>
      <c r="R44" s="344"/>
      <c r="S44" s="335"/>
      <c r="T44" s="333"/>
      <c r="U44" s="333"/>
      <c r="V44" s="337"/>
      <c r="W44" s="509"/>
      <c r="X44" s="60"/>
      <c r="Y44" s="317"/>
      <c r="Z44" s="318"/>
      <c r="AA44" s="318"/>
      <c r="AB44" s="319"/>
      <c r="AC44" s="320"/>
      <c r="AD44" s="321"/>
      <c r="AE44" s="321"/>
      <c r="AF44" s="322"/>
      <c r="AG44" s="60"/>
      <c r="AH44" s="491"/>
      <c r="AI44" s="60"/>
      <c r="AJ44" s="353"/>
      <c r="AK44" s="353"/>
      <c r="AL44" s="353"/>
      <c r="AM44" s="354"/>
      <c r="AN44" s="354"/>
      <c r="AO44" s="499"/>
      <c r="AP44" s="354"/>
      <c r="AQ44" s="354"/>
      <c r="AT44" s="353"/>
      <c r="AU44" s="353"/>
      <c r="AV44" s="353"/>
      <c r="AW44" s="353"/>
      <c r="AX44" s="500"/>
      <c r="AY44" s="353"/>
      <c r="AZ44" s="353"/>
      <c r="BA44" s="353"/>
      <c r="BC44" s="353"/>
    </row>
    <row r="45" spans="1:57" s="13" customFormat="1" ht="5.25" customHeight="1" x14ac:dyDescent="0.6">
      <c r="A45" s="6"/>
      <c r="B45" s="7"/>
      <c r="C45" s="353"/>
      <c r="D45" s="353"/>
      <c r="E45" s="353"/>
      <c r="F45" s="353"/>
      <c r="G45" s="353"/>
      <c r="H45" s="353"/>
      <c r="I45" s="353"/>
      <c r="J45" s="353"/>
      <c r="K45" s="354"/>
      <c r="L45" s="354"/>
      <c r="M45" s="353"/>
      <c r="N45" s="353"/>
      <c r="O45" s="353"/>
      <c r="P45" s="353"/>
      <c r="Q45" s="354"/>
      <c r="R45" s="354"/>
      <c r="S45" s="353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353"/>
      <c r="AK45" s="353"/>
      <c r="AL45" s="353"/>
      <c r="AM45" s="354"/>
      <c r="AN45" s="354"/>
      <c r="AO45" s="499"/>
      <c r="AP45" s="354"/>
      <c r="AQ45" s="354"/>
      <c r="AT45" s="353"/>
      <c r="AU45" s="353"/>
      <c r="AV45" s="353"/>
      <c r="AW45" s="353"/>
      <c r="AX45" s="500"/>
      <c r="AY45" s="353"/>
      <c r="AZ45" s="353"/>
      <c r="BA45" s="353"/>
      <c r="BC45" s="353"/>
    </row>
    <row r="46" spans="1:57" s="13" customFormat="1" ht="5.25" customHeight="1" x14ac:dyDescent="0.6">
      <c r="A46" s="6"/>
      <c r="B46" s="7"/>
      <c r="C46" s="353"/>
      <c r="D46" s="353"/>
      <c r="E46" s="353"/>
      <c r="F46" s="353"/>
      <c r="G46" s="353"/>
      <c r="H46" s="353"/>
      <c r="I46" s="353"/>
      <c r="J46" s="353"/>
      <c r="K46" s="354"/>
      <c r="L46" s="354"/>
      <c r="M46" s="353"/>
      <c r="N46" s="353"/>
      <c r="O46" s="353"/>
      <c r="P46" s="353"/>
      <c r="Q46" s="354"/>
      <c r="R46" s="354"/>
      <c r="S46" s="353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353"/>
      <c r="AK46" s="353"/>
      <c r="AL46" s="353"/>
      <c r="AM46" s="354"/>
      <c r="AN46" s="354"/>
      <c r="AO46" s="499"/>
      <c r="AP46" s="354"/>
      <c r="AQ46" s="354"/>
      <c r="AT46" s="353"/>
      <c r="AU46" s="353"/>
      <c r="AV46" s="353"/>
      <c r="AW46" s="353"/>
      <c r="AX46" s="500"/>
      <c r="AY46" s="353"/>
      <c r="AZ46" s="353"/>
      <c r="BA46" s="353"/>
      <c r="BC46" s="353"/>
    </row>
    <row r="47" spans="1:57" s="13" customFormat="1" ht="5.25" customHeight="1" x14ac:dyDescent="0.6">
      <c r="A47" s="6"/>
      <c r="B47" s="7"/>
      <c r="C47" s="353"/>
      <c r="D47" s="353"/>
      <c r="E47" s="353"/>
      <c r="F47" s="353"/>
      <c r="G47" s="353"/>
      <c r="H47" s="353"/>
      <c r="I47" s="353"/>
      <c r="J47" s="353"/>
      <c r="K47" s="354"/>
      <c r="L47" s="354"/>
      <c r="M47" s="353"/>
      <c r="N47" s="353"/>
      <c r="O47" s="353"/>
      <c r="P47" s="353"/>
      <c r="Q47" s="354"/>
      <c r="R47" s="354"/>
      <c r="S47" s="353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353"/>
      <c r="AK47" s="353"/>
      <c r="AL47" s="353"/>
      <c r="AM47" s="354"/>
      <c r="AN47" s="354"/>
      <c r="AO47" s="499"/>
      <c r="AP47" s="354"/>
      <c r="AQ47" s="354"/>
      <c r="AT47" s="353"/>
      <c r="AU47" s="353"/>
      <c r="AV47" s="353"/>
      <c r="AW47" s="353"/>
      <c r="AX47" s="500"/>
      <c r="AY47" s="353"/>
      <c r="AZ47" s="353"/>
      <c r="BA47" s="353"/>
      <c r="BC47" s="353"/>
    </row>
    <row r="48" spans="1:57" s="13" customFormat="1" ht="5.25" customHeight="1" x14ac:dyDescent="0.6">
      <c r="A48" s="6"/>
      <c r="B48" s="7"/>
      <c r="C48" s="353"/>
      <c r="D48" s="353"/>
      <c r="E48" s="353"/>
      <c r="F48" s="353"/>
      <c r="G48" s="353"/>
      <c r="H48" s="353"/>
      <c r="I48" s="353"/>
      <c r="J48" s="353"/>
      <c r="K48" s="354"/>
      <c r="L48" s="354"/>
      <c r="M48" s="353"/>
      <c r="N48" s="353"/>
      <c r="O48" s="353"/>
      <c r="P48" s="353"/>
      <c r="Q48" s="354"/>
      <c r="R48" s="354"/>
      <c r="S48" s="353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353"/>
      <c r="AK48" s="353"/>
      <c r="AL48" s="353"/>
      <c r="AM48" s="354"/>
      <c r="AN48" s="354"/>
      <c r="AO48" s="499"/>
      <c r="AP48" s="354"/>
      <c r="AQ48" s="354"/>
      <c r="AT48" s="353"/>
      <c r="AU48" s="353"/>
      <c r="AV48" s="353"/>
      <c r="AW48" s="353"/>
      <c r="AX48" s="500"/>
      <c r="AY48" s="353"/>
      <c r="AZ48" s="353"/>
      <c r="BA48" s="353"/>
      <c r="BC48" s="353"/>
    </row>
    <row r="49" spans="1:55" s="13" customFormat="1" ht="5.25" customHeight="1" x14ac:dyDescent="0.6">
      <c r="A49" s="6"/>
      <c r="B49" s="7"/>
      <c r="C49" s="353"/>
      <c r="D49" s="353"/>
      <c r="E49" s="353"/>
      <c r="F49" s="353"/>
      <c r="G49" s="353"/>
      <c r="H49" s="353"/>
      <c r="I49" s="353"/>
      <c r="J49" s="353"/>
      <c r="K49" s="354"/>
      <c r="L49" s="354"/>
      <c r="M49" s="353"/>
      <c r="N49" s="353"/>
      <c r="O49" s="353"/>
      <c r="P49" s="353"/>
      <c r="Q49" s="354"/>
      <c r="R49" s="354"/>
      <c r="S49" s="353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353"/>
      <c r="AK49" s="353"/>
      <c r="AL49" s="353"/>
      <c r="AM49" s="354"/>
      <c r="AN49" s="354"/>
      <c r="AO49" s="499"/>
      <c r="AP49" s="354"/>
      <c r="AQ49" s="354"/>
      <c r="AT49" s="353"/>
      <c r="AU49" s="353"/>
      <c r="AV49" s="353"/>
      <c r="AW49" s="353"/>
      <c r="AX49" s="500"/>
      <c r="AY49" s="353"/>
      <c r="AZ49" s="353"/>
      <c r="BA49" s="353"/>
      <c r="BC49" s="353"/>
    </row>
    <row r="50" spans="1:55" ht="30" customHeight="1" x14ac:dyDescent="0.7">
      <c r="B50" s="61"/>
      <c r="C50" s="61"/>
      <c r="E50" s="61"/>
      <c r="F50" s="355" t="s">
        <v>32</v>
      </c>
      <c r="G50" s="356"/>
      <c r="H50" s="333">
        <v>0</v>
      </c>
      <c r="I50" s="355" t="s">
        <v>30</v>
      </c>
      <c r="J50" s="355"/>
      <c r="K50" s="333">
        <f>COUNTIF($AF$5:$AF$44,"0")</f>
        <v>6</v>
      </c>
      <c r="L50" s="333" t="s">
        <v>31</v>
      </c>
      <c r="M50" s="355" t="s">
        <v>32</v>
      </c>
      <c r="N50" s="355"/>
      <c r="O50" s="333">
        <v>0</v>
      </c>
      <c r="P50" s="355" t="s">
        <v>30</v>
      </c>
      <c r="Q50" s="355"/>
      <c r="R50" s="333">
        <f>COUNTIF($AH$5:$AH$44,"0")</f>
        <v>23</v>
      </c>
      <c r="S50" s="333" t="s">
        <v>31</v>
      </c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353"/>
      <c r="AK50" s="353"/>
      <c r="AL50" s="353"/>
      <c r="AM50" s="354"/>
      <c r="AN50" s="354"/>
      <c r="AO50" s="354"/>
      <c r="AP50" s="354"/>
      <c r="AQ50" s="354"/>
      <c r="AR50" s="13"/>
      <c r="AS50" s="13"/>
      <c r="AT50" s="353"/>
      <c r="AU50" s="353"/>
      <c r="AV50" s="353"/>
      <c r="AW50" s="353"/>
      <c r="AX50" s="500"/>
      <c r="AY50" s="353"/>
      <c r="AZ50" s="353"/>
      <c r="BA50" s="353"/>
      <c r="BB50" s="13"/>
      <c r="BC50" s="353"/>
    </row>
    <row r="51" spans="1:55" ht="30" customHeight="1" x14ac:dyDescent="0.7">
      <c r="B51" s="61"/>
      <c r="C51" s="61"/>
      <c r="E51" s="61"/>
      <c r="F51" s="355" t="s">
        <v>32</v>
      </c>
      <c r="G51" s="356"/>
      <c r="H51" s="333">
        <v>1</v>
      </c>
      <c r="I51" s="355" t="s">
        <v>30</v>
      </c>
      <c r="J51" s="355"/>
      <c r="K51" s="333">
        <f>COUNTIF($AE$5:$AE$44,"1")</f>
        <v>8</v>
      </c>
      <c r="L51" s="333" t="s">
        <v>31</v>
      </c>
      <c r="M51" s="355" t="s">
        <v>32</v>
      </c>
      <c r="N51" s="355"/>
      <c r="O51" s="333">
        <v>1</v>
      </c>
      <c r="P51" s="355" t="s">
        <v>30</v>
      </c>
      <c r="Q51" s="355"/>
      <c r="R51" s="333">
        <f>COUNTIF($AH$5:$AH$44,"1")</f>
        <v>2</v>
      </c>
      <c r="S51" s="333" t="s">
        <v>31</v>
      </c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353"/>
      <c r="AK51" s="353"/>
      <c r="AL51" s="353"/>
      <c r="AM51" s="354"/>
      <c r="AN51" s="354"/>
      <c r="AO51" s="354"/>
      <c r="AP51" s="354"/>
      <c r="AQ51" s="354"/>
      <c r="AR51" s="13"/>
      <c r="AS51" s="13"/>
      <c r="AT51" s="353"/>
      <c r="AU51" s="353"/>
      <c r="AV51" s="353"/>
      <c r="AW51" s="353"/>
      <c r="AX51" s="500"/>
      <c r="AY51" s="353"/>
      <c r="AZ51" s="353"/>
      <c r="BA51" s="353"/>
      <c r="BB51" s="13"/>
      <c r="BC51" s="353"/>
    </row>
    <row r="52" spans="1:55" ht="30" customHeight="1" x14ac:dyDescent="0.7">
      <c r="B52" s="61"/>
      <c r="C52" s="61"/>
      <c r="E52" s="61"/>
      <c r="F52" s="355" t="s">
        <v>32</v>
      </c>
      <c r="G52" s="356"/>
      <c r="H52" s="333">
        <v>2</v>
      </c>
      <c r="I52" s="355" t="s">
        <v>30</v>
      </c>
      <c r="J52" s="355"/>
      <c r="K52" s="333">
        <f>COUNTIF($AD$5:$AD$44,"2")</f>
        <v>13</v>
      </c>
      <c r="L52" s="333" t="s">
        <v>31</v>
      </c>
      <c r="M52" s="355" t="s">
        <v>32</v>
      </c>
      <c r="N52" s="355"/>
      <c r="O52" s="333">
        <v>2</v>
      </c>
      <c r="P52" s="355" t="s">
        <v>30</v>
      </c>
      <c r="Q52" s="355"/>
      <c r="R52" s="333">
        <f>COUNTIF($AH$5:$AH$44,"2")</f>
        <v>5</v>
      </c>
      <c r="S52" s="333" t="s">
        <v>31</v>
      </c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353"/>
      <c r="AK52" s="353"/>
      <c r="AL52" s="353"/>
      <c r="AM52" s="354"/>
      <c r="AN52" s="354"/>
      <c r="AO52" s="354"/>
      <c r="AP52" s="354"/>
      <c r="AQ52" s="354"/>
      <c r="AR52" s="13"/>
      <c r="AS52" s="13"/>
      <c r="AT52" s="353"/>
      <c r="AU52" s="353"/>
      <c r="AV52" s="353"/>
      <c r="AW52" s="353"/>
      <c r="AX52" s="500"/>
      <c r="AY52" s="353"/>
      <c r="AZ52" s="353"/>
      <c r="BA52" s="353"/>
      <c r="BB52" s="13"/>
      <c r="BC52" s="353"/>
    </row>
    <row r="53" spans="1:55" ht="30" customHeight="1" x14ac:dyDescent="0.7">
      <c r="B53" s="61"/>
      <c r="C53" s="61"/>
      <c r="E53" s="61"/>
      <c r="F53" s="355" t="s">
        <v>32</v>
      </c>
      <c r="G53" s="356"/>
      <c r="H53" s="333">
        <v>3</v>
      </c>
      <c r="I53" s="355" t="s">
        <v>30</v>
      </c>
      <c r="J53" s="355"/>
      <c r="K53" s="333">
        <f>COUNTIF($AC$5:$AC$44,"3")</f>
        <v>8</v>
      </c>
      <c r="L53" s="333" t="s">
        <v>31</v>
      </c>
      <c r="M53" s="355" t="s">
        <v>32</v>
      </c>
      <c r="N53" s="355"/>
      <c r="O53" s="333">
        <v>3</v>
      </c>
      <c r="P53" s="355" t="s">
        <v>30</v>
      </c>
      <c r="Q53" s="355"/>
      <c r="R53" s="333">
        <f>COUNTIF($AH$5:$AH$44,"3")</f>
        <v>5</v>
      </c>
      <c r="S53" s="333" t="s">
        <v>31</v>
      </c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353"/>
      <c r="AK53" s="353"/>
      <c r="AL53" s="353"/>
      <c r="AM53" s="354"/>
      <c r="AN53" s="354"/>
      <c r="AO53" s="354"/>
      <c r="AP53" s="354"/>
      <c r="AQ53" s="354"/>
      <c r="AR53" s="13"/>
      <c r="AS53" s="13"/>
      <c r="AT53" s="353"/>
      <c r="AU53" s="353"/>
      <c r="AV53" s="353"/>
      <c r="AW53" s="353"/>
      <c r="AX53" s="500"/>
      <c r="AY53" s="353"/>
      <c r="AZ53" s="353"/>
      <c r="BA53" s="353"/>
      <c r="BB53" s="13"/>
      <c r="BC53" s="353"/>
    </row>
    <row r="54" spans="1:55" ht="17.100000000000001" customHeight="1" x14ac:dyDescent="0.7">
      <c r="B54" s="61"/>
      <c r="C54" s="61"/>
      <c r="D54" s="61"/>
      <c r="E54" s="61"/>
      <c r="F54" s="61"/>
      <c r="G54" s="61"/>
      <c r="H54" s="61"/>
      <c r="I54" s="61"/>
      <c r="J54" s="61"/>
      <c r="K54" s="61">
        <f>SUM(K50:K53)</f>
        <v>35</v>
      </c>
      <c r="L54" s="61"/>
      <c r="M54" s="61"/>
      <c r="N54" s="61"/>
      <c r="O54" s="61"/>
      <c r="P54" s="61"/>
      <c r="Q54" s="61"/>
      <c r="R54" s="61">
        <f>SUM(R50:R53)</f>
        <v>35</v>
      </c>
      <c r="S54" s="61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353"/>
      <c r="AK54" s="353"/>
      <c r="AL54" s="353"/>
      <c r="AM54" s="354"/>
      <c r="AN54" s="354"/>
      <c r="AO54" s="499"/>
      <c r="AP54" s="354"/>
      <c r="AQ54" s="354"/>
      <c r="AR54" s="13"/>
      <c r="AS54" s="13"/>
      <c r="AT54" s="353"/>
      <c r="AU54" s="353"/>
      <c r="AV54" s="353"/>
      <c r="AW54" s="353"/>
      <c r="AX54" s="500"/>
      <c r="AY54" s="353"/>
      <c r="AZ54" s="353"/>
      <c r="BA54" s="353"/>
      <c r="BB54" s="13"/>
      <c r="BC54" s="353"/>
    </row>
    <row r="55" spans="1:55" ht="17.100000000000001" customHeight="1" x14ac:dyDescent="0.7"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353"/>
      <c r="AK55" s="353"/>
      <c r="AL55" s="353"/>
      <c r="AM55" s="354"/>
      <c r="AN55" s="354"/>
      <c r="AO55" s="354"/>
      <c r="AP55" s="354"/>
      <c r="AQ55" s="354"/>
      <c r="AR55" s="13"/>
      <c r="AS55" s="13"/>
      <c r="AT55" s="353"/>
      <c r="AU55" s="353"/>
      <c r="AV55" s="353"/>
      <c r="AW55" s="353"/>
      <c r="AX55" s="500"/>
      <c r="AY55" s="353"/>
      <c r="AZ55" s="353"/>
      <c r="BA55" s="353"/>
      <c r="BB55" s="13"/>
      <c r="BC55" s="353"/>
    </row>
    <row r="56" spans="1:55" ht="17.100000000000001" customHeight="1" x14ac:dyDescent="0.7"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353"/>
      <c r="AK56" s="353"/>
      <c r="AL56" s="354"/>
      <c r="AM56" s="354"/>
      <c r="AN56" s="354"/>
      <c r="AO56" s="354"/>
      <c r="AP56" s="354"/>
      <c r="AQ56" s="354"/>
      <c r="AR56" s="13"/>
      <c r="AS56" s="13"/>
      <c r="AT56" s="353"/>
      <c r="AU56" s="353"/>
      <c r="AV56" s="353"/>
      <c r="AW56" s="353"/>
      <c r="AX56" s="500"/>
      <c r="AY56" s="353"/>
      <c r="AZ56" s="353"/>
      <c r="BA56" s="353"/>
      <c r="BB56" s="13"/>
      <c r="BC56" s="353"/>
    </row>
    <row r="57" spans="1:55" ht="17.100000000000001" customHeight="1" x14ac:dyDescent="0.7"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</row>
    <row r="58" spans="1:55" ht="17.100000000000001" customHeight="1" x14ac:dyDescent="0.7"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</row>
    <row r="59" spans="1:55" ht="17.100000000000001" customHeight="1" x14ac:dyDescent="0.7"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</row>
    <row r="60" spans="1:55" ht="17.100000000000001" customHeight="1" x14ac:dyDescent="0.7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</row>
    <row r="61" spans="1:55" ht="24.6" x14ac:dyDescent="0.7"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</row>
    <row r="62" spans="1:55" ht="24.6" x14ac:dyDescent="0.7"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</row>
    <row r="63" spans="1:55" ht="24.6" x14ac:dyDescent="0.7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</row>
    <row r="64" spans="1:55" ht="24.6" x14ac:dyDescent="0.7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</row>
    <row r="65" spans="2:35" ht="24.6" x14ac:dyDescent="0.7"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</row>
    <row r="66" spans="2:35" ht="24.6" x14ac:dyDescent="0.7"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</row>
    <row r="67" spans="2:35" ht="24.6" x14ac:dyDescent="0.7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</row>
    <row r="68" spans="2:35" ht="24.6" x14ac:dyDescent="0.7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</row>
    <row r="69" spans="2:35" ht="24.6" x14ac:dyDescent="0.7"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</row>
    <row r="70" spans="2:35" ht="24.6" x14ac:dyDescent="0.7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</row>
    <row r="71" spans="2:35" ht="24.6" x14ac:dyDescent="0.7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</row>
    <row r="72" spans="2:35" ht="24.6" x14ac:dyDescent="0.7"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</row>
    <row r="73" spans="2:35" ht="24.6" x14ac:dyDescent="0.7"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</row>
    <row r="74" spans="2:35" ht="24.6" x14ac:dyDescent="0.7"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</row>
    <row r="75" spans="2:35" ht="24.6" x14ac:dyDescent="0.7"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</row>
    <row r="76" spans="2:35" ht="24.6" x14ac:dyDescent="0.7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</row>
    <row r="77" spans="2:35" ht="24.6" x14ac:dyDescent="0.7"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</row>
    <row r="78" spans="2:35" ht="24.6" x14ac:dyDescent="0.7"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</row>
    <row r="79" spans="2:35" ht="24.6" x14ac:dyDescent="0.7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</row>
    <row r="80" spans="2:35" ht="24.6" x14ac:dyDescent="0.7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</row>
    <row r="81" spans="2:19" ht="24.6" x14ac:dyDescent="0.7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</row>
    <row r="82" spans="2:19" ht="24.6" x14ac:dyDescent="0.7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</row>
    <row r="83" spans="2:19" ht="24.6" x14ac:dyDescent="0.7"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</row>
    <row r="84" spans="2:19" ht="24.6" x14ac:dyDescent="0.7"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</row>
    <row r="85" spans="2:19" ht="24.6" x14ac:dyDescent="0.7"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</row>
    <row r="86" spans="2:19" ht="24.6" x14ac:dyDescent="0.7"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</row>
    <row r="87" spans="2:19" ht="24.6" x14ac:dyDescent="0.7"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</row>
    <row r="88" spans="2:19" ht="24.6" x14ac:dyDescent="0.7"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</row>
    <row r="89" spans="2:19" ht="24.6" x14ac:dyDescent="0.7"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</row>
    <row r="90" spans="2:19" ht="24.6" x14ac:dyDescent="0.7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</row>
    <row r="91" spans="2:19" ht="24.6" x14ac:dyDescent="0.7"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</row>
    <row r="92" spans="2:19" ht="24.6" x14ac:dyDescent="0.7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</row>
    <row r="93" spans="2:19" ht="24.6" x14ac:dyDescent="0.7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</row>
    <row r="94" spans="2:19" ht="24.6" x14ac:dyDescent="0.7"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</row>
    <row r="95" spans="2:19" ht="24.6" x14ac:dyDescent="0.7"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</row>
    <row r="96" spans="2:19" ht="24.6" x14ac:dyDescent="0.7"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</row>
    <row r="97" spans="2:19" ht="24.6" x14ac:dyDescent="0.7"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</row>
    <row r="98" spans="2:19" ht="24.6" x14ac:dyDescent="0.7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</row>
    <row r="99" spans="2:19" ht="24.6" x14ac:dyDescent="0.7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</row>
    <row r="100" spans="2:19" ht="24.6" x14ac:dyDescent="0.7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</row>
    <row r="101" spans="2:19" ht="24.6" x14ac:dyDescent="0.7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</row>
  </sheetData>
  <mergeCells count="23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S91"/>
  <sheetViews>
    <sheetView showGridLines="0" topLeftCell="A10" zoomScale="93" zoomScaleNormal="93" zoomScaleSheetLayoutView="100" workbookViewId="0">
      <selection activeCell="U24" sqref="U24"/>
    </sheetView>
  </sheetViews>
  <sheetFormatPr defaultColWidth="9.125" defaultRowHeight="21" x14ac:dyDescent="0.6"/>
  <cols>
    <col min="1" max="1" width="5.75" style="8" customWidth="1"/>
    <col min="2" max="3" width="10.25" style="8" customWidth="1"/>
    <col min="4" max="8" width="5.75" style="8" customWidth="1"/>
    <col min="9" max="9" width="5.75" style="9" customWidth="1"/>
    <col min="10" max="11" width="5.75" style="8" customWidth="1"/>
    <col min="12" max="15" width="5.875" style="8" customWidth="1"/>
    <col min="16" max="18" width="5.125" style="8" customWidth="1"/>
    <col min="19" max="19" width="5.25" style="8" customWidth="1"/>
    <col min="20" max="16384" width="9.125" style="8"/>
  </cols>
  <sheetData>
    <row r="1" spans="2:18" ht="24.9" customHeight="1" x14ac:dyDescent="0.7">
      <c r="C1" s="8" t="s">
        <v>16</v>
      </c>
      <c r="I1" s="8"/>
      <c r="J1" s="9"/>
      <c r="Q1" s="10" t="s">
        <v>61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8" ht="26.4" customHeight="1" x14ac:dyDescent="0.75">
      <c r="B5" s="557" t="s">
        <v>17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</row>
    <row r="6" spans="2:18" ht="26.4" customHeight="1" x14ac:dyDescent="0.75">
      <c r="B6" s="12" t="s">
        <v>103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</row>
    <row r="7" spans="2:18" ht="26.4" customHeight="1" x14ac:dyDescent="0.75">
      <c r="B7" s="558" t="s">
        <v>71</v>
      </c>
      <c r="C7" s="558"/>
      <c r="D7" s="558"/>
      <c r="E7" s="558"/>
      <c r="F7" s="558"/>
      <c r="G7" s="13"/>
      <c r="H7" s="13"/>
      <c r="I7" s="14"/>
      <c r="J7" s="559" t="s">
        <v>40</v>
      </c>
      <c r="K7" s="559"/>
      <c r="L7" s="510" t="s">
        <v>39</v>
      </c>
      <c r="M7" s="510"/>
      <c r="N7" s="510"/>
      <c r="O7" s="510"/>
      <c r="P7" s="15"/>
      <c r="Q7" s="15"/>
      <c r="R7" s="13"/>
    </row>
    <row r="8" spans="2:18" ht="26.4" customHeight="1" x14ac:dyDescent="0.75">
      <c r="B8" s="15" t="s">
        <v>104</v>
      </c>
      <c r="C8" s="15"/>
      <c r="D8" s="15"/>
      <c r="E8" s="15"/>
      <c r="F8" s="15"/>
      <c r="G8" s="15"/>
      <c r="H8" s="15"/>
      <c r="I8" s="16"/>
      <c r="J8" s="15"/>
      <c r="K8" s="15"/>
      <c r="L8" s="15"/>
      <c r="M8" s="15"/>
      <c r="N8" s="15"/>
      <c r="O8" s="15"/>
      <c r="P8" s="13"/>
      <c r="Q8" s="13"/>
      <c r="R8" s="13"/>
    </row>
    <row r="9" spans="2:18" ht="26.4" customHeight="1" x14ac:dyDescent="0.75">
      <c r="B9" s="15" t="s">
        <v>50</v>
      </c>
      <c r="C9" s="15"/>
      <c r="D9" s="15"/>
      <c r="E9" s="15"/>
      <c r="F9" s="15"/>
      <c r="G9" s="15"/>
      <c r="H9" s="15"/>
      <c r="I9" s="16"/>
      <c r="J9" s="15"/>
      <c r="K9" s="15"/>
      <c r="L9" s="15"/>
      <c r="M9" s="15"/>
      <c r="N9" s="15"/>
      <c r="O9" s="15"/>
      <c r="P9" s="13"/>
      <c r="Q9" s="13"/>
      <c r="R9" s="13"/>
    </row>
    <row r="10" spans="2:18" ht="26.4" customHeight="1" x14ac:dyDescent="0.75">
      <c r="B10" s="510" t="s">
        <v>54</v>
      </c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</row>
    <row r="11" spans="2:18" ht="26.4" customHeight="1" x14ac:dyDescent="0.75">
      <c r="B11" s="15" t="s">
        <v>52</v>
      </c>
      <c r="C11" s="15"/>
      <c r="D11" s="15"/>
      <c r="E11" s="15"/>
      <c r="F11" s="15"/>
      <c r="G11" s="15"/>
      <c r="H11" s="15"/>
      <c r="I11" s="16"/>
      <c r="J11" s="15"/>
      <c r="K11" s="15"/>
      <c r="L11" s="15"/>
      <c r="M11" s="15"/>
      <c r="N11" s="15"/>
      <c r="O11" s="13"/>
      <c r="P11" s="13"/>
      <c r="Q11" s="13"/>
      <c r="R11" s="13"/>
    </row>
    <row r="12" spans="2:18" ht="26.4" customHeight="1" x14ac:dyDescent="0.75">
      <c r="B12" s="510" t="s">
        <v>51</v>
      </c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</row>
    <row r="13" spans="2:18" ht="26.4" customHeight="1" x14ac:dyDescent="0.75">
      <c r="B13" s="510" t="s">
        <v>66</v>
      </c>
      <c r="C13" s="510"/>
      <c r="D13" s="510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</row>
    <row r="14" spans="2:18" ht="26.4" customHeight="1" thickBot="1" x14ac:dyDescent="0.8">
      <c r="B14" s="17" t="s">
        <v>18</v>
      </c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18"/>
      <c r="N14" s="18"/>
      <c r="O14" s="18"/>
      <c r="P14" s="18"/>
      <c r="Q14" s="18"/>
      <c r="R14" s="20"/>
    </row>
    <row r="15" spans="2:18" ht="26.4" customHeight="1" thickBot="1" x14ac:dyDescent="0.8">
      <c r="B15" s="542" t="s">
        <v>19</v>
      </c>
      <c r="C15" s="543"/>
      <c r="D15" s="546" t="s">
        <v>45</v>
      </c>
      <c r="E15" s="547"/>
      <c r="F15" s="547"/>
      <c r="G15" s="547"/>
      <c r="H15" s="547"/>
      <c r="I15" s="547"/>
      <c r="J15" s="547"/>
      <c r="K15" s="547"/>
      <c r="L15" s="548" t="s">
        <v>46</v>
      </c>
      <c r="M15" s="549"/>
      <c r="N15" s="549"/>
      <c r="O15" s="550"/>
      <c r="P15" s="531" t="s">
        <v>47</v>
      </c>
      <c r="Q15" s="532"/>
      <c r="R15" s="533"/>
    </row>
    <row r="16" spans="2:18" ht="26.4" customHeight="1" thickBot="1" x14ac:dyDescent="0.8">
      <c r="B16" s="544"/>
      <c r="C16" s="545"/>
      <c r="D16" s="21">
        <v>4</v>
      </c>
      <c r="E16" s="22">
        <v>3.5</v>
      </c>
      <c r="F16" s="22">
        <v>3</v>
      </c>
      <c r="G16" s="22">
        <v>2.5</v>
      </c>
      <c r="H16" s="22">
        <v>2</v>
      </c>
      <c r="I16" s="22">
        <v>1.5</v>
      </c>
      <c r="J16" s="23">
        <v>1</v>
      </c>
      <c r="K16" s="23">
        <v>0</v>
      </c>
      <c r="L16" s="24" t="s">
        <v>20</v>
      </c>
      <c r="M16" s="22" t="s">
        <v>21</v>
      </c>
      <c r="N16" s="22" t="s">
        <v>22</v>
      </c>
      <c r="O16" s="25" t="s">
        <v>23</v>
      </c>
      <c r="P16" s="551"/>
      <c r="Q16" s="551"/>
      <c r="R16" s="552"/>
    </row>
    <row r="17" spans="2:18" ht="26.4" customHeight="1" x14ac:dyDescent="0.75">
      <c r="B17" s="553">
        <f>SUM(D17:O17)</f>
        <v>29</v>
      </c>
      <c r="C17" s="554"/>
      <c r="D17" s="26">
        <f>'รวมคะแนน3-1'!W55</f>
        <v>2</v>
      </c>
      <c r="E17" s="27">
        <f>'รวมคะแนน3-1'!W54</f>
        <v>1</v>
      </c>
      <c r="F17" s="27">
        <f>'รวมคะแนน3-1'!W53</f>
        <v>0</v>
      </c>
      <c r="G17" s="27">
        <f>'รวมคะแนน3-1'!W52</f>
        <v>2</v>
      </c>
      <c r="H17" s="27">
        <f>'รวมคะแนน3-1'!W51</f>
        <v>1</v>
      </c>
      <c r="I17" s="27">
        <f>'รวมคะแนน3-1'!W50</f>
        <v>2</v>
      </c>
      <c r="J17" s="28">
        <f>'รวมคะแนน3-1'!W49</f>
        <v>2</v>
      </c>
      <c r="K17" s="28">
        <f>'รวมคะแนน3-1'!W48</f>
        <v>19</v>
      </c>
      <c r="L17" s="29">
        <f>'[1]รวมคะแนน2-1'!W56</f>
        <v>0</v>
      </c>
      <c r="M17" s="27">
        <f>'[1]รวมคะแนน2-1'!W57</f>
        <v>0</v>
      </c>
      <c r="N17" s="27">
        <f>'[1]รวมคะแนน2-1'!W58</f>
        <v>0</v>
      </c>
      <c r="O17" s="30">
        <f>'[1]รวมคะแนน2-1'!W59</f>
        <v>0</v>
      </c>
      <c r="P17" s="551"/>
      <c r="Q17" s="551"/>
      <c r="R17" s="552"/>
    </row>
    <row r="18" spans="2:18" ht="26.4" customHeight="1" thickBot="1" x14ac:dyDescent="0.8">
      <c r="B18" s="555" t="s">
        <v>62</v>
      </c>
      <c r="C18" s="556"/>
      <c r="D18" s="31">
        <f t="shared" ref="D18:O18" si="0">(100/$B17)*D17</f>
        <v>6.8965517241379306</v>
      </c>
      <c r="E18" s="32">
        <f t="shared" si="0"/>
        <v>3.4482758620689653</v>
      </c>
      <c r="F18" s="32">
        <f t="shared" si="0"/>
        <v>0</v>
      </c>
      <c r="G18" s="32">
        <f t="shared" si="0"/>
        <v>6.8965517241379306</v>
      </c>
      <c r="H18" s="32">
        <f t="shared" si="0"/>
        <v>3.4482758620689653</v>
      </c>
      <c r="I18" s="32">
        <f t="shared" si="0"/>
        <v>6.8965517241379306</v>
      </c>
      <c r="J18" s="32">
        <f t="shared" si="0"/>
        <v>6.8965517241379306</v>
      </c>
      <c r="K18" s="33">
        <f t="shared" si="0"/>
        <v>65.517241379310335</v>
      </c>
      <c r="L18" s="34">
        <f t="shared" si="0"/>
        <v>0</v>
      </c>
      <c r="M18" s="35">
        <f t="shared" si="0"/>
        <v>0</v>
      </c>
      <c r="N18" s="35">
        <f t="shared" si="0"/>
        <v>0</v>
      </c>
      <c r="O18" s="36">
        <f t="shared" si="0"/>
        <v>0</v>
      </c>
      <c r="P18" s="551"/>
      <c r="Q18" s="551"/>
      <c r="R18" s="552"/>
    </row>
    <row r="19" spans="2:18" ht="26.4" customHeight="1" thickBot="1" x14ac:dyDescent="0.8">
      <c r="B19" s="528" t="s">
        <v>24</v>
      </c>
      <c r="C19" s="529"/>
      <c r="D19" s="529"/>
      <c r="E19" s="529"/>
      <c r="F19" s="529"/>
      <c r="G19" s="530"/>
      <c r="H19" s="528" t="s">
        <v>28</v>
      </c>
      <c r="I19" s="529"/>
      <c r="J19" s="529"/>
      <c r="K19" s="529"/>
      <c r="L19" s="529"/>
      <c r="M19" s="529"/>
      <c r="N19" s="529"/>
      <c r="O19" s="530"/>
      <c r="P19" s="531" t="s">
        <v>47</v>
      </c>
      <c r="Q19" s="532"/>
      <c r="R19" s="533"/>
    </row>
    <row r="20" spans="2:18" ht="26.4" customHeight="1" x14ac:dyDescent="0.6">
      <c r="B20" s="37" t="s">
        <v>65</v>
      </c>
      <c r="C20" s="38" t="s">
        <v>25</v>
      </c>
      <c r="D20" s="534" t="s">
        <v>26</v>
      </c>
      <c r="E20" s="535"/>
      <c r="F20" s="534" t="s">
        <v>27</v>
      </c>
      <c r="G20" s="536"/>
      <c r="H20" s="537" t="s">
        <v>65</v>
      </c>
      <c r="I20" s="535"/>
      <c r="J20" s="534" t="s">
        <v>25</v>
      </c>
      <c r="K20" s="535"/>
      <c r="L20" s="534" t="s">
        <v>26</v>
      </c>
      <c r="M20" s="535"/>
      <c r="N20" s="534" t="s">
        <v>27</v>
      </c>
      <c r="O20" s="536"/>
      <c r="P20" s="538"/>
      <c r="Q20" s="538"/>
      <c r="R20" s="539"/>
    </row>
    <row r="21" spans="2:18" ht="26.4" customHeight="1" thickBot="1" x14ac:dyDescent="0.8">
      <c r="B21" s="39">
        <f>'คุณลักษณะ3-1'!K54</f>
        <v>8</v>
      </c>
      <c r="C21" s="40">
        <f>'คุณลักษณะ3-1'!K53</f>
        <v>11</v>
      </c>
      <c r="D21" s="520">
        <f>'คุณลักษณะ3-1'!K52</f>
        <v>6</v>
      </c>
      <c r="E21" s="521"/>
      <c r="F21" s="520">
        <f>'คุณลักษณะ3-1'!K51</f>
        <v>4</v>
      </c>
      <c r="G21" s="522"/>
      <c r="H21" s="523">
        <f>'คุณลักษณะ3-1'!R54</f>
        <v>1</v>
      </c>
      <c r="I21" s="524"/>
      <c r="J21" s="525">
        <f>'คุณลักษณะ3-1'!R53</f>
        <v>3</v>
      </c>
      <c r="K21" s="524"/>
      <c r="L21" s="525">
        <f>'คุณลักษณะ3-1'!R52</f>
        <v>1</v>
      </c>
      <c r="M21" s="524"/>
      <c r="N21" s="525">
        <f>'คุณลักษณะ3-1'!R51</f>
        <v>24</v>
      </c>
      <c r="O21" s="526"/>
      <c r="P21" s="540"/>
      <c r="Q21" s="540"/>
      <c r="R21" s="541"/>
    </row>
    <row r="22" spans="2:18" ht="27.9" customHeight="1" x14ac:dyDescent="0.75">
      <c r="B22" s="41" t="s">
        <v>48</v>
      </c>
      <c r="C22" s="42"/>
      <c r="D22" s="42"/>
      <c r="E22" s="42"/>
      <c r="F22" s="42"/>
      <c r="G22" s="42"/>
      <c r="H22" s="42"/>
      <c r="I22" s="43"/>
      <c r="J22" s="42"/>
      <c r="K22" s="42"/>
      <c r="L22" s="42"/>
      <c r="M22" s="42"/>
      <c r="N22" s="42"/>
      <c r="O22" s="42"/>
      <c r="P22" s="42"/>
      <c r="Q22" s="42"/>
      <c r="R22" s="44"/>
    </row>
    <row r="23" spans="2:18" ht="26.4" customHeight="1" x14ac:dyDescent="0.75">
      <c r="B23" s="45"/>
      <c r="C23" s="13"/>
      <c r="D23" s="510" t="s">
        <v>105</v>
      </c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0"/>
      <c r="Q23" s="15"/>
      <c r="R23" s="46"/>
    </row>
    <row r="24" spans="2:18" ht="26.4" customHeight="1" x14ac:dyDescent="0.75">
      <c r="B24" s="45"/>
      <c r="C24" s="13"/>
      <c r="D24" s="510" t="s">
        <v>106</v>
      </c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0"/>
      <c r="Q24" s="510"/>
      <c r="R24" s="46"/>
    </row>
    <row r="25" spans="2:18" ht="26.4" customHeight="1" x14ac:dyDescent="0.75">
      <c r="B25" s="45"/>
      <c r="C25" s="13"/>
      <c r="D25" s="510" t="s">
        <v>107</v>
      </c>
      <c r="E25" s="510"/>
      <c r="F25" s="510"/>
      <c r="G25" s="510"/>
      <c r="H25" s="510"/>
      <c r="I25" s="510"/>
      <c r="J25" s="510"/>
      <c r="K25" s="510"/>
      <c r="L25" s="510"/>
      <c r="M25" s="510"/>
      <c r="N25" s="510"/>
      <c r="O25" s="510"/>
      <c r="P25" s="510"/>
      <c r="Q25" s="510"/>
      <c r="R25" s="46"/>
    </row>
    <row r="26" spans="2:18" ht="26.4" customHeight="1" x14ac:dyDescent="0.75">
      <c r="B26" s="45"/>
      <c r="C26" s="13"/>
      <c r="D26" s="510" t="s">
        <v>108</v>
      </c>
      <c r="E26" s="510"/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0"/>
      <c r="Q26" s="510"/>
      <c r="R26" s="511"/>
    </row>
    <row r="27" spans="2:18" ht="26.4" customHeight="1" x14ac:dyDescent="0.75">
      <c r="B27" s="47" t="s">
        <v>49</v>
      </c>
      <c r="C27" s="48"/>
      <c r="D27" s="48"/>
      <c r="E27" s="15"/>
      <c r="F27" s="15"/>
      <c r="G27" s="15"/>
      <c r="H27" s="15"/>
      <c r="I27" s="16"/>
      <c r="J27" s="15"/>
      <c r="K27" s="15"/>
      <c r="L27" s="15"/>
      <c r="M27" s="15"/>
      <c r="N27" s="15"/>
      <c r="O27" s="15"/>
      <c r="P27" s="15"/>
      <c r="Q27" s="15"/>
      <c r="R27" s="46"/>
    </row>
    <row r="28" spans="2:18" ht="30" customHeight="1" thickBot="1" x14ac:dyDescent="0.8">
      <c r="B28" s="49"/>
      <c r="C28" s="20"/>
      <c r="D28" s="512" t="s">
        <v>109</v>
      </c>
      <c r="E28" s="512"/>
      <c r="F28" s="512"/>
      <c r="G28" s="512"/>
      <c r="H28" s="512"/>
      <c r="I28" s="512"/>
      <c r="J28" s="512"/>
      <c r="K28" s="512"/>
      <c r="L28" s="512"/>
      <c r="M28" s="512"/>
      <c r="N28" s="512"/>
      <c r="O28" s="512"/>
      <c r="P28" s="512"/>
      <c r="Q28" s="512"/>
      <c r="R28" s="527"/>
    </row>
    <row r="29" spans="2:18" ht="30" customHeight="1" x14ac:dyDescent="0.75">
      <c r="B29" s="517" t="s">
        <v>110</v>
      </c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9"/>
    </row>
    <row r="30" spans="2:18" ht="9.9" customHeight="1" x14ac:dyDescent="0.75">
      <c r="B30" s="45"/>
      <c r="C30" s="13"/>
      <c r="D30" s="13"/>
      <c r="E30" s="13"/>
      <c r="F30" s="13"/>
      <c r="G30" s="13"/>
      <c r="H30" s="13"/>
      <c r="I30" s="14"/>
      <c r="J30" s="13"/>
      <c r="K30" s="13"/>
      <c r="L30" s="13"/>
      <c r="M30" s="15"/>
      <c r="N30" s="15"/>
      <c r="O30" s="15"/>
      <c r="P30" s="15"/>
      <c r="Q30" s="15"/>
      <c r="R30" s="46"/>
    </row>
    <row r="31" spans="2:18" ht="30" customHeight="1" x14ac:dyDescent="0.75">
      <c r="B31" s="45"/>
      <c r="C31" s="13"/>
      <c r="D31" s="510" t="s">
        <v>111</v>
      </c>
      <c r="E31" s="510"/>
      <c r="F31" s="510"/>
      <c r="G31" s="510"/>
      <c r="H31" s="510"/>
      <c r="I31" s="510"/>
      <c r="J31" s="510"/>
      <c r="K31" s="510"/>
      <c r="L31" s="510"/>
      <c r="M31" s="510"/>
      <c r="N31" s="510"/>
      <c r="O31" s="510"/>
      <c r="P31" s="510"/>
      <c r="Q31" s="510"/>
      <c r="R31" s="511"/>
    </row>
    <row r="32" spans="2:18" ht="30" customHeight="1" x14ac:dyDescent="0.75">
      <c r="B32" s="50"/>
      <c r="C32" s="13"/>
      <c r="D32" s="13"/>
      <c r="E32" s="51" t="s">
        <v>53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15"/>
      <c r="R32" s="46"/>
    </row>
    <row r="33" spans="1:19" ht="30" customHeight="1" thickBot="1" x14ac:dyDescent="0.65">
      <c r="B33" s="52"/>
      <c r="C33" s="20"/>
      <c r="D33" s="512" t="s">
        <v>112</v>
      </c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  <c r="Q33" s="512"/>
      <c r="R33" s="53"/>
    </row>
    <row r="34" spans="1:19" ht="24.9" customHeight="1" x14ac:dyDescent="0.6">
      <c r="B34" s="513"/>
      <c r="C34" s="513"/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</row>
    <row r="35" spans="1:19" ht="24.9" customHeight="1" x14ac:dyDescent="0.85">
      <c r="B35" s="514"/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  <c r="S35" s="54"/>
    </row>
    <row r="36" spans="1:19" ht="24.9" customHeight="1" x14ac:dyDescent="0.85">
      <c r="B36" s="515"/>
      <c r="C36" s="515"/>
      <c r="D36" s="515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5"/>
    </row>
    <row r="37" spans="1:19" ht="17.100000000000001" customHeight="1" x14ac:dyDescent="0.8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1:19" ht="17.100000000000001" customHeight="1" x14ac:dyDescent="0.85">
      <c r="A38" s="56"/>
      <c r="B38" s="57"/>
      <c r="C38" s="57"/>
      <c r="D38" s="57"/>
      <c r="E38" s="57"/>
      <c r="F38" s="57"/>
      <c r="G38" s="57"/>
      <c r="H38" s="57"/>
      <c r="I38" s="58"/>
      <c r="J38" s="57"/>
      <c r="K38" s="57"/>
      <c r="L38" s="57"/>
      <c r="M38" s="57"/>
      <c r="N38" s="57"/>
      <c r="O38" s="57"/>
      <c r="P38" s="57"/>
      <c r="Q38" s="57"/>
      <c r="R38" s="57"/>
      <c r="S38" s="56"/>
    </row>
    <row r="39" spans="1:19" ht="17.100000000000001" customHeight="1" x14ac:dyDescent="0.85">
      <c r="A39" s="56"/>
      <c r="B39" s="57"/>
      <c r="C39" s="57"/>
      <c r="D39" s="57"/>
      <c r="E39" s="57"/>
      <c r="F39" s="57"/>
      <c r="G39" s="57"/>
      <c r="H39" s="57"/>
      <c r="I39" s="58"/>
      <c r="J39" s="57"/>
      <c r="K39" s="57"/>
      <c r="L39" s="57"/>
      <c r="M39" s="57"/>
      <c r="N39" s="57"/>
      <c r="O39" s="57"/>
      <c r="P39" s="57"/>
      <c r="Q39" s="57"/>
      <c r="R39" s="57"/>
      <c r="S39" s="56"/>
    </row>
    <row r="40" spans="1:19" ht="17.100000000000001" customHeight="1" x14ac:dyDescent="0.85">
      <c r="A40" s="56"/>
      <c r="B40" s="57"/>
      <c r="C40" s="57"/>
      <c r="D40" s="57"/>
      <c r="E40" s="57"/>
      <c r="F40" s="57"/>
      <c r="G40" s="57"/>
      <c r="H40" s="57"/>
      <c r="I40" s="58"/>
      <c r="J40" s="57"/>
      <c r="K40" s="57"/>
      <c r="L40" s="57"/>
      <c r="M40" s="57"/>
      <c r="N40" s="57"/>
      <c r="O40" s="57"/>
      <c r="P40" s="57"/>
      <c r="Q40" s="57"/>
      <c r="R40" s="57"/>
      <c r="S40" s="56"/>
    </row>
    <row r="41" spans="1:19" ht="17.100000000000001" customHeight="1" x14ac:dyDescent="0.85">
      <c r="A41" s="56"/>
      <c r="B41" s="57"/>
      <c r="C41" s="57"/>
      <c r="D41" s="57"/>
      <c r="E41" s="57"/>
      <c r="F41" s="57"/>
      <c r="G41" s="57"/>
      <c r="H41" s="57"/>
      <c r="I41" s="58"/>
      <c r="J41" s="57"/>
      <c r="K41" s="57"/>
      <c r="L41" s="57"/>
      <c r="M41" s="57"/>
      <c r="N41" s="57"/>
      <c r="O41" s="57"/>
      <c r="P41" s="57"/>
      <c r="Q41" s="57"/>
      <c r="R41" s="57"/>
      <c r="S41" s="56"/>
    </row>
    <row r="42" spans="1:19" ht="17.100000000000001" customHeight="1" x14ac:dyDescent="0.85">
      <c r="A42" s="56"/>
      <c r="B42" s="57"/>
      <c r="C42" s="57"/>
      <c r="D42" s="57"/>
      <c r="E42" s="57"/>
      <c r="F42" s="57"/>
      <c r="G42" s="57"/>
      <c r="H42" s="57"/>
      <c r="I42" s="58"/>
      <c r="J42" s="57"/>
      <c r="K42" s="57"/>
      <c r="L42" s="57"/>
      <c r="M42" s="57"/>
      <c r="N42" s="57"/>
      <c r="O42" s="57"/>
      <c r="P42" s="57"/>
      <c r="Q42" s="57"/>
      <c r="R42" s="57"/>
      <c r="S42" s="56"/>
    </row>
    <row r="43" spans="1:19" ht="17.100000000000001" customHeight="1" x14ac:dyDescent="0.85">
      <c r="A43" s="56"/>
      <c r="B43" s="57"/>
      <c r="C43" s="57"/>
      <c r="D43" s="57"/>
      <c r="E43" s="57"/>
      <c r="F43" s="57"/>
      <c r="G43" s="57"/>
      <c r="H43" s="57"/>
      <c r="I43" s="58"/>
      <c r="J43" s="57"/>
      <c r="K43" s="57"/>
      <c r="L43" s="57"/>
      <c r="M43" s="57"/>
      <c r="N43" s="57"/>
      <c r="O43" s="57"/>
      <c r="P43" s="57"/>
      <c r="Q43" s="57"/>
      <c r="R43" s="57"/>
      <c r="S43" s="56"/>
    </row>
    <row r="44" spans="1:19" s="56" customFormat="1" ht="17.100000000000001" customHeight="1" x14ac:dyDescent="0.85">
      <c r="B44" s="57"/>
      <c r="C44" s="57"/>
      <c r="D44" s="57"/>
      <c r="E44" s="57"/>
      <c r="F44" s="57"/>
      <c r="G44" s="57"/>
      <c r="H44" s="57"/>
      <c r="I44" s="58"/>
      <c r="J44" s="57"/>
      <c r="K44" s="57"/>
      <c r="L44" s="57"/>
      <c r="M44" s="57"/>
      <c r="N44" s="57"/>
      <c r="O44" s="57"/>
      <c r="P44" s="57"/>
      <c r="Q44" s="57"/>
      <c r="R44" s="57"/>
    </row>
    <row r="45" spans="1:19" s="56" customFormat="1" ht="17.100000000000001" customHeight="1" x14ac:dyDescent="0.85">
      <c r="B45" s="57"/>
      <c r="C45" s="57"/>
      <c r="D45" s="57"/>
      <c r="E45" s="57"/>
      <c r="F45" s="57"/>
      <c r="G45" s="57"/>
      <c r="H45" s="57"/>
      <c r="I45" s="58"/>
      <c r="J45" s="57"/>
      <c r="K45" s="57"/>
      <c r="L45" s="57"/>
      <c r="M45" s="57"/>
      <c r="N45" s="57"/>
      <c r="O45" s="57"/>
      <c r="P45" s="57"/>
      <c r="Q45" s="57"/>
      <c r="R45" s="57"/>
    </row>
    <row r="46" spans="1:19" s="56" customFormat="1" ht="17.100000000000001" customHeight="1" x14ac:dyDescent="0.85">
      <c r="B46" s="57"/>
      <c r="C46" s="57"/>
      <c r="D46" s="57"/>
      <c r="E46" s="57"/>
      <c r="F46" s="57"/>
      <c r="G46" s="57"/>
      <c r="H46" s="57"/>
      <c r="I46" s="58"/>
      <c r="J46" s="57"/>
      <c r="K46" s="57"/>
      <c r="L46" s="57"/>
      <c r="M46" s="57"/>
      <c r="N46" s="57"/>
      <c r="O46" s="57"/>
      <c r="P46" s="57"/>
      <c r="Q46" s="57"/>
      <c r="R46" s="57"/>
      <c r="S46" s="8"/>
    </row>
    <row r="47" spans="1:19" s="56" customFormat="1" ht="17.100000000000001" customHeight="1" x14ac:dyDescent="0.85">
      <c r="A47" s="8"/>
      <c r="B47" s="13"/>
      <c r="C47" s="13"/>
      <c r="D47" s="13"/>
      <c r="E47" s="13"/>
      <c r="F47" s="13"/>
      <c r="G47" s="13"/>
      <c r="H47" s="13"/>
      <c r="I47" s="14"/>
      <c r="J47" s="13"/>
      <c r="K47" s="13"/>
      <c r="L47" s="13"/>
      <c r="M47" s="13"/>
      <c r="N47" s="13"/>
      <c r="O47" s="13"/>
      <c r="P47" s="13"/>
      <c r="Q47" s="13"/>
      <c r="R47" s="13"/>
      <c r="S47" s="8"/>
    </row>
    <row r="48" spans="1:19" s="56" customFormat="1" ht="17.100000000000001" customHeight="1" x14ac:dyDescent="0.85">
      <c r="A48" s="8"/>
      <c r="B48" s="13"/>
      <c r="C48" s="13"/>
      <c r="D48" s="13"/>
      <c r="E48" s="13"/>
      <c r="F48" s="13"/>
      <c r="G48" s="13"/>
      <c r="H48" s="13"/>
      <c r="I48" s="14"/>
      <c r="J48" s="13"/>
      <c r="K48" s="13"/>
      <c r="L48" s="13"/>
      <c r="M48" s="13"/>
      <c r="N48" s="13"/>
      <c r="O48" s="13"/>
      <c r="P48" s="13"/>
      <c r="Q48" s="13"/>
      <c r="R48" s="13"/>
      <c r="S48" s="8"/>
    </row>
    <row r="49" spans="1:19" s="56" customFormat="1" ht="17.100000000000001" customHeight="1" x14ac:dyDescent="0.85">
      <c r="A49" s="8"/>
      <c r="B49" s="13"/>
      <c r="C49" s="13"/>
      <c r="D49" s="13"/>
      <c r="E49" s="13"/>
      <c r="F49" s="13"/>
      <c r="G49" s="13"/>
      <c r="H49" s="13"/>
      <c r="I49" s="14"/>
      <c r="J49" s="13"/>
      <c r="K49" s="13"/>
      <c r="L49" s="13"/>
      <c r="M49" s="13"/>
      <c r="N49" s="13"/>
      <c r="O49" s="13"/>
      <c r="P49" s="13"/>
      <c r="Q49" s="13"/>
      <c r="R49" s="13"/>
      <c r="S49" s="8"/>
    </row>
    <row r="50" spans="1:19" s="56" customFormat="1" ht="17.100000000000001" customHeight="1" x14ac:dyDescent="0.85">
      <c r="A50" s="8"/>
      <c r="B50" s="13"/>
      <c r="C50" s="13"/>
      <c r="D50" s="13"/>
      <c r="E50" s="13"/>
      <c r="F50" s="13"/>
      <c r="G50" s="13"/>
      <c r="H50" s="13"/>
      <c r="I50" s="14"/>
      <c r="J50" s="13"/>
      <c r="K50" s="13"/>
      <c r="L50" s="13"/>
      <c r="M50" s="13"/>
      <c r="N50" s="13"/>
      <c r="O50" s="13"/>
      <c r="P50" s="13"/>
      <c r="Q50" s="13"/>
      <c r="R50" s="13"/>
      <c r="S50" s="8"/>
    </row>
    <row r="51" spans="1:19" s="56" customFormat="1" ht="17.100000000000001" customHeight="1" x14ac:dyDescent="0.85">
      <c r="A51" s="8"/>
      <c r="B51" s="13"/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8"/>
    </row>
    <row r="52" spans="1:19" s="56" customFormat="1" ht="17.100000000000001" customHeight="1" x14ac:dyDescent="0.85">
      <c r="A52" s="8"/>
      <c r="B52" s="13"/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8"/>
    </row>
    <row r="53" spans="1:19" s="56" customFormat="1" ht="17.100000000000001" customHeight="1" x14ac:dyDescent="0.85">
      <c r="A53" s="8"/>
      <c r="B53" s="13"/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8"/>
    </row>
    <row r="54" spans="1:19" s="56" customFormat="1" ht="17.100000000000001" customHeight="1" x14ac:dyDescent="0.85">
      <c r="A54" s="8"/>
      <c r="B54" s="13"/>
      <c r="C54" s="13"/>
      <c r="D54" s="13"/>
      <c r="E54" s="13"/>
      <c r="F54" s="13"/>
      <c r="G54" s="13"/>
      <c r="H54" s="13"/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8"/>
    </row>
    <row r="55" spans="1:19" ht="17.100000000000001" customHeight="1" x14ac:dyDescent="0.6">
      <c r="B55" s="13"/>
      <c r="C55" s="13"/>
      <c r="D55" s="13"/>
      <c r="E55" s="13"/>
      <c r="F55" s="13"/>
      <c r="G55" s="13"/>
      <c r="H55" s="13"/>
      <c r="I55" s="14"/>
      <c r="J55" s="13"/>
      <c r="K55" s="13"/>
      <c r="L55" s="13"/>
      <c r="M55" s="13"/>
      <c r="N55" s="13"/>
      <c r="O55" s="13"/>
      <c r="P55" s="13"/>
      <c r="Q55" s="13"/>
      <c r="R55" s="13"/>
    </row>
    <row r="56" spans="1:19" ht="17.100000000000001" customHeight="1" x14ac:dyDescent="0.6">
      <c r="B56" s="13"/>
      <c r="C56" s="13"/>
      <c r="D56" s="13"/>
      <c r="E56" s="13"/>
      <c r="F56" s="13"/>
      <c r="G56" s="13"/>
      <c r="H56" s="13"/>
      <c r="I56" s="14"/>
      <c r="J56" s="13"/>
      <c r="K56" s="13"/>
      <c r="L56" s="13"/>
      <c r="M56" s="13"/>
      <c r="N56" s="13"/>
      <c r="O56" s="13"/>
      <c r="P56" s="13"/>
      <c r="Q56" s="13"/>
      <c r="R56" s="13"/>
    </row>
    <row r="57" spans="1:19" ht="17.100000000000001" customHeight="1" x14ac:dyDescent="0.6">
      <c r="B57" s="13"/>
      <c r="C57" s="13"/>
      <c r="D57" s="13"/>
      <c r="E57" s="13"/>
      <c r="F57" s="13"/>
      <c r="G57" s="13"/>
      <c r="H57" s="13"/>
      <c r="I57" s="14"/>
      <c r="J57" s="13"/>
      <c r="K57" s="13"/>
      <c r="L57" s="13"/>
      <c r="M57" s="13"/>
      <c r="N57" s="13"/>
      <c r="O57" s="13"/>
      <c r="P57" s="13"/>
      <c r="Q57" s="13"/>
      <c r="R57" s="13"/>
    </row>
    <row r="58" spans="1:19" ht="17.100000000000001" customHeight="1" x14ac:dyDescent="0.6">
      <c r="B58" s="13"/>
      <c r="C58" s="13"/>
      <c r="D58" s="13"/>
      <c r="E58" s="13"/>
      <c r="F58" s="13"/>
      <c r="G58" s="13"/>
      <c r="H58" s="13"/>
      <c r="I58" s="14"/>
      <c r="J58" s="13"/>
      <c r="K58" s="13"/>
      <c r="L58" s="13"/>
      <c r="M58" s="13"/>
      <c r="N58" s="13"/>
      <c r="O58" s="13"/>
      <c r="P58" s="13"/>
      <c r="Q58" s="13"/>
      <c r="R58" s="13"/>
    </row>
    <row r="59" spans="1:19" ht="17.100000000000001" customHeight="1" x14ac:dyDescent="0.6">
      <c r="B59" s="13"/>
      <c r="C59" s="13"/>
      <c r="D59" s="13"/>
      <c r="E59" s="13"/>
      <c r="F59" s="13"/>
      <c r="G59" s="13"/>
      <c r="H59" s="13"/>
      <c r="I59" s="14"/>
      <c r="J59" s="13"/>
      <c r="K59" s="13"/>
      <c r="L59" s="13"/>
      <c r="M59" s="13"/>
      <c r="N59" s="13"/>
      <c r="O59" s="13"/>
      <c r="P59" s="13"/>
      <c r="Q59" s="13"/>
      <c r="R59" s="13"/>
    </row>
    <row r="60" spans="1:19" ht="17.100000000000001" customHeight="1" x14ac:dyDescent="0.6">
      <c r="B60" s="13"/>
      <c r="C60" s="13"/>
      <c r="D60" s="13"/>
      <c r="E60" s="13"/>
      <c r="F60" s="13"/>
      <c r="G60" s="13"/>
      <c r="H60" s="13"/>
      <c r="I60" s="14"/>
      <c r="J60" s="13"/>
      <c r="K60" s="13"/>
      <c r="L60" s="13"/>
      <c r="M60" s="13"/>
      <c r="N60" s="13"/>
      <c r="O60" s="13"/>
      <c r="P60" s="13"/>
      <c r="Q60" s="13"/>
      <c r="R60" s="13"/>
    </row>
    <row r="61" spans="1:19" ht="17.100000000000001" customHeight="1" x14ac:dyDescent="0.6">
      <c r="B61" s="13"/>
      <c r="C61" s="13"/>
      <c r="D61" s="13"/>
      <c r="E61" s="13"/>
      <c r="F61" s="13"/>
      <c r="G61" s="13"/>
      <c r="H61" s="13"/>
      <c r="I61" s="14"/>
      <c r="J61" s="13"/>
      <c r="K61" s="13"/>
      <c r="L61" s="13"/>
      <c r="M61" s="13"/>
      <c r="N61" s="13"/>
      <c r="O61" s="13"/>
      <c r="P61" s="13"/>
      <c r="Q61" s="13"/>
      <c r="R61" s="13"/>
    </row>
    <row r="62" spans="1:19" ht="17.100000000000001" customHeight="1" x14ac:dyDescent="0.6">
      <c r="B62" s="13"/>
      <c r="C62" s="13"/>
      <c r="D62" s="13"/>
      <c r="E62" s="13"/>
      <c r="F62" s="13"/>
      <c r="G62" s="13"/>
      <c r="H62" s="13"/>
      <c r="I62" s="14"/>
      <c r="J62" s="13"/>
      <c r="K62" s="13"/>
      <c r="L62" s="13"/>
      <c r="M62" s="13"/>
      <c r="N62" s="13"/>
      <c r="O62" s="13"/>
      <c r="P62" s="13"/>
      <c r="Q62" s="13"/>
      <c r="R62" s="13"/>
    </row>
    <row r="63" spans="1:19" ht="17.100000000000001" customHeight="1" x14ac:dyDescent="0.6">
      <c r="B63" s="13"/>
      <c r="C63" s="13"/>
      <c r="D63" s="13"/>
      <c r="E63" s="13"/>
      <c r="F63" s="13"/>
      <c r="G63" s="13"/>
      <c r="H63" s="13"/>
      <c r="I63" s="14"/>
      <c r="J63" s="13"/>
      <c r="K63" s="13"/>
      <c r="L63" s="13"/>
      <c r="M63" s="13"/>
      <c r="N63" s="13"/>
      <c r="O63" s="13"/>
      <c r="P63" s="13"/>
      <c r="Q63" s="13"/>
      <c r="R63" s="13"/>
    </row>
    <row r="64" spans="1:19" ht="17.100000000000001" customHeight="1" x14ac:dyDescent="0.6">
      <c r="B64" s="13"/>
      <c r="C64" s="13"/>
      <c r="D64" s="13"/>
      <c r="E64" s="13"/>
      <c r="F64" s="13"/>
      <c r="G64" s="13"/>
      <c r="H64" s="13"/>
      <c r="I64" s="14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7.100000000000001" customHeight="1" x14ac:dyDescent="0.6">
      <c r="B65" s="13"/>
      <c r="C65" s="13"/>
      <c r="D65" s="13"/>
      <c r="E65" s="13"/>
      <c r="F65" s="13"/>
      <c r="G65" s="13"/>
      <c r="H65" s="13"/>
      <c r="I65" s="14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7.100000000000001" customHeight="1" x14ac:dyDescent="0.6">
      <c r="B66" s="13"/>
      <c r="C66" s="13"/>
      <c r="D66" s="13"/>
      <c r="E66" s="13"/>
      <c r="F66" s="13"/>
      <c r="G66" s="13"/>
      <c r="H66" s="13"/>
      <c r="I66" s="14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7.100000000000001" customHeight="1" x14ac:dyDescent="0.6">
      <c r="B67" s="13"/>
      <c r="C67" s="13"/>
      <c r="D67" s="13"/>
      <c r="E67" s="13"/>
      <c r="F67" s="13"/>
      <c r="G67" s="13"/>
      <c r="H67" s="13"/>
      <c r="I67" s="14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</row>
    <row r="79" spans="1:18" ht="18.899999999999999" customHeight="1" x14ac:dyDescent="0.6"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</row>
    <row r="80" spans="1:18" ht="18.899999999999999" customHeight="1" x14ac:dyDescent="0.6">
      <c r="A80" s="60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</row>
    <row r="81" spans="1:18" ht="18.899999999999999" customHeight="1" x14ac:dyDescent="0.6">
      <c r="A81" s="60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</row>
    <row r="82" spans="1:18" ht="18.899999999999999" customHeight="1" x14ac:dyDescent="0.6">
      <c r="A82" s="60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</row>
    <row r="83" spans="1:18" ht="18.899999999999999" customHeight="1" x14ac:dyDescent="0.6">
      <c r="A83" s="60"/>
      <c r="B83" s="59"/>
      <c r="C83" s="59"/>
      <c r="D83" s="59"/>
      <c r="E83" s="59"/>
      <c r="F83" s="59"/>
      <c r="G83" s="59"/>
      <c r="H83" s="59"/>
      <c r="I83" s="516"/>
      <c r="J83" s="516"/>
      <c r="K83" s="516"/>
      <c r="L83" s="516"/>
      <c r="M83" s="516"/>
      <c r="N83" s="516"/>
      <c r="O83" s="516"/>
      <c r="P83" s="516"/>
      <c r="Q83" s="516"/>
      <c r="R83" s="516"/>
    </row>
    <row r="84" spans="1:18" ht="17.100000000000001" customHeight="1" x14ac:dyDescent="0.6"/>
    <row r="88" spans="1:18" ht="24.6" x14ac:dyDescent="0.7">
      <c r="B88" s="61"/>
      <c r="C88" s="61"/>
      <c r="D88" s="61"/>
      <c r="E88" s="61"/>
      <c r="F88" s="61"/>
      <c r="G88" s="61"/>
      <c r="H88" s="61"/>
      <c r="I88" s="62"/>
      <c r="J88" s="61"/>
      <c r="K88" s="61"/>
      <c r="L88" s="61"/>
      <c r="M88" s="61"/>
      <c r="N88" s="61"/>
      <c r="O88" s="61"/>
      <c r="P88" s="61"/>
      <c r="Q88" s="61"/>
    </row>
    <row r="89" spans="1:18" ht="24.6" x14ac:dyDescent="0.7">
      <c r="B89" s="61"/>
      <c r="C89" s="61"/>
      <c r="D89" s="61"/>
      <c r="E89" s="61"/>
      <c r="F89" s="61"/>
      <c r="G89" s="61"/>
      <c r="H89" s="61"/>
      <c r="I89" s="62"/>
      <c r="J89" s="61"/>
      <c r="K89" s="61"/>
      <c r="L89" s="61"/>
      <c r="M89" s="61"/>
      <c r="N89" s="61"/>
      <c r="O89" s="61"/>
      <c r="P89" s="61"/>
      <c r="Q89" s="61"/>
    </row>
    <row r="90" spans="1:18" ht="24.6" x14ac:dyDescent="0.7">
      <c r="B90" s="61"/>
      <c r="C90" s="61"/>
      <c r="D90" s="61"/>
      <c r="E90" s="61"/>
      <c r="F90" s="61"/>
      <c r="G90" s="61"/>
      <c r="H90" s="61"/>
      <c r="I90" s="62"/>
      <c r="J90" s="61"/>
      <c r="K90" s="61"/>
      <c r="L90" s="61"/>
      <c r="M90" s="61"/>
      <c r="N90" s="61"/>
      <c r="O90" s="61"/>
      <c r="P90" s="61"/>
      <c r="Q90" s="61"/>
    </row>
    <row r="91" spans="1:18" ht="24.6" x14ac:dyDescent="0.7">
      <c r="B91" s="61"/>
      <c r="C91" s="61"/>
      <c r="D91" s="61"/>
      <c r="E91" s="61"/>
      <c r="F91" s="61"/>
      <c r="G91" s="61"/>
      <c r="H91" s="61"/>
      <c r="I91" s="62"/>
      <c r="J91" s="61"/>
      <c r="K91" s="61"/>
      <c r="L91" s="61"/>
      <c r="M91" s="61"/>
      <c r="N91" s="61"/>
      <c r="O91" s="61"/>
      <c r="P91" s="61"/>
      <c r="Q91" s="61"/>
    </row>
  </sheetData>
  <mergeCells count="41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L15:O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R70"/>
  <sheetViews>
    <sheetView view="pageLayout" topLeftCell="A32" zoomScaleNormal="100" zoomScaleSheetLayoutView="100" workbookViewId="0">
      <selection activeCell="N44" sqref="N44"/>
    </sheetView>
  </sheetViews>
  <sheetFormatPr defaultColWidth="9.125" defaultRowHeight="21" x14ac:dyDescent="0.6"/>
  <cols>
    <col min="1" max="1" width="3.75" style="8" customWidth="1"/>
    <col min="2" max="2" width="6.875" style="8" customWidth="1"/>
    <col min="3" max="12" width="9.125" style="8"/>
    <col min="13" max="13" width="13.75" style="8" customWidth="1"/>
    <col min="14" max="18" width="9.125" style="13"/>
    <col min="19" max="16384" width="9.125" style="8"/>
  </cols>
  <sheetData>
    <row r="1" spans="2:18" ht="27" customHeight="1" x14ac:dyDescent="0.6">
      <c r="B1" s="655" t="s">
        <v>67</v>
      </c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6"/>
      <c r="O1" s="656"/>
      <c r="P1" s="656"/>
      <c r="Q1" s="656"/>
      <c r="R1" s="656"/>
    </row>
    <row r="2" spans="2:18" s="658" customFormat="1" ht="27" customHeight="1" x14ac:dyDescent="0.75">
      <c r="B2" s="657" t="s">
        <v>221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16"/>
      <c r="O2" s="16"/>
      <c r="P2" s="16"/>
      <c r="Q2" s="16"/>
      <c r="R2" s="16"/>
    </row>
    <row r="3" spans="2:18" ht="30" x14ac:dyDescent="0.8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  <c r="O3" s="57"/>
      <c r="P3" s="57"/>
      <c r="Q3" s="57"/>
      <c r="R3" s="57"/>
    </row>
    <row r="4" spans="2:18" ht="30" x14ac:dyDescent="0.85">
      <c r="B4" s="57"/>
      <c r="C4" s="57"/>
      <c r="D4" s="57"/>
      <c r="E4" s="57"/>
      <c r="F4" s="57"/>
      <c r="G4" s="57"/>
      <c r="H4" s="57"/>
      <c r="I4" s="58"/>
      <c r="J4" s="57"/>
      <c r="K4" s="57"/>
      <c r="L4" s="57"/>
      <c r="M4" s="57"/>
      <c r="N4" s="57"/>
      <c r="O4" s="57"/>
      <c r="P4" s="57"/>
      <c r="Q4" s="57"/>
      <c r="R4" s="57"/>
    </row>
    <row r="5" spans="2:18" ht="30" x14ac:dyDescent="0.85">
      <c r="B5" s="57"/>
      <c r="C5" s="57"/>
      <c r="D5" s="57"/>
      <c r="E5" s="57"/>
      <c r="F5" s="57"/>
      <c r="G5" s="57"/>
      <c r="H5" s="57"/>
      <c r="I5" s="58"/>
      <c r="J5" s="57"/>
      <c r="K5" s="57"/>
      <c r="L5" s="57"/>
      <c r="M5" s="57"/>
      <c r="N5" s="57"/>
      <c r="O5" s="57"/>
      <c r="P5" s="57"/>
      <c r="Q5" s="57"/>
      <c r="R5" s="57"/>
    </row>
    <row r="6" spans="2:18" ht="30" x14ac:dyDescent="0.85">
      <c r="B6" s="57"/>
      <c r="C6" s="57"/>
      <c r="D6" s="57"/>
      <c r="E6" s="57"/>
      <c r="F6" s="57"/>
      <c r="G6" s="57"/>
      <c r="H6" s="57"/>
      <c r="I6" s="58"/>
      <c r="J6" s="57"/>
      <c r="K6" s="57"/>
      <c r="L6" s="57"/>
      <c r="M6" s="57"/>
      <c r="N6" s="57"/>
      <c r="O6" s="57"/>
      <c r="P6" s="57"/>
      <c r="Q6" s="57"/>
      <c r="R6" s="57"/>
    </row>
    <row r="7" spans="2:18" ht="30" x14ac:dyDescent="0.85">
      <c r="B7" s="57"/>
      <c r="C7" s="57"/>
      <c r="D7" s="57"/>
      <c r="E7" s="57"/>
      <c r="F7" s="57"/>
      <c r="G7" s="57"/>
      <c r="H7" s="57"/>
      <c r="I7" s="58"/>
      <c r="J7" s="57"/>
      <c r="K7" s="57"/>
      <c r="L7" s="57"/>
      <c r="M7" s="57"/>
      <c r="N7" s="57"/>
      <c r="O7" s="57"/>
      <c r="P7" s="57"/>
      <c r="Q7" s="57"/>
      <c r="R7" s="57"/>
    </row>
    <row r="8" spans="2:18" ht="30" x14ac:dyDescent="0.85">
      <c r="B8" s="57"/>
      <c r="C8" s="57"/>
      <c r="D8" s="57"/>
      <c r="E8" s="57"/>
      <c r="F8" s="57"/>
      <c r="G8" s="57"/>
      <c r="H8" s="57"/>
      <c r="I8" s="58"/>
      <c r="J8" s="57"/>
      <c r="K8" s="57"/>
      <c r="L8" s="57"/>
      <c r="M8" s="57"/>
      <c r="N8" s="57"/>
      <c r="O8" s="57"/>
      <c r="P8" s="57"/>
      <c r="Q8" s="57"/>
      <c r="R8" s="57"/>
    </row>
    <row r="9" spans="2:18" ht="30" x14ac:dyDescent="0.85">
      <c r="B9" s="57"/>
      <c r="C9" s="57"/>
      <c r="D9" s="57"/>
      <c r="E9" s="57"/>
      <c r="F9" s="57"/>
      <c r="G9" s="57"/>
      <c r="H9" s="57"/>
      <c r="I9" s="58"/>
      <c r="J9" s="57"/>
      <c r="K9" s="57"/>
      <c r="L9" s="57"/>
      <c r="M9" s="57"/>
      <c r="N9" s="57"/>
      <c r="O9" s="57"/>
      <c r="P9" s="57"/>
      <c r="Q9" s="57"/>
      <c r="R9" s="57"/>
    </row>
    <row r="10" spans="2:18" ht="30" x14ac:dyDescent="0.85">
      <c r="B10" s="57"/>
      <c r="C10" s="57"/>
      <c r="D10" s="57"/>
      <c r="E10" s="57"/>
      <c r="F10" s="57"/>
      <c r="G10" s="57"/>
      <c r="H10" s="57"/>
      <c r="I10" s="58"/>
      <c r="J10" s="57"/>
      <c r="K10" s="57"/>
      <c r="L10" s="57"/>
      <c r="M10" s="57"/>
      <c r="N10" s="57"/>
      <c r="O10" s="57"/>
      <c r="P10" s="57"/>
      <c r="Q10" s="57"/>
      <c r="R10" s="57"/>
    </row>
    <row r="11" spans="2:18" ht="30" x14ac:dyDescent="0.85">
      <c r="B11" s="57"/>
      <c r="C11" s="57"/>
      <c r="D11" s="57"/>
      <c r="E11" s="57"/>
      <c r="F11" s="57"/>
      <c r="G11" s="57"/>
      <c r="H11" s="57"/>
      <c r="I11" s="58"/>
      <c r="J11" s="57"/>
      <c r="K11" s="57"/>
      <c r="L11" s="57"/>
      <c r="M11" s="57"/>
      <c r="N11" s="57"/>
      <c r="O11" s="57"/>
      <c r="P11" s="57"/>
      <c r="Q11" s="57"/>
      <c r="R11" s="57"/>
    </row>
    <row r="12" spans="2:18" ht="30" x14ac:dyDescent="0.85">
      <c r="B12" s="57"/>
      <c r="C12" s="57"/>
      <c r="D12" s="57"/>
      <c r="E12" s="57"/>
      <c r="F12" s="57"/>
      <c r="G12" s="57"/>
      <c r="H12" s="57"/>
      <c r="I12" s="58"/>
      <c r="J12" s="57"/>
      <c r="K12" s="57"/>
      <c r="L12" s="57"/>
      <c r="M12" s="57"/>
      <c r="N12" s="57"/>
      <c r="O12" s="57"/>
      <c r="P12" s="57"/>
      <c r="Q12" s="57"/>
      <c r="R12" s="57"/>
    </row>
    <row r="13" spans="2:18" x14ac:dyDescent="0.6">
      <c r="B13" s="13"/>
      <c r="C13" s="13"/>
      <c r="D13" s="13"/>
      <c r="E13" s="13"/>
      <c r="F13" s="13"/>
      <c r="G13" s="13"/>
      <c r="H13" s="13"/>
      <c r="I13" s="14"/>
      <c r="J13" s="13"/>
      <c r="K13" s="13"/>
      <c r="L13" s="13"/>
      <c r="M13" s="13"/>
    </row>
    <row r="14" spans="2:18" x14ac:dyDescent="0.6">
      <c r="B14" s="13"/>
      <c r="C14" s="13"/>
      <c r="D14" s="13"/>
      <c r="E14" s="13"/>
      <c r="F14" s="13"/>
      <c r="G14" s="13"/>
      <c r="H14" s="13"/>
      <c r="I14" s="14"/>
      <c r="J14" s="13"/>
      <c r="K14" s="13"/>
      <c r="L14" s="13"/>
      <c r="M14" s="13"/>
    </row>
    <row r="15" spans="2:18" x14ac:dyDescent="0.6">
      <c r="B15" s="13"/>
      <c r="C15" s="13"/>
      <c r="D15" s="13"/>
      <c r="E15" s="13"/>
      <c r="F15" s="13"/>
      <c r="G15" s="13"/>
      <c r="H15" s="13"/>
      <c r="I15" s="14"/>
      <c r="J15" s="13"/>
      <c r="K15" s="13"/>
      <c r="L15" s="13"/>
      <c r="M15" s="13"/>
    </row>
    <row r="16" spans="2:18" x14ac:dyDescent="0.6">
      <c r="B16" s="13"/>
      <c r="C16" s="13"/>
      <c r="D16" s="13"/>
      <c r="E16" s="13"/>
      <c r="F16" s="13"/>
      <c r="G16" s="13"/>
      <c r="H16" s="13"/>
      <c r="I16" s="14"/>
      <c r="J16" s="13"/>
      <c r="K16" s="13"/>
      <c r="L16" s="13"/>
      <c r="M16" s="13"/>
    </row>
    <row r="17" spans="2:13" x14ac:dyDescent="0.6">
      <c r="B17" s="13"/>
      <c r="C17" s="13"/>
      <c r="D17" s="13"/>
      <c r="E17" s="13"/>
      <c r="F17" s="13"/>
      <c r="G17" s="13"/>
      <c r="H17" s="13"/>
      <c r="I17" s="14"/>
      <c r="J17" s="13"/>
      <c r="K17" s="13"/>
      <c r="L17" s="13"/>
      <c r="M17" s="13"/>
    </row>
    <row r="18" spans="2:13" x14ac:dyDescent="0.6">
      <c r="B18" s="13"/>
      <c r="C18" s="13"/>
      <c r="D18" s="13"/>
      <c r="E18" s="13"/>
      <c r="F18" s="13"/>
      <c r="G18" s="13"/>
      <c r="H18" s="13"/>
      <c r="I18" s="14"/>
      <c r="J18" s="13"/>
      <c r="K18" s="13"/>
      <c r="L18" s="13"/>
      <c r="M18" s="13"/>
    </row>
    <row r="19" spans="2:13" x14ac:dyDescent="0.6">
      <c r="B19" s="13"/>
      <c r="C19" s="13"/>
      <c r="D19" s="13"/>
      <c r="E19" s="13"/>
      <c r="F19" s="13"/>
      <c r="G19" s="13"/>
      <c r="H19" s="13"/>
      <c r="I19" s="14"/>
      <c r="J19" s="13"/>
      <c r="K19" s="13"/>
      <c r="L19" s="13"/>
      <c r="M19" s="13"/>
    </row>
    <row r="20" spans="2:13" x14ac:dyDescent="0.6">
      <c r="B20" s="13"/>
      <c r="C20" s="13"/>
      <c r="D20" s="13"/>
      <c r="E20" s="13"/>
      <c r="F20" s="13"/>
      <c r="G20" s="13"/>
      <c r="H20" s="13"/>
      <c r="I20" s="14"/>
      <c r="J20" s="13"/>
      <c r="K20" s="13"/>
      <c r="L20" s="13"/>
      <c r="M20" s="13"/>
    </row>
    <row r="21" spans="2:13" x14ac:dyDescent="0.6">
      <c r="B21" s="13"/>
      <c r="C21" s="13"/>
      <c r="D21" s="13"/>
      <c r="E21" s="13"/>
      <c r="F21" s="13"/>
      <c r="G21" s="13"/>
      <c r="H21" s="13"/>
      <c r="I21" s="14"/>
      <c r="J21" s="13"/>
      <c r="K21" s="13"/>
      <c r="L21" s="13"/>
      <c r="M21" s="13"/>
    </row>
    <row r="22" spans="2:13" x14ac:dyDescent="0.6">
      <c r="B22" s="13"/>
      <c r="C22" s="13"/>
      <c r="D22" s="13"/>
      <c r="E22" s="13"/>
      <c r="F22" s="13"/>
      <c r="G22" s="13"/>
      <c r="H22" s="13"/>
      <c r="I22" s="14"/>
      <c r="J22" s="13"/>
      <c r="K22" s="13"/>
      <c r="L22" s="13"/>
      <c r="M22" s="13"/>
    </row>
    <row r="23" spans="2:13" x14ac:dyDescent="0.6">
      <c r="B23" s="13"/>
      <c r="C23" s="13"/>
      <c r="D23" s="13"/>
      <c r="E23" s="13"/>
      <c r="F23" s="13"/>
      <c r="G23" s="13"/>
      <c r="H23" s="13"/>
      <c r="I23" s="14"/>
      <c r="J23" s="13"/>
      <c r="K23" s="13"/>
      <c r="L23" s="13"/>
      <c r="M23" s="13"/>
    </row>
    <row r="24" spans="2:13" x14ac:dyDescent="0.6">
      <c r="B24" s="13"/>
      <c r="C24" s="13"/>
      <c r="D24" s="13"/>
      <c r="E24" s="13"/>
      <c r="F24" s="13"/>
      <c r="G24" s="13"/>
      <c r="H24" s="13"/>
      <c r="I24" s="14"/>
      <c r="J24" s="13"/>
      <c r="K24" s="13"/>
      <c r="L24" s="13"/>
      <c r="M24" s="13"/>
    </row>
    <row r="25" spans="2:13" x14ac:dyDescent="0.6">
      <c r="B25" s="13"/>
      <c r="C25" s="13"/>
      <c r="D25" s="13"/>
      <c r="E25" s="13"/>
      <c r="F25" s="13"/>
      <c r="G25" s="13"/>
      <c r="H25" s="13"/>
      <c r="I25" s="14"/>
      <c r="J25" s="13"/>
      <c r="K25" s="13"/>
      <c r="L25" s="13"/>
      <c r="M25" s="13"/>
    </row>
    <row r="26" spans="2:13" x14ac:dyDescent="0.6">
      <c r="B26" s="13"/>
      <c r="C26" s="13"/>
      <c r="D26" s="13"/>
      <c r="E26" s="13"/>
      <c r="F26" s="13"/>
      <c r="G26" s="13"/>
      <c r="H26" s="13"/>
      <c r="I26" s="14"/>
      <c r="J26" s="13"/>
      <c r="K26" s="13"/>
      <c r="L26" s="13"/>
      <c r="M26" s="13"/>
    </row>
    <row r="27" spans="2:13" x14ac:dyDescent="0.6">
      <c r="B27" s="13"/>
      <c r="C27" s="13"/>
      <c r="D27" s="13"/>
      <c r="E27" s="13"/>
      <c r="F27" s="13"/>
      <c r="G27" s="13"/>
      <c r="H27" s="13"/>
      <c r="I27" s="14"/>
      <c r="J27" s="13"/>
      <c r="K27" s="13"/>
      <c r="L27" s="13"/>
      <c r="M27" s="13"/>
    </row>
    <row r="28" spans="2:13" x14ac:dyDescent="0.6">
      <c r="B28" s="13"/>
      <c r="C28" s="13"/>
      <c r="D28" s="13"/>
      <c r="E28" s="13"/>
      <c r="F28" s="13"/>
      <c r="G28" s="13"/>
      <c r="H28" s="13"/>
      <c r="I28" s="14"/>
      <c r="J28" s="13"/>
      <c r="K28" s="13"/>
      <c r="L28" s="13"/>
      <c r="M28" s="13"/>
    </row>
    <row r="29" spans="2:13" x14ac:dyDescent="0.6">
      <c r="B29" s="13"/>
      <c r="C29" s="13"/>
      <c r="D29" s="13"/>
      <c r="E29" s="13"/>
      <c r="F29" s="13"/>
      <c r="G29" s="13"/>
      <c r="H29" s="13"/>
      <c r="I29" s="14"/>
      <c r="J29" s="13"/>
      <c r="K29" s="13"/>
      <c r="L29" s="13"/>
      <c r="M29" s="13"/>
    </row>
    <row r="33" spans="2:18" x14ac:dyDescent="0.6">
      <c r="B33" s="13"/>
      <c r="C33" s="13"/>
      <c r="D33" s="13"/>
      <c r="E33" s="13"/>
      <c r="F33" s="13"/>
      <c r="G33" s="13"/>
      <c r="H33" s="13"/>
      <c r="I33" s="659" t="s">
        <v>74</v>
      </c>
      <c r="J33" s="659"/>
      <c r="K33" s="659"/>
      <c r="L33" s="659"/>
      <c r="M33" s="13"/>
    </row>
    <row r="34" spans="2:18" x14ac:dyDescent="0.6">
      <c r="I34" s="659" t="s">
        <v>75</v>
      </c>
      <c r="J34" s="659"/>
      <c r="K34" s="659"/>
      <c r="L34" s="659"/>
    </row>
    <row r="35" spans="2:18" ht="27" customHeight="1" x14ac:dyDescent="0.75">
      <c r="B35" s="551" t="s">
        <v>69</v>
      </c>
      <c r="C35" s="551"/>
      <c r="D35" s="551"/>
      <c r="E35" s="551"/>
      <c r="F35" s="551"/>
      <c r="G35" s="551"/>
      <c r="H35" s="551"/>
      <c r="I35" s="551"/>
      <c r="J35" s="551"/>
      <c r="K35" s="551"/>
      <c r="L35" s="551"/>
      <c r="M35" s="551"/>
    </row>
    <row r="36" spans="2:18" ht="27" customHeight="1" x14ac:dyDescent="0.75">
      <c r="B36" s="660" t="s">
        <v>70</v>
      </c>
      <c r="C36" s="660"/>
      <c r="D36" s="660"/>
      <c r="E36" s="660"/>
      <c r="F36" s="660"/>
      <c r="G36" s="660"/>
      <c r="H36" s="660"/>
      <c r="I36" s="660"/>
      <c r="J36" s="660"/>
      <c r="K36" s="660"/>
      <c r="L36" s="660"/>
      <c r="M36" s="660"/>
    </row>
    <row r="37" spans="2:18" ht="30" x14ac:dyDescent="0.85">
      <c r="B37" s="515"/>
      <c r="C37" s="515"/>
      <c r="D37" s="515"/>
      <c r="E37" s="515"/>
      <c r="F37" s="515"/>
      <c r="G37" s="515"/>
      <c r="H37" s="515"/>
      <c r="I37" s="515"/>
      <c r="J37" s="515"/>
      <c r="K37" s="515"/>
      <c r="L37" s="515"/>
      <c r="M37" s="515"/>
    </row>
    <row r="38" spans="2:18" x14ac:dyDescent="0.6">
      <c r="I38" s="9"/>
    </row>
    <row r="39" spans="2:18" x14ac:dyDescent="0.6">
      <c r="I39" s="9"/>
    </row>
    <row r="40" spans="2:18" x14ac:dyDescent="0.6">
      <c r="I40" s="9"/>
    </row>
    <row r="41" spans="2:18" x14ac:dyDescent="0.6">
      <c r="I41" s="9"/>
    </row>
    <row r="42" spans="2:18" ht="24.6" x14ac:dyDescent="0.6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61"/>
      <c r="O42" s="661"/>
      <c r="P42" s="661"/>
      <c r="Q42" s="661"/>
      <c r="R42" s="661"/>
    </row>
    <row r="43" spans="2:18" ht="24.6" x14ac:dyDescent="0.6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61"/>
      <c r="O43" s="661"/>
      <c r="P43" s="661"/>
      <c r="Q43" s="661"/>
      <c r="R43" s="661"/>
    </row>
    <row r="44" spans="2:18" ht="24.6" x14ac:dyDescent="0.6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61"/>
      <c r="O44" s="661"/>
      <c r="P44" s="661"/>
      <c r="Q44" s="661"/>
      <c r="R44" s="661"/>
    </row>
    <row r="45" spans="2:18" ht="24.6" x14ac:dyDescent="0.6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61"/>
      <c r="O45" s="661"/>
      <c r="P45" s="661"/>
      <c r="Q45" s="661"/>
      <c r="R45" s="661"/>
    </row>
    <row r="46" spans="2:18" ht="24.6" x14ac:dyDescent="0.6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61"/>
      <c r="O46" s="661"/>
      <c r="P46" s="661"/>
      <c r="Q46" s="661"/>
      <c r="R46" s="661"/>
    </row>
    <row r="47" spans="2:18" ht="24.6" x14ac:dyDescent="0.6">
      <c r="B47" s="59"/>
      <c r="C47" s="59"/>
      <c r="D47" s="59"/>
      <c r="E47" s="59"/>
      <c r="F47" s="59"/>
      <c r="G47" s="59"/>
      <c r="H47" s="59"/>
      <c r="I47" s="516"/>
      <c r="J47" s="516"/>
      <c r="K47" s="516"/>
      <c r="L47" s="516"/>
      <c r="M47" s="516"/>
      <c r="N47" s="516"/>
      <c r="O47" s="516"/>
      <c r="P47" s="516"/>
      <c r="Q47" s="516"/>
      <c r="R47" s="516"/>
    </row>
    <row r="69" spans="9:12" x14ac:dyDescent="0.6">
      <c r="I69" s="659" t="s">
        <v>74</v>
      </c>
      <c r="J69" s="659"/>
      <c r="K69" s="659"/>
      <c r="L69" s="659"/>
    </row>
    <row r="70" spans="9:12" x14ac:dyDescent="0.6">
      <c r="I70" s="659" t="s">
        <v>75</v>
      </c>
      <c r="J70" s="659"/>
      <c r="K70" s="659"/>
      <c r="L70" s="659"/>
    </row>
  </sheetData>
  <mergeCells count="9">
    <mergeCell ref="I47:R47"/>
    <mergeCell ref="I69:L69"/>
    <mergeCell ref="I70:L70"/>
    <mergeCell ref="B1:M1"/>
    <mergeCell ref="I33:L33"/>
    <mergeCell ref="I34:L34"/>
    <mergeCell ref="B35:M35"/>
    <mergeCell ref="B36:M36"/>
    <mergeCell ref="B37:M37"/>
  </mergeCells>
  <pageMargins left="0.15" right="0.15" top="0.25" bottom="0.25" header="0.511811023622047" footer="0.511811023622047"/>
  <pageSetup paperSize="9" scale="95" orientation="portrait" r:id="rId1"/>
  <rowBreaks count="1" manualBreakCount="1">
    <brk id="34" max="16383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CW45"/>
  <sheetViews>
    <sheetView showGridLines="0" view="pageBreakPreview" zoomScaleNormal="100" zoomScaleSheetLayoutView="100" workbookViewId="0">
      <pane xSplit="5" ySplit="5" topLeftCell="X24" activePane="bottomRight" state="frozen"/>
      <selection pane="topRight" activeCell="F1" sqref="F1"/>
      <selection pane="bottomLeft" activeCell="A5" sqref="A5"/>
      <selection pane="bottomRight" activeCell="CI35" sqref="CI35:CL35"/>
    </sheetView>
  </sheetViews>
  <sheetFormatPr defaultColWidth="9.125" defaultRowHeight="21" x14ac:dyDescent="0.6"/>
  <cols>
    <col min="1" max="1" width="2.125" style="65" customWidth="1"/>
    <col min="2" max="2" width="3.75" style="65" customWidth="1"/>
    <col min="3" max="3" width="8" style="65" customWidth="1"/>
    <col min="4" max="4" width="23.75" style="65" customWidth="1"/>
    <col min="5" max="5" width="3.75" style="65" customWidth="1"/>
    <col min="6" max="39" width="2.25" style="65" customWidth="1"/>
    <col min="40" max="40" width="4" style="65" customWidth="1"/>
    <col min="41" max="86" width="2.25" style="65" customWidth="1"/>
    <col min="87" max="88" width="4.75" style="65" customWidth="1"/>
    <col min="89" max="89" width="5.875" style="65" customWidth="1"/>
    <col min="90" max="90" width="8.75" style="65" customWidth="1"/>
    <col min="91" max="91" width="4.875" style="65" customWidth="1"/>
    <col min="92" max="16384" width="9.125" style="65"/>
  </cols>
  <sheetData>
    <row r="1" spans="2:101" ht="35.1" customHeight="1" thickBot="1" x14ac:dyDescent="0.75">
      <c r="B1" s="564" t="s">
        <v>113</v>
      </c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63"/>
      <c r="AO1" s="564" t="s">
        <v>114</v>
      </c>
      <c r="AP1" s="564"/>
      <c r="AQ1" s="564"/>
      <c r="AR1" s="564"/>
      <c r="AS1" s="564"/>
      <c r="AT1" s="564"/>
      <c r="AU1" s="564"/>
      <c r="AV1" s="564"/>
      <c r="AW1" s="564"/>
      <c r="AX1" s="564"/>
      <c r="AY1" s="564"/>
      <c r="AZ1" s="564"/>
      <c r="BA1" s="564"/>
      <c r="BB1" s="564"/>
      <c r="BC1" s="564"/>
      <c r="BD1" s="564"/>
      <c r="BE1" s="564"/>
      <c r="BF1" s="564"/>
      <c r="BG1" s="564"/>
      <c r="BH1" s="564"/>
      <c r="BI1" s="564"/>
      <c r="BJ1" s="564"/>
      <c r="BK1" s="564"/>
      <c r="BL1" s="564"/>
      <c r="BM1" s="564"/>
      <c r="BN1" s="564"/>
      <c r="BO1" s="564"/>
      <c r="BP1" s="564"/>
      <c r="BQ1" s="564"/>
      <c r="BR1" s="564"/>
      <c r="BS1" s="564"/>
      <c r="BT1" s="564"/>
      <c r="BU1" s="564"/>
      <c r="BV1" s="564"/>
      <c r="BW1" s="564"/>
      <c r="BX1" s="564"/>
      <c r="BY1" s="564"/>
      <c r="BZ1" s="564"/>
      <c r="CA1" s="564"/>
      <c r="CB1" s="564"/>
      <c r="CC1" s="564"/>
      <c r="CD1" s="564"/>
      <c r="CE1" s="564"/>
      <c r="CF1" s="564"/>
      <c r="CG1" s="564"/>
      <c r="CH1" s="564"/>
      <c r="CI1" s="564"/>
      <c r="CJ1" s="564"/>
      <c r="CK1" s="64"/>
    </row>
    <row r="2" spans="2:101" ht="19.95" customHeight="1" x14ac:dyDescent="0.7">
      <c r="B2" s="565" t="s">
        <v>37</v>
      </c>
      <c r="C2" s="568" t="s">
        <v>38</v>
      </c>
      <c r="D2" s="571" t="s">
        <v>3</v>
      </c>
      <c r="E2" s="66" t="s">
        <v>115</v>
      </c>
      <c r="F2" s="67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9"/>
      <c r="AN2" s="63"/>
      <c r="AO2" s="67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9"/>
      <c r="CI2" s="574" t="s">
        <v>1</v>
      </c>
      <c r="CJ2" s="565" t="s">
        <v>37</v>
      </c>
      <c r="CK2" s="64"/>
    </row>
    <row r="3" spans="2:101" ht="20.100000000000001" customHeight="1" thickBot="1" x14ac:dyDescent="0.8">
      <c r="B3" s="566"/>
      <c r="C3" s="569"/>
      <c r="D3" s="572"/>
      <c r="E3" s="70" t="s">
        <v>35</v>
      </c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3"/>
      <c r="AN3" s="74"/>
      <c r="AO3" s="75"/>
      <c r="AP3" s="76"/>
      <c r="AQ3" s="76"/>
      <c r="AR3" s="76"/>
      <c r="AS3" s="76"/>
      <c r="AT3" s="76"/>
      <c r="AU3" s="76"/>
      <c r="AV3" s="76"/>
      <c r="AW3" s="76"/>
      <c r="AX3" s="76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8"/>
      <c r="CI3" s="575"/>
      <c r="CJ3" s="566"/>
      <c r="CK3" s="79"/>
      <c r="CL3" s="80"/>
      <c r="CM3" s="80"/>
      <c r="CN3" s="81" t="s">
        <v>72</v>
      </c>
      <c r="CO3" s="82"/>
      <c r="CP3" s="82"/>
      <c r="CQ3" s="82"/>
      <c r="CR3" s="82"/>
      <c r="CS3" s="82"/>
      <c r="CT3" s="83"/>
      <c r="CU3" s="83"/>
      <c r="CV3" s="84"/>
      <c r="CW3" s="79"/>
    </row>
    <row r="4" spans="2:101" s="97" customFormat="1" ht="20.100000000000001" customHeight="1" x14ac:dyDescent="0.75">
      <c r="B4" s="566"/>
      <c r="C4" s="569"/>
      <c r="D4" s="572"/>
      <c r="E4" s="85" t="s">
        <v>36</v>
      </c>
      <c r="F4" s="86">
        <v>17</v>
      </c>
      <c r="G4" s="87">
        <v>21</v>
      </c>
      <c r="H4" s="87">
        <v>24</v>
      </c>
      <c r="I4" s="87">
        <v>27</v>
      </c>
      <c r="J4" s="87">
        <v>28</v>
      </c>
      <c r="K4" s="87">
        <v>31</v>
      </c>
      <c r="L4" s="87">
        <v>4</v>
      </c>
      <c r="M4" s="88">
        <v>5</v>
      </c>
      <c r="N4" s="87">
        <v>7</v>
      </c>
      <c r="O4" s="87">
        <v>10</v>
      </c>
      <c r="P4" s="87">
        <v>11</v>
      </c>
      <c r="Q4" s="87">
        <v>14</v>
      </c>
      <c r="R4" s="87">
        <v>17</v>
      </c>
      <c r="S4" s="87">
        <v>18</v>
      </c>
      <c r="T4" s="87">
        <v>21</v>
      </c>
      <c r="U4" s="87">
        <v>24</v>
      </c>
      <c r="V4" s="87">
        <v>25</v>
      </c>
      <c r="W4" s="87">
        <v>28</v>
      </c>
      <c r="X4" s="87">
        <v>1</v>
      </c>
      <c r="Y4" s="87">
        <v>2</v>
      </c>
      <c r="Z4" s="87">
        <v>5</v>
      </c>
      <c r="AA4" s="87">
        <v>8</v>
      </c>
      <c r="AB4" s="87">
        <v>9</v>
      </c>
      <c r="AC4" s="87">
        <v>12</v>
      </c>
      <c r="AD4" s="87">
        <v>15</v>
      </c>
      <c r="AE4" s="87">
        <v>19</v>
      </c>
      <c r="AF4" s="87">
        <v>22</v>
      </c>
      <c r="AG4" s="87">
        <v>23</v>
      </c>
      <c r="AH4" s="87">
        <v>26</v>
      </c>
      <c r="AI4" s="87">
        <v>30</v>
      </c>
      <c r="AJ4" s="88">
        <v>31</v>
      </c>
      <c r="AK4" s="87">
        <v>2</v>
      </c>
      <c r="AL4" s="87">
        <v>5</v>
      </c>
      <c r="AM4" s="89">
        <v>6</v>
      </c>
      <c r="AN4" s="90"/>
      <c r="AO4" s="87">
        <v>9</v>
      </c>
      <c r="AP4" s="87">
        <v>13</v>
      </c>
      <c r="AQ4" s="91">
        <v>14</v>
      </c>
      <c r="AR4" s="86">
        <v>16</v>
      </c>
      <c r="AS4" s="87">
        <v>19</v>
      </c>
      <c r="AT4" s="87">
        <v>20</v>
      </c>
      <c r="AU4" s="87">
        <v>23</v>
      </c>
      <c r="AV4" s="87">
        <v>26</v>
      </c>
      <c r="AW4" s="87">
        <v>27</v>
      </c>
      <c r="AX4" s="87">
        <v>30</v>
      </c>
      <c r="AY4" s="87">
        <v>2</v>
      </c>
      <c r="AZ4" s="87">
        <v>3</v>
      </c>
      <c r="BA4" s="87">
        <v>6</v>
      </c>
      <c r="BB4" s="87">
        <v>9</v>
      </c>
      <c r="BC4" s="87">
        <v>10</v>
      </c>
      <c r="BD4" s="87">
        <v>13</v>
      </c>
      <c r="BE4" s="87">
        <v>16</v>
      </c>
      <c r="BF4" s="87">
        <v>17</v>
      </c>
      <c r="BG4" s="87">
        <v>20</v>
      </c>
      <c r="BH4" s="87">
        <v>23</v>
      </c>
      <c r="BI4" s="87">
        <v>24</v>
      </c>
      <c r="BJ4" s="87">
        <v>27</v>
      </c>
      <c r="BK4" s="87">
        <v>30</v>
      </c>
      <c r="BL4" s="87">
        <v>1</v>
      </c>
      <c r="BM4" s="87">
        <v>3</v>
      </c>
      <c r="BN4" s="87">
        <v>4</v>
      </c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92"/>
      <c r="CI4" s="93">
        <v>80</v>
      </c>
      <c r="CJ4" s="566"/>
      <c r="CK4" s="79"/>
      <c r="CL4" s="79"/>
      <c r="CM4" s="65"/>
      <c r="CN4" s="94" t="s">
        <v>68</v>
      </c>
      <c r="CO4" s="95"/>
      <c r="CP4" s="95"/>
      <c r="CQ4" s="95"/>
      <c r="CR4" s="95"/>
      <c r="CS4" s="95"/>
      <c r="CT4" s="95"/>
      <c r="CU4" s="95"/>
      <c r="CV4" s="96"/>
      <c r="CW4" s="79"/>
    </row>
    <row r="5" spans="2:101" ht="20.100000000000001" customHeight="1" thickBot="1" x14ac:dyDescent="0.75">
      <c r="B5" s="567"/>
      <c r="C5" s="570"/>
      <c r="D5" s="573"/>
      <c r="E5" s="98" t="s">
        <v>41</v>
      </c>
      <c r="F5" s="99">
        <v>1</v>
      </c>
      <c r="G5" s="100">
        <v>2</v>
      </c>
      <c r="H5" s="100">
        <v>3</v>
      </c>
      <c r="I5" s="100">
        <v>4</v>
      </c>
      <c r="J5" s="100">
        <v>5</v>
      </c>
      <c r="K5" s="100">
        <v>6</v>
      </c>
      <c r="L5" s="100">
        <v>7</v>
      </c>
      <c r="M5" s="100">
        <v>8</v>
      </c>
      <c r="N5" s="100">
        <v>9</v>
      </c>
      <c r="O5" s="100">
        <v>10</v>
      </c>
      <c r="P5" s="100">
        <v>11</v>
      </c>
      <c r="Q5" s="100">
        <v>12</v>
      </c>
      <c r="R5" s="100">
        <v>13</v>
      </c>
      <c r="S5" s="100">
        <v>14</v>
      </c>
      <c r="T5" s="100">
        <v>15</v>
      </c>
      <c r="U5" s="100">
        <v>16</v>
      </c>
      <c r="V5" s="100">
        <v>17</v>
      </c>
      <c r="W5" s="100">
        <v>18</v>
      </c>
      <c r="X5" s="100">
        <v>19</v>
      </c>
      <c r="Y5" s="100">
        <v>20</v>
      </c>
      <c r="Z5" s="100">
        <v>21</v>
      </c>
      <c r="AA5" s="100">
        <v>22</v>
      </c>
      <c r="AB5" s="100">
        <v>23</v>
      </c>
      <c r="AC5" s="100">
        <v>24</v>
      </c>
      <c r="AD5" s="100">
        <v>25</v>
      </c>
      <c r="AE5" s="100">
        <v>26</v>
      </c>
      <c r="AF5" s="100">
        <v>27</v>
      </c>
      <c r="AG5" s="100">
        <v>28</v>
      </c>
      <c r="AH5" s="100">
        <v>29</v>
      </c>
      <c r="AI5" s="100">
        <v>30</v>
      </c>
      <c r="AJ5" s="100">
        <v>31</v>
      </c>
      <c r="AK5" s="100">
        <v>32</v>
      </c>
      <c r="AL5" s="100">
        <v>33</v>
      </c>
      <c r="AM5" s="101">
        <v>34</v>
      </c>
      <c r="AN5" s="90"/>
      <c r="AO5" s="99">
        <v>35</v>
      </c>
      <c r="AP5" s="100">
        <v>36</v>
      </c>
      <c r="AQ5" s="100">
        <v>37</v>
      </c>
      <c r="AR5" s="100">
        <v>38</v>
      </c>
      <c r="AS5" s="100">
        <v>39</v>
      </c>
      <c r="AT5" s="100">
        <v>40</v>
      </c>
      <c r="AU5" s="100">
        <v>41</v>
      </c>
      <c r="AV5" s="100">
        <v>42</v>
      </c>
      <c r="AW5" s="100">
        <v>43</v>
      </c>
      <c r="AX5" s="100">
        <v>44</v>
      </c>
      <c r="AY5" s="100">
        <v>45</v>
      </c>
      <c r="AZ5" s="100">
        <v>46</v>
      </c>
      <c r="BA5" s="100">
        <v>47</v>
      </c>
      <c r="BB5" s="100">
        <v>48</v>
      </c>
      <c r="BC5" s="100">
        <v>49</v>
      </c>
      <c r="BD5" s="100">
        <v>50</v>
      </c>
      <c r="BE5" s="100">
        <v>51</v>
      </c>
      <c r="BF5" s="100">
        <v>52</v>
      </c>
      <c r="BG5" s="100">
        <v>53</v>
      </c>
      <c r="BH5" s="100">
        <v>54</v>
      </c>
      <c r="BI5" s="100">
        <v>55</v>
      </c>
      <c r="BJ5" s="100">
        <v>56</v>
      </c>
      <c r="BK5" s="100">
        <v>57</v>
      </c>
      <c r="BL5" s="100">
        <v>58</v>
      </c>
      <c r="BM5" s="100">
        <v>59</v>
      </c>
      <c r="BN5" s="100">
        <v>60</v>
      </c>
      <c r="BO5" s="100">
        <v>61</v>
      </c>
      <c r="BP5" s="100">
        <v>62</v>
      </c>
      <c r="BQ5" s="100">
        <v>63</v>
      </c>
      <c r="BR5" s="100">
        <v>64</v>
      </c>
      <c r="BS5" s="100">
        <v>65</v>
      </c>
      <c r="BT5" s="100">
        <v>66</v>
      </c>
      <c r="BU5" s="100">
        <v>67</v>
      </c>
      <c r="BV5" s="100">
        <v>68</v>
      </c>
      <c r="BW5" s="100">
        <v>69</v>
      </c>
      <c r="BX5" s="100">
        <v>70</v>
      </c>
      <c r="BY5" s="100">
        <v>71</v>
      </c>
      <c r="BZ5" s="100">
        <v>72</v>
      </c>
      <c r="CA5" s="100">
        <v>73</v>
      </c>
      <c r="CB5" s="100">
        <v>74</v>
      </c>
      <c r="CC5" s="100">
        <v>75</v>
      </c>
      <c r="CD5" s="100">
        <v>76</v>
      </c>
      <c r="CE5" s="100">
        <v>77</v>
      </c>
      <c r="CF5" s="100">
        <v>78</v>
      </c>
      <c r="CG5" s="100">
        <v>79</v>
      </c>
      <c r="CH5" s="102">
        <v>80</v>
      </c>
      <c r="CI5" s="103">
        <f>(CI4*80)/100</f>
        <v>64</v>
      </c>
      <c r="CJ5" s="567"/>
      <c r="CK5" s="79"/>
      <c r="CL5" s="79"/>
      <c r="CM5" s="104"/>
      <c r="CN5" s="105" t="s">
        <v>73</v>
      </c>
      <c r="CO5" s="106"/>
      <c r="CP5" s="106"/>
      <c r="CQ5" s="106"/>
      <c r="CR5" s="106"/>
      <c r="CS5" s="106"/>
      <c r="CT5" s="106"/>
      <c r="CU5" s="106"/>
      <c r="CV5" s="107"/>
      <c r="CW5" s="108"/>
    </row>
    <row r="6" spans="2:101" s="120" customFormat="1" ht="18" customHeight="1" x14ac:dyDescent="0.75">
      <c r="B6" s="109">
        <v>1</v>
      </c>
      <c r="C6" s="359">
        <v>11957</v>
      </c>
      <c r="D6" s="360" t="s">
        <v>124</v>
      </c>
      <c r="E6" s="110"/>
      <c r="F6" s="111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3"/>
      <c r="V6" s="113"/>
      <c r="W6" s="113"/>
      <c r="X6" s="113"/>
      <c r="Y6" s="114"/>
      <c r="Z6" s="113"/>
      <c r="AA6" s="113"/>
      <c r="AB6" s="113"/>
      <c r="AC6" s="113"/>
      <c r="AD6" s="113"/>
      <c r="AE6" s="112"/>
      <c r="AF6" s="112"/>
      <c r="AG6" s="112"/>
      <c r="AH6" s="112"/>
      <c r="AI6" s="112"/>
      <c r="AJ6" s="112"/>
      <c r="AK6" s="112"/>
      <c r="AL6" s="112"/>
      <c r="AM6" s="115"/>
      <c r="AN6" s="116"/>
      <c r="AO6" s="111"/>
      <c r="AP6" s="112"/>
      <c r="AQ6" s="112"/>
      <c r="AR6" s="112"/>
      <c r="AS6" s="112"/>
      <c r="AT6" s="113"/>
      <c r="AU6" s="113"/>
      <c r="AV6" s="113"/>
      <c r="AW6" s="113"/>
      <c r="AX6" s="114"/>
      <c r="AY6" s="113"/>
      <c r="AZ6" s="113"/>
      <c r="BA6" s="113"/>
      <c r="BB6" s="113"/>
      <c r="BC6" s="113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3"/>
      <c r="BU6" s="113"/>
      <c r="BV6" s="113"/>
      <c r="BW6" s="113"/>
      <c r="BX6" s="113"/>
      <c r="BY6" s="113"/>
      <c r="BZ6" s="113"/>
      <c r="CA6" s="113"/>
      <c r="CB6" s="113"/>
      <c r="CC6" s="114"/>
      <c r="CD6" s="113"/>
      <c r="CE6" s="113"/>
      <c r="CF6" s="113"/>
      <c r="CG6" s="113"/>
      <c r="CH6" s="117"/>
      <c r="CI6" s="118">
        <f>($CI$4-CL6)</f>
        <v>80</v>
      </c>
      <c r="CJ6" s="109">
        <v>1</v>
      </c>
      <c r="CK6" s="119"/>
      <c r="CL6" s="119">
        <f>SUM(F6:CH6)</f>
        <v>0</v>
      </c>
      <c r="CN6" s="121"/>
      <c r="CO6" s="121"/>
      <c r="CP6" s="121"/>
      <c r="CQ6" s="121"/>
      <c r="CR6" s="121"/>
      <c r="CS6" s="121"/>
      <c r="CT6" s="121"/>
      <c r="CU6" s="121"/>
      <c r="CV6" s="121"/>
      <c r="CW6" s="79"/>
    </row>
    <row r="7" spans="2:101" s="120" customFormat="1" ht="18" customHeight="1" x14ac:dyDescent="0.75">
      <c r="B7" s="122">
        <v>2</v>
      </c>
      <c r="C7" s="358">
        <v>11961</v>
      </c>
      <c r="D7" s="361" t="s">
        <v>77</v>
      </c>
      <c r="E7" s="125"/>
      <c r="F7" s="126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8"/>
      <c r="V7" s="128"/>
      <c r="W7" s="128"/>
      <c r="X7" s="128"/>
      <c r="Y7" s="129"/>
      <c r="Z7" s="128"/>
      <c r="AA7" s="128"/>
      <c r="AB7" s="128"/>
      <c r="AC7" s="128"/>
      <c r="AD7" s="128"/>
      <c r="AE7" s="127"/>
      <c r="AF7" s="127"/>
      <c r="AG7" s="127"/>
      <c r="AH7" s="127"/>
      <c r="AI7" s="127"/>
      <c r="AJ7" s="127"/>
      <c r="AK7" s="127"/>
      <c r="AL7" s="127"/>
      <c r="AM7" s="130"/>
      <c r="AN7" s="116"/>
      <c r="AO7" s="126"/>
      <c r="AP7" s="127"/>
      <c r="AQ7" s="127"/>
      <c r="AR7" s="127"/>
      <c r="AS7" s="127"/>
      <c r="AT7" s="128"/>
      <c r="AU7" s="128"/>
      <c r="AV7" s="128"/>
      <c r="AW7" s="128"/>
      <c r="AX7" s="129"/>
      <c r="AY7" s="128"/>
      <c r="AZ7" s="128"/>
      <c r="BA7" s="128"/>
      <c r="BB7" s="128"/>
      <c r="BC7" s="128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8"/>
      <c r="BU7" s="128"/>
      <c r="BV7" s="128"/>
      <c r="BW7" s="128"/>
      <c r="BX7" s="128"/>
      <c r="BY7" s="128"/>
      <c r="BZ7" s="128"/>
      <c r="CA7" s="128"/>
      <c r="CB7" s="128"/>
      <c r="CC7" s="129"/>
      <c r="CD7" s="128"/>
      <c r="CE7" s="128"/>
      <c r="CF7" s="128"/>
      <c r="CG7" s="128"/>
      <c r="CH7" s="131"/>
      <c r="CI7" s="132">
        <f t="shared" ref="CI7:CI35" si="0">($CI$4-CL7)</f>
        <v>80</v>
      </c>
      <c r="CJ7" s="122">
        <v>2</v>
      </c>
      <c r="CK7" s="119"/>
      <c r="CL7" s="119">
        <f t="shared" ref="CL7:CL35" si="1">SUM(F7:CH7)</f>
        <v>0</v>
      </c>
      <c r="CN7" s="121"/>
      <c r="CO7" s="121"/>
      <c r="CP7" s="121"/>
      <c r="CQ7" s="121"/>
      <c r="CR7" s="121"/>
      <c r="CS7" s="121"/>
      <c r="CT7" s="121"/>
      <c r="CU7" s="121"/>
      <c r="CV7" s="79"/>
      <c r="CW7" s="79"/>
    </row>
    <row r="8" spans="2:101" s="120" customFormat="1" ht="18" customHeight="1" x14ac:dyDescent="0.6">
      <c r="B8" s="122">
        <v>3</v>
      </c>
      <c r="C8" s="358">
        <v>11964</v>
      </c>
      <c r="D8" s="361" t="s">
        <v>125</v>
      </c>
      <c r="E8" s="125"/>
      <c r="F8" s="126"/>
      <c r="G8" s="127"/>
      <c r="H8" s="127"/>
      <c r="I8" s="127"/>
      <c r="J8" s="127"/>
      <c r="K8" s="127"/>
      <c r="L8" s="127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4"/>
      <c r="AN8" s="135"/>
      <c r="AO8" s="136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27"/>
      <c r="BJ8" s="127"/>
      <c r="BK8" s="127"/>
      <c r="BL8" s="137"/>
      <c r="BM8" s="137"/>
      <c r="BN8" s="137"/>
      <c r="BO8" s="127"/>
      <c r="BP8" s="127"/>
      <c r="BQ8" s="127"/>
      <c r="BR8" s="127"/>
      <c r="BS8" s="127"/>
      <c r="BT8" s="128"/>
      <c r="BU8" s="128"/>
      <c r="BV8" s="128"/>
      <c r="BW8" s="128"/>
      <c r="BX8" s="128"/>
      <c r="BY8" s="128"/>
      <c r="BZ8" s="128"/>
      <c r="CA8" s="128"/>
      <c r="CB8" s="128"/>
      <c r="CC8" s="129"/>
      <c r="CD8" s="128"/>
      <c r="CE8" s="128"/>
      <c r="CF8" s="128"/>
      <c r="CG8" s="128"/>
      <c r="CH8" s="131"/>
      <c r="CI8" s="132">
        <f t="shared" si="0"/>
        <v>80</v>
      </c>
      <c r="CJ8" s="122">
        <v>3</v>
      </c>
      <c r="CK8" s="119"/>
      <c r="CL8" s="119">
        <f t="shared" si="1"/>
        <v>0</v>
      </c>
      <c r="CN8" s="79"/>
      <c r="CO8" s="79"/>
      <c r="CP8" s="79"/>
      <c r="CQ8" s="79"/>
      <c r="CR8" s="79"/>
      <c r="CS8" s="79"/>
      <c r="CT8" s="79"/>
      <c r="CU8" s="79"/>
      <c r="CV8" s="79"/>
      <c r="CW8" s="79"/>
    </row>
    <row r="9" spans="2:101" s="120" customFormat="1" ht="18" customHeight="1" x14ac:dyDescent="0.6">
      <c r="B9" s="122">
        <v>4</v>
      </c>
      <c r="C9" s="358">
        <v>11968</v>
      </c>
      <c r="D9" s="361" t="s">
        <v>126</v>
      </c>
      <c r="E9" s="125"/>
      <c r="F9" s="126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8"/>
      <c r="V9" s="128"/>
      <c r="W9" s="128"/>
      <c r="X9" s="128"/>
      <c r="Y9" s="129"/>
      <c r="Z9" s="128"/>
      <c r="AA9" s="128"/>
      <c r="AB9" s="128"/>
      <c r="AC9" s="128"/>
      <c r="AD9" s="128"/>
      <c r="AE9" s="127"/>
      <c r="AF9" s="127"/>
      <c r="AG9" s="127"/>
      <c r="AH9" s="127"/>
      <c r="AI9" s="127"/>
      <c r="AJ9" s="127"/>
      <c r="AK9" s="138"/>
      <c r="AL9" s="138"/>
      <c r="AM9" s="139"/>
      <c r="AN9" s="135"/>
      <c r="AO9" s="126"/>
      <c r="AP9" s="127"/>
      <c r="AQ9" s="127"/>
      <c r="AR9" s="127"/>
      <c r="AS9" s="127"/>
      <c r="AT9" s="128"/>
      <c r="AU9" s="128"/>
      <c r="AV9" s="128"/>
      <c r="AW9" s="128"/>
      <c r="AX9" s="129"/>
      <c r="AY9" s="128"/>
      <c r="AZ9" s="128"/>
      <c r="BA9" s="128"/>
      <c r="BB9" s="128"/>
      <c r="BC9" s="128"/>
      <c r="BD9" s="127"/>
      <c r="BE9" s="127"/>
      <c r="BF9" s="127"/>
      <c r="BG9" s="127"/>
      <c r="BH9" s="127"/>
      <c r="BI9" s="127"/>
      <c r="BJ9" s="127"/>
      <c r="BK9" s="127"/>
      <c r="BL9" s="137"/>
      <c r="BM9" s="137"/>
      <c r="BN9" s="137"/>
      <c r="BO9" s="127"/>
      <c r="BP9" s="127"/>
      <c r="BQ9" s="127"/>
      <c r="BR9" s="127"/>
      <c r="BS9" s="127"/>
      <c r="BT9" s="128"/>
      <c r="BU9" s="128"/>
      <c r="BV9" s="128"/>
      <c r="BW9" s="128"/>
      <c r="BX9" s="128"/>
      <c r="BY9" s="128"/>
      <c r="BZ9" s="128"/>
      <c r="CA9" s="128"/>
      <c r="CB9" s="128"/>
      <c r="CC9" s="129"/>
      <c r="CD9" s="128"/>
      <c r="CE9" s="128"/>
      <c r="CF9" s="128"/>
      <c r="CG9" s="128"/>
      <c r="CH9" s="131"/>
      <c r="CI9" s="140">
        <f t="shared" si="0"/>
        <v>80</v>
      </c>
      <c r="CJ9" s="122">
        <v>4</v>
      </c>
      <c r="CK9" s="119"/>
      <c r="CL9" s="119">
        <f t="shared" si="1"/>
        <v>0</v>
      </c>
      <c r="CN9" s="79"/>
      <c r="CO9" s="79"/>
      <c r="CP9" s="79"/>
      <c r="CQ9" s="79"/>
      <c r="CR9" s="79"/>
      <c r="CS9" s="79"/>
      <c r="CT9" s="79"/>
      <c r="CU9" s="79"/>
      <c r="CV9" s="79"/>
      <c r="CW9" s="79"/>
    </row>
    <row r="10" spans="2:101" s="120" customFormat="1" ht="18" customHeight="1" x14ac:dyDescent="0.6">
      <c r="B10" s="122">
        <v>5</v>
      </c>
      <c r="C10" s="358">
        <v>11972</v>
      </c>
      <c r="D10" s="361" t="s">
        <v>78</v>
      </c>
      <c r="E10" s="125"/>
      <c r="F10" s="126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8"/>
      <c r="V10" s="128"/>
      <c r="W10" s="128"/>
      <c r="X10" s="128"/>
      <c r="Y10" s="129"/>
      <c r="Z10" s="128"/>
      <c r="AA10" s="128"/>
      <c r="AB10" s="128"/>
      <c r="AC10" s="128"/>
      <c r="AD10" s="128"/>
      <c r="AE10" s="127"/>
      <c r="AF10" s="127"/>
      <c r="AG10" s="127"/>
      <c r="AH10" s="127"/>
      <c r="AI10" s="127"/>
      <c r="AJ10" s="127"/>
      <c r="AK10" s="141"/>
      <c r="AL10" s="141"/>
      <c r="AM10" s="142"/>
      <c r="AN10" s="143"/>
      <c r="AO10" s="126"/>
      <c r="AP10" s="127"/>
      <c r="AQ10" s="127"/>
      <c r="AR10" s="127"/>
      <c r="AS10" s="127"/>
      <c r="AT10" s="128"/>
      <c r="AU10" s="128"/>
      <c r="AV10" s="128"/>
      <c r="AW10" s="128"/>
      <c r="AX10" s="129"/>
      <c r="AY10" s="128"/>
      <c r="AZ10" s="128"/>
      <c r="BA10" s="128"/>
      <c r="BB10" s="128"/>
      <c r="BC10" s="128"/>
      <c r="BD10" s="127"/>
      <c r="BE10" s="127"/>
      <c r="BF10" s="127"/>
      <c r="BG10" s="127"/>
      <c r="BH10" s="127"/>
      <c r="BI10" s="127"/>
      <c r="BJ10" s="127"/>
      <c r="BK10" s="127"/>
      <c r="BL10" s="144"/>
      <c r="BM10" s="145"/>
      <c r="BN10" s="145"/>
      <c r="BO10" s="127"/>
      <c r="BP10" s="127"/>
      <c r="BQ10" s="127"/>
      <c r="BR10" s="127"/>
      <c r="BS10" s="127"/>
      <c r="BT10" s="128"/>
      <c r="BU10" s="128"/>
      <c r="BV10" s="128"/>
      <c r="BW10" s="128"/>
      <c r="BX10" s="128"/>
      <c r="BY10" s="128"/>
      <c r="BZ10" s="128"/>
      <c r="CA10" s="128"/>
      <c r="CB10" s="128"/>
      <c r="CC10" s="129"/>
      <c r="CD10" s="128"/>
      <c r="CE10" s="128"/>
      <c r="CF10" s="128"/>
      <c r="CG10" s="128"/>
      <c r="CH10" s="131"/>
      <c r="CI10" s="132">
        <f t="shared" si="0"/>
        <v>80</v>
      </c>
      <c r="CJ10" s="122">
        <v>5</v>
      </c>
      <c r="CK10" s="119"/>
      <c r="CL10" s="119">
        <f t="shared" si="1"/>
        <v>0</v>
      </c>
      <c r="CN10" s="79"/>
      <c r="CO10" s="79"/>
      <c r="CP10" s="79"/>
      <c r="CQ10" s="79"/>
      <c r="CR10" s="79"/>
      <c r="CS10" s="79"/>
      <c r="CT10" s="79"/>
      <c r="CU10" s="79"/>
      <c r="CV10" s="79"/>
      <c r="CW10" s="79"/>
    </row>
    <row r="11" spans="2:101" s="120" customFormat="1" ht="18" customHeight="1" x14ac:dyDescent="0.6">
      <c r="B11" s="122">
        <v>6</v>
      </c>
      <c r="C11" s="358">
        <v>11973</v>
      </c>
      <c r="D11" s="361" t="s">
        <v>127</v>
      </c>
      <c r="E11" s="125"/>
      <c r="F11" s="126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8"/>
      <c r="V11" s="128"/>
      <c r="W11" s="128"/>
      <c r="X11" s="128"/>
      <c r="Y11" s="129"/>
      <c r="Z11" s="128"/>
      <c r="AA11" s="128"/>
      <c r="AB11" s="128"/>
      <c r="AC11" s="128"/>
      <c r="AD11" s="128"/>
      <c r="AE11" s="127"/>
      <c r="AF11" s="127"/>
      <c r="AG11" s="127"/>
      <c r="AH11" s="127"/>
      <c r="AI11" s="127"/>
      <c r="AJ11" s="127"/>
      <c r="AK11" s="138"/>
      <c r="AL11" s="138"/>
      <c r="AM11" s="139"/>
      <c r="AN11" s="135"/>
      <c r="AO11" s="126"/>
      <c r="AP11" s="127"/>
      <c r="AQ11" s="127"/>
      <c r="AR11" s="127"/>
      <c r="AS11" s="127"/>
      <c r="AT11" s="128"/>
      <c r="AU11" s="128"/>
      <c r="AV11" s="128"/>
      <c r="AW11" s="128"/>
      <c r="AX11" s="129"/>
      <c r="AY11" s="128"/>
      <c r="AZ11" s="128"/>
      <c r="BA11" s="128"/>
      <c r="BB11" s="128"/>
      <c r="BC11" s="128"/>
      <c r="BD11" s="127"/>
      <c r="BE11" s="127"/>
      <c r="BF11" s="127"/>
      <c r="BG11" s="127"/>
      <c r="BH11" s="127"/>
      <c r="BI11" s="127"/>
      <c r="BJ11" s="127"/>
      <c r="BK11" s="127"/>
      <c r="BL11" s="133"/>
      <c r="BM11" s="137"/>
      <c r="BN11" s="137"/>
      <c r="BO11" s="127"/>
      <c r="BP11" s="127"/>
      <c r="BQ11" s="127"/>
      <c r="BR11" s="127"/>
      <c r="BS11" s="127"/>
      <c r="BT11" s="128"/>
      <c r="BU11" s="128"/>
      <c r="BV11" s="128"/>
      <c r="BW11" s="128"/>
      <c r="BX11" s="128"/>
      <c r="BY11" s="128"/>
      <c r="BZ11" s="128"/>
      <c r="CA11" s="128"/>
      <c r="CB11" s="128"/>
      <c r="CC11" s="129"/>
      <c r="CD11" s="128"/>
      <c r="CE11" s="128"/>
      <c r="CF11" s="128"/>
      <c r="CG11" s="128"/>
      <c r="CH11" s="131"/>
      <c r="CI11" s="132">
        <f t="shared" si="0"/>
        <v>80</v>
      </c>
      <c r="CJ11" s="122">
        <v>6</v>
      </c>
      <c r="CK11" s="119"/>
      <c r="CL11" s="119">
        <f t="shared" si="1"/>
        <v>0</v>
      </c>
      <c r="CN11" s="79"/>
      <c r="CO11" s="79"/>
      <c r="CP11" s="79"/>
      <c r="CQ11" s="79"/>
      <c r="CR11" s="79"/>
      <c r="CS11" s="79"/>
      <c r="CT11" s="79"/>
      <c r="CU11" s="79"/>
      <c r="CV11" s="79"/>
      <c r="CW11" s="79"/>
    </row>
    <row r="12" spans="2:101" s="120" customFormat="1" ht="18" customHeight="1" x14ac:dyDescent="0.6">
      <c r="B12" s="122">
        <v>7</v>
      </c>
      <c r="C12" s="358">
        <v>11975</v>
      </c>
      <c r="D12" s="361" t="s">
        <v>128</v>
      </c>
      <c r="E12" s="125"/>
      <c r="F12" s="126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8"/>
      <c r="V12" s="128"/>
      <c r="W12" s="128"/>
      <c r="X12" s="128"/>
      <c r="Y12" s="129"/>
      <c r="Z12" s="128"/>
      <c r="AA12" s="128"/>
      <c r="AB12" s="128"/>
      <c r="AC12" s="128"/>
      <c r="AD12" s="128"/>
      <c r="AE12" s="127"/>
      <c r="AF12" s="127"/>
      <c r="AG12" s="127"/>
      <c r="AH12" s="127"/>
      <c r="AI12" s="127"/>
      <c r="AJ12" s="127"/>
      <c r="AK12" s="127"/>
      <c r="AL12" s="127"/>
      <c r="AM12" s="130"/>
      <c r="AN12" s="116"/>
      <c r="AO12" s="126"/>
      <c r="AP12" s="127"/>
      <c r="AQ12" s="127"/>
      <c r="AR12" s="127"/>
      <c r="AS12" s="127"/>
      <c r="AT12" s="128"/>
      <c r="AU12" s="128"/>
      <c r="AV12" s="128"/>
      <c r="AW12" s="128"/>
      <c r="AX12" s="129"/>
      <c r="AY12" s="128"/>
      <c r="AZ12" s="128"/>
      <c r="BA12" s="128"/>
      <c r="BB12" s="128"/>
      <c r="BC12" s="128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8"/>
      <c r="BU12" s="128"/>
      <c r="BV12" s="128"/>
      <c r="BW12" s="128"/>
      <c r="BX12" s="128"/>
      <c r="BY12" s="128"/>
      <c r="BZ12" s="128"/>
      <c r="CA12" s="128"/>
      <c r="CB12" s="128"/>
      <c r="CC12" s="129"/>
      <c r="CD12" s="128"/>
      <c r="CE12" s="128"/>
      <c r="CF12" s="128"/>
      <c r="CG12" s="128"/>
      <c r="CH12" s="131"/>
      <c r="CI12" s="132">
        <f t="shared" si="0"/>
        <v>80</v>
      </c>
      <c r="CJ12" s="122">
        <v>7</v>
      </c>
      <c r="CK12" s="119"/>
      <c r="CL12" s="119">
        <f t="shared" si="1"/>
        <v>0</v>
      </c>
      <c r="CN12" s="560"/>
      <c r="CO12" s="560"/>
      <c r="CP12" s="560"/>
      <c r="CQ12" s="560"/>
      <c r="CR12" s="560"/>
      <c r="CS12" s="560"/>
      <c r="CT12" s="560"/>
      <c r="CU12" s="560"/>
      <c r="CV12" s="560"/>
      <c r="CW12" s="560"/>
    </row>
    <row r="13" spans="2:101" s="120" customFormat="1" ht="18" customHeight="1" x14ac:dyDescent="0.6">
      <c r="B13" s="122">
        <v>8</v>
      </c>
      <c r="C13" s="358">
        <v>11983</v>
      </c>
      <c r="D13" s="361" t="s">
        <v>129</v>
      </c>
      <c r="E13" s="125"/>
      <c r="F13" s="126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8"/>
      <c r="V13" s="128"/>
      <c r="W13" s="128"/>
      <c r="X13" s="128"/>
      <c r="Y13" s="129"/>
      <c r="Z13" s="128"/>
      <c r="AA13" s="128"/>
      <c r="AB13" s="128"/>
      <c r="AC13" s="128"/>
      <c r="AD13" s="128"/>
      <c r="AE13" s="127"/>
      <c r="AF13" s="127"/>
      <c r="AG13" s="127"/>
      <c r="AH13" s="127"/>
      <c r="AI13" s="127"/>
      <c r="AJ13" s="127"/>
      <c r="AK13" s="127"/>
      <c r="AL13" s="127"/>
      <c r="AM13" s="130"/>
      <c r="AN13" s="116"/>
      <c r="AO13" s="126"/>
      <c r="AP13" s="127"/>
      <c r="AQ13" s="127"/>
      <c r="AR13" s="127"/>
      <c r="AS13" s="127"/>
      <c r="AT13" s="128"/>
      <c r="AU13" s="128"/>
      <c r="AV13" s="128"/>
      <c r="AW13" s="128"/>
      <c r="AX13" s="129"/>
      <c r="AY13" s="128"/>
      <c r="AZ13" s="128"/>
      <c r="BA13" s="128"/>
      <c r="BB13" s="128"/>
      <c r="BC13" s="128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8"/>
      <c r="BU13" s="128"/>
      <c r="BV13" s="128"/>
      <c r="BW13" s="128"/>
      <c r="BX13" s="128"/>
      <c r="BY13" s="128"/>
      <c r="BZ13" s="128"/>
      <c r="CA13" s="128"/>
      <c r="CB13" s="128"/>
      <c r="CC13" s="129"/>
      <c r="CD13" s="128"/>
      <c r="CE13" s="128"/>
      <c r="CF13" s="128"/>
      <c r="CG13" s="128"/>
      <c r="CH13" s="131"/>
      <c r="CI13" s="132">
        <f t="shared" si="0"/>
        <v>80</v>
      </c>
      <c r="CJ13" s="122">
        <v>8</v>
      </c>
      <c r="CK13" s="119"/>
      <c r="CL13" s="119">
        <f t="shared" si="1"/>
        <v>0</v>
      </c>
      <c r="CN13" s="560"/>
      <c r="CO13" s="560"/>
      <c r="CP13" s="560"/>
      <c r="CQ13" s="560"/>
      <c r="CR13" s="560"/>
      <c r="CS13" s="560"/>
      <c r="CT13" s="560"/>
      <c r="CU13" s="560"/>
      <c r="CV13" s="560"/>
      <c r="CW13" s="560"/>
    </row>
    <row r="14" spans="2:101" s="120" customFormat="1" ht="18" customHeight="1" x14ac:dyDescent="0.6">
      <c r="B14" s="122">
        <v>9</v>
      </c>
      <c r="C14" s="358">
        <v>11987</v>
      </c>
      <c r="D14" s="361" t="s">
        <v>130</v>
      </c>
      <c r="E14" s="125"/>
      <c r="F14" s="126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8"/>
      <c r="V14" s="128"/>
      <c r="W14" s="128"/>
      <c r="X14" s="128"/>
      <c r="Y14" s="129"/>
      <c r="Z14" s="128"/>
      <c r="AA14" s="128"/>
      <c r="AB14" s="128"/>
      <c r="AC14" s="128"/>
      <c r="AD14" s="128"/>
      <c r="AE14" s="127"/>
      <c r="AF14" s="127"/>
      <c r="AG14" s="127"/>
      <c r="AH14" s="127"/>
      <c r="AI14" s="127"/>
      <c r="AJ14" s="127"/>
      <c r="AK14" s="127"/>
      <c r="AL14" s="127"/>
      <c r="AM14" s="134"/>
      <c r="AN14" s="146"/>
      <c r="AO14" s="147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48"/>
      <c r="CI14" s="132">
        <f t="shared" si="0"/>
        <v>80</v>
      </c>
      <c r="CJ14" s="122">
        <v>9</v>
      </c>
      <c r="CK14" s="119"/>
      <c r="CL14" s="119">
        <f t="shared" si="1"/>
        <v>0</v>
      </c>
      <c r="CN14" s="560"/>
      <c r="CO14" s="560"/>
      <c r="CP14" s="560"/>
      <c r="CQ14" s="560"/>
      <c r="CR14" s="560"/>
      <c r="CS14" s="560"/>
      <c r="CT14" s="560"/>
      <c r="CU14" s="560"/>
      <c r="CV14" s="560"/>
      <c r="CW14" s="560"/>
    </row>
    <row r="15" spans="2:101" s="120" customFormat="1" ht="18" customHeight="1" x14ac:dyDescent="0.6">
      <c r="B15" s="122">
        <v>10</v>
      </c>
      <c r="C15" s="358">
        <v>11995</v>
      </c>
      <c r="D15" s="361" t="s">
        <v>131</v>
      </c>
      <c r="E15" s="125"/>
      <c r="F15" s="126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8"/>
      <c r="V15" s="128"/>
      <c r="W15" s="128"/>
      <c r="X15" s="128"/>
      <c r="Y15" s="129"/>
      <c r="Z15" s="128"/>
      <c r="AA15" s="128"/>
      <c r="AB15" s="128"/>
      <c r="AC15" s="128"/>
      <c r="AD15" s="128"/>
      <c r="AE15" s="127"/>
      <c r="AF15" s="127"/>
      <c r="AG15" s="127"/>
      <c r="AH15" s="127"/>
      <c r="AI15" s="127"/>
      <c r="AJ15" s="127"/>
      <c r="AK15" s="127"/>
      <c r="AL15" s="127"/>
      <c r="AM15" s="134"/>
      <c r="AN15" s="146"/>
      <c r="AO15" s="147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48"/>
      <c r="CI15" s="132">
        <f t="shared" si="0"/>
        <v>80</v>
      </c>
      <c r="CJ15" s="122">
        <v>10</v>
      </c>
      <c r="CK15" s="119"/>
      <c r="CL15" s="119">
        <f t="shared" si="1"/>
        <v>0</v>
      </c>
      <c r="CN15" s="560"/>
      <c r="CO15" s="560"/>
      <c r="CP15" s="560"/>
      <c r="CQ15" s="560"/>
      <c r="CR15" s="560"/>
      <c r="CS15" s="560"/>
      <c r="CT15" s="560"/>
      <c r="CU15" s="560"/>
      <c r="CV15" s="560"/>
      <c r="CW15" s="560"/>
    </row>
    <row r="16" spans="2:101" s="120" customFormat="1" ht="18" customHeight="1" x14ac:dyDescent="0.75">
      <c r="B16" s="122">
        <v>11</v>
      </c>
      <c r="C16" s="358">
        <v>11996</v>
      </c>
      <c r="D16" s="361" t="s">
        <v>79</v>
      </c>
      <c r="E16" s="125"/>
      <c r="F16" s="126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8"/>
      <c r="V16" s="128"/>
      <c r="W16" s="128"/>
      <c r="X16" s="128"/>
      <c r="Y16" s="129"/>
      <c r="Z16" s="128"/>
      <c r="AA16" s="128"/>
      <c r="AB16" s="128"/>
      <c r="AC16" s="128"/>
      <c r="AD16" s="128"/>
      <c r="AE16" s="127"/>
      <c r="AF16" s="127"/>
      <c r="AG16" s="127"/>
      <c r="AH16" s="127"/>
      <c r="AI16" s="127"/>
      <c r="AJ16" s="127"/>
      <c r="AK16" s="127"/>
      <c r="AL16" s="127"/>
      <c r="AM16" s="134"/>
      <c r="AN16" s="146"/>
      <c r="AO16" s="147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48"/>
      <c r="CI16" s="132">
        <f t="shared" si="0"/>
        <v>80</v>
      </c>
      <c r="CJ16" s="122">
        <v>11</v>
      </c>
      <c r="CK16" s="119"/>
      <c r="CL16" s="119">
        <f t="shared" si="1"/>
        <v>0</v>
      </c>
      <c r="CN16" s="561"/>
      <c r="CO16" s="561"/>
      <c r="CP16" s="561"/>
      <c r="CQ16" s="561"/>
      <c r="CR16" s="561"/>
      <c r="CS16" s="149"/>
      <c r="CT16" s="149"/>
      <c r="CU16" s="149"/>
      <c r="CV16" s="149"/>
      <c r="CW16" s="149"/>
    </row>
    <row r="17" spans="2:101" s="120" customFormat="1" ht="18" customHeight="1" x14ac:dyDescent="0.75">
      <c r="B17" s="122">
        <v>12</v>
      </c>
      <c r="C17" s="358">
        <v>11997</v>
      </c>
      <c r="D17" s="361" t="s">
        <v>80</v>
      </c>
      <c r="E17" s="357"/>
      <c r="F17" s="150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28"/>
      <c r="V17" s="128"/>
      <c r="W17" s="128"/>
      <c r="X17" s="128"/>
      <c r="Y17" s="129"/>
      <c r="Z17" s="128"/>
      <c r="AA17" s="128"/>
      <c r="AB17" s="128"/>
      <c r="AC17" s="128"/>
      <c r="AD17" s="128"/>
      <c r="AE17" s="151"/>
      <c r="AF17" s="151"/>
      <c r="AG17" s="151"/>
      <c r="AH17" s="151"/>
      <c r="AI17" s="151"/>
      <c r="AJ17" s="151"/>
      <c r="AK17" s="151"/>
      <c r="AL17" s="151"/>
      <c r="AM17" s="134"/>
      <c r="AN17" s="146"/>
      <c r="AO17" s="147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48"/>
      <c r="CI17" s="132">
        <f t="shared" si="0"/>
        <v>80</v>
      </c>
      <c r="CJ17" s="122">
        <v>12</v>
      </c>
      <c r="CK17" s="119"/>
      <c r="CL17" s="119">
        <f t="shared" si="1"/>
        <v>0</v>
      </c>
      <c r="CN17" s="561"/>
      <c r="CO17" s="561"/>
      <c r="CP17" s="561"/>
      <c r="CQ17" s="561"/>
      <c r="CR17" s="561"/>
      <c r="CS17" s="149"/>
      <c r="CT17" s="149"/>
      <c r="CU17" s="149"/>
      <c r="CV17" s="149"/>
      <c r="CW17" s="149"/>
    </row>
    <row r="18" spans="2:101" s="120" customFormat="1" ht="18" customHeight="1" x14ac:dyDescent="0.6">
      <c r="B18" s="122">
        <v>13</v>
      </c>
      <c r="C18" s="358">
        <v>12010</v>
      </c>
      <c r="D18" s="361" t="s">
        <v>132</v>
      </c>
      <c r="E18" s="152"/>
      <c r="F18" s="153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28"/>
      <c r="V18" s="128"/>
      <c r="W18" s="128"/>
      <c r="X18" s="128"/>
      <c r="Y18" s="129"/>
      <c r="Z18" s="128"/>
      <c r="AA18" s="128"/>
      <c r="AB18" s="128"/>
      <c r="AC18" s="128"/>
      <c r="AD18" s="128"/>
      <c r="AE18" s="154"/>
      <c r="AF18" s="154"/>
      <c r="AG18" s="154"/>
      <c r="AH18" s="154"/>
      <c r="AI18" s="154"/>
      <c r="AJ18" s="154"/>
      <c r="AK18" s="154"/>
      <c r="AL18" s="154"/>
      <c r="AM18" s="134"/>
      <c r="AN18" s="146"/>
      <c r="AO18" s="147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48"/>
      <c r="CI18" s="132">
        <f t="shared" si="0"/>
        <v>80</v>
      </c>
      <c r="CJ18" s="122">
        <v>13</v>
      </c>
      <c r="CK18" s="119"/>
      <c r="CL18" s="119">
        <f t="shared" si="1"/>
        <v>0</v>
      </c>
    </row>
    <row r="19" spans="2:101" s="120" customFormat="1" ht="18" customHeight="1" x14ac:dyDescent="0.6">
      <c r="B19" s="122">
        <v>14</v>
      </c>
      <c r="C19" s="358">
        <v>12012</v>
      </c>
      <c r="D19" s="361" t="s">
        <v>81</v>
      </c>
      <c r="E19" s="125"/>
      <c r="F19" s="126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8"/>
      <c r="V19" s="128"/>
      <c r="W19" s="128"/>
      <c r="X19" s="128"/>
      <c r="Y19" s="129"/>
      <c r="Z19" s="128"/>
      <c r="AA19" s="128"/>
      <c r="AB19" s="128"/>
      <c r="AC19" s="128"/>
      <c r="AD19" s="128"/>
      <c r="AE19" s="127"/>
      <c r="AF19" s="127"/>
      <c r="AG19" s="127"/>
      <c r="AH19" s="127"/>
      <c r="AI19" s="127"/>
      <c r="AJ19" s="127"/>
      <c r="AK19" s="127"/>
      <c r="AL19" s="127"/>
      <c r="AM19" s="134"/>
      <c r="AN19" s="146"/>
      <c r="AO19" s="147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48"/>
      <c r="CI19" s="132">
        <f t="shared" si="0"/>
        <v>80</v>
      </c>
      <c r="CJ19" s="122">
        <v>14</v>
      </c>
      <c r="CK19" s="119"/>
      <c r="CL19" s="119">
        <f t="shared" si="1"/>
        <v>0</v>
      </c>
    </row>
    <row r="20" spans="2:101" s="120" customFormat="1" ht="18" customHeight="1" x14ac:dyDescent="0.6">
      <c r="B20" s="122">
        <v>15</v>
      </c>
      <c r="C20" s="358">
        <v>12018</v>
      </c>
      <c r="D20" s="361" t="s">
        <v>133</v>
      </c>
      <c r="E20" s="155"/>
      <c r="F20" s="150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28"/>
      <c r="V20" s="128"/>
      <c r="W20" s="128"/>
      <c r="X20" s="128"/>
      <c r="Y20" s="129"/>
      <c r="Z20" s="128"/>
      <c r="AA20" s="128"/>
      <c r="AB20" s="128"/>
      <c r="AC20" s="128"/>
      <c r="AD20" s="128"/>
      <c r="AE20" s="151"/>
      <c r="AF20" s="151"/>
      <c r="AG20" s="151"/>
      <c r="AH20" s="151"/>
      <c r="AI20" s="151"/>
      <c r="AJ20" s="151"/>
      <c r="AK20" s="151"/>
      <c r="AL20" s="151"/>
      <c r="AM20" s="134"/>
      <c r="AN20" s="146"/>
      <c r="AO20" s="147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48"/>
      <c r="CI20" s="132">
        <f t="shared" si="0"/>
        <v>80</v>
      </c>
      <c r="CJ20" s="122">
        <v>15</v>
      </c>
      <c r="CK20" s="119"/>
      <c r="CL20" s="119">
        <f t="shared" si="1"/>
        <v>0</v>
      </c>
    </row>
    <row r="21" spans="2:101" s="120" customFormat="1" ht="18" customHeight="1" x14ac:dyDescent="0.6">
      <c r="B21" s="122">
        <v>16</v>
      </c>
      <c r="C21" s="358">
        <v>12024</v>
      </c>
      <c r="D21" s="361" t="s">
        <v>82</v>
      </c>
      <c r="E21" s="125"/>
      <c r="F21" s="126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8"/>
      <c r="V21" s="128"/>
      <c r="W21" s="128"/>
      <c r="X21" s="128"/>
      <c r="Y21" s="129"/>
      <c r="Z21" s="128"/>
      <c r="AA21" s="128"/>
      <c r="AB21" s="128"/>
      <c r="AC21" s="128"/>
      <c r="AD21" s="128"/>
      <c r="AE21" s="127"/>
      <c r="AF21" s="127"/>
      <c r="AG21" s="127"/>
      <c r="AH21" s="127"/>
      <c r="AI21" s="127"/>
      <c r="AJ21" s="127"/>
      <c r="AK21" s="127"/>
      <c r="AL21" s="127"/>
      <c r="AM21" s="134"/>
      <c r="AN21" s="146"/>
      <c r="AO21" s="147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48"/>
      <c r="CI21" s="132">
        <f t="shared" si="0"/>
        <v>80</v>
      </c>
      <c r="CJ21" s="122">
        <v>16</v>
      </c>
      <c r="CK21" s="119"/>
      <c r="CL21" s="119">
        <f t="shared" si="1"/>
        <v>0</v>
      </c>
    </row>
    <row r="22" spans="2:101" s="120" customFormat="1" ht="18" customHeight="1" x14ac:dyDescent="0.6">
      <c r="B22" s="122">
        <v>17</v>
      </c>
      <c r="C22" s="358">
        <v>12035</v>
      </c>
      <c r="D22" s="562" t="s">
        <v>134</v>
      </c>
      <c r="E22" s="563"/>
      <c r="F22" s="150">
        <v>1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28"/>
      <c r="V22" s="128"/>
      <c r="W22" s="128"/>
      <c r="X22" s="128"/>
      <c r="Y22" s="129"/>
      <c r="Z22" s="128"/>
      <c r="AA22" s="128"/>
      <c r="AB22" s="128"/>
      <c r="AC22" s="128"/>
      <c r="AD22" s="128"/>
      <c r="AE22" s="151"/>
      <c r="AF22" s="151"/>
      <c r="AG22" s="151"/>
      <c r="AH22" s="151"/>
      <c r="AI22" s="151"/>
      <c r="AJ22" s="151"/>
      <c r="AK22" s="151"/>
      <c r="AL22" s="151"/>
      <c r="AM22" s="134"/>
      <c r="AN22" s="146"/>
      <c r="AO22" s="147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48"/>
      <c r="CI22" s="132">
        <f t="shared" si="0"/>
        <v>79</v>
      </c>
      <c r="CJ22" s="122">
        <v>17</v>
      </c>
      <c r="CK22" s="119"/>
      <c r="CL22" s="119">
        <f t="shared" si="1"/>
        <v>1</v>
      </c>
    </row>
    <row r="23" spans="2:101" s="120" customFormat="1" ht="18" customHeight="1" x14ac:dyDescent="0.6">
      <c r="B23" s="122">
        <v>18</v>
      </c>
      <c r="C23" s="358">
        <v>12038</v>
      </c>
      <c r="D23" s="361" t="s">
        <v>135</v>
      </c>
      <c r="E23" s="155"/>
      <c r="F23" s="150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28"/>
      <c r="V23" s="128"/>
      <c r="W23" s="128"/>
      <c r="X23" s="128"/>
      <c r="Y23" s="129"/>
      <c r="Z23" s="128"/>
      <c r="AA23" s="128"/>
      <c r="AB23" s="128"/>
      <c r="AC23" s="128"/>
      <c r="AD23" s="128"/>
      <c r="AE23" s="151"/>
      <c r="AF23" s="151"/>
      <c r="AG23" s="151"/>
      <c r="AH23" s="151"/>
      <c r="AI23" s="151"/>
      <c r="AJ23" s="151"/>
      <c r="AK23" s="151"/>
      <c r="AL23" s="151"/>
      <c r="AM23" s="134"/>
      <c r="AN23" s="146"/>
      <c r="AO23" s="147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48"/>
      <c r="CI23" s="132">
        <f t="shared" si="0"/>
        <v>80</v>
      </c>
      <c r="CJ23" s="122">
        <v>18</v>
      </c>
      <c r="CK23" s="119"/>
      <c r="CL23" s="119">
        <f t="shared" si="1"/>
        <v>0</v>
      </c>
    </row>
    <row r="24" spans="2:101" s="120" customFormat="1" ht="18" customHeight="1" x14ac:dyDescent="0.6">
      <c r="B24" s="122">
        <v>19</v>
      </c>
      <c r="C24" s="358">
        <v>12044</v>
      </c>
      <c r="D24" s="361" t="s">
        <v>136</v>
      </c>
      <c r="E24" s="125"/>
      <c r="F24" s="126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8"/>
      <c r="V24" s="128"/>
      <c r="W24" s="128"/>
      <c r="X24" s="128"/>
      <c r="Y24" s="129"/>
      <c r="Z24" s="128"/>
      <c r="AA24" s="128"/>
      <c r="AB24" s="128"/>
      <c r="AC24" s="128"/>
      <c r="AD24" s="128"/>
      <c r="AE24" s="127"/>
      <c r="AF24" s="127"/>
      <c r="AG24" s="127"/>
      <c r="AH24" s="127"/>
      <c r="AI24" s="127"/>
      <c r="AJ24" s="127"/>
      <c r="AK24" s="127"/>
      <c r="AL24" s="127"/>
      <c r="AM24" s="134"/>
      <c r="AN24" s="146"/>
      <c r="AO24" s="147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48"/>
      <c r="CI24" s="132">
        <f t="shared" si="0"/>
        <v>80</v>
      </c>
      <c r="CJ24" s="122">
        <v>19</v>
      </c>
      <c r="CK24" s="119"/>
      <c r="CL24" s="119">
        <f t="shared" si="1"/>
        <v>0</v>
      </c>
    </row>
    <row r="25" spans="2:101" s="120" customFormat="1" ht="18" customHeight="1" x14ac:dyDescent="0.6">
      <c r="B25" s="122">
        <v>20</v>
      </c>
      <c r="C25" s="358">
        <v>12066</v>
      </c>
      <c r="D25" s="361" t="s">
        <v>137</v>
      </c>
      <c r="E25" s="152"/>
      <c r="F25" s="153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28"/>
      <c r="V25" s="128"/>
      <c r="W25" s="128"/>
      <c r="X25" s="128"/>
      <c r="Y25" s="129"/>
      <c r="Z25" s="128"/>
      <c r="AA25" s="128"/>
      <c r="AB25" s="128"/>
      <c r="AC25" s="128"/>
      <c r="AD25" s="128"/>
      <c r="AE25" s="154"/>
      <c r="AF25" s="154"/>
      <c r="AG25" s="154"/>
      <c r="AH25" s="154"/>
      <c r="AI25" s="154"/>
      <c r="AJ25" s="154"/>
      <c r="AK25" s="154"/>
      <c r="AL25" s="154"/>
      <c r="AM25" s="134"/>
      <c r="AN25" s="146"/>
      <c r="AO25" s="147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48"/>
      <c r="CI25" s="140">
        <f t="shared" si="0"/>
        <v>80</v>
      </c>
      <c r="CJ25" s="122">
        <v>20</v>
      </c>
      <c r="CK25" s="119"/>
      <c r="CL25" s="119">
        <f t="shared" si="1"/>
        <v>0</v>
      </c>
    </row>
    <row r="26" spans="2:101" s="120" customFormat="1" ht="18" customHeight="1" x14ac:dyDescent="0.6">
      <c r="B26" s="122">
        <v>21</v>
      </c>
      <c r="C26" s="358">
        <v>12076</v>
      </c>
      <c r="D26" s="361" t="s">
        <v>83</v>
      </c>
      <c r="E26" s="125"/>
      <c r="F26" s="126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7"/>
      <c r="AF26" s="127"/>
      <c r="AG26" s="127"/>
      <c r="AH26" s="127"/>
      <c r="AI26" s="127"/>
      <c r="AJ26" s="127"/>
      <c r="AK26" s="127"/>
      <c r="AL26" s="127"/>
      <c r="AM26" s="134"/>
      <c r="AN26" s="146"/>
      <c r="AO26" s="147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48"/>
      <c r="CI26" s="132">
        <f t="shared" si="0"/>
        <v>80</v>
      </c>
      <c r="CJ26" s="122">
        <v>21</v>
      </c>
      <c r="CK26" s="119"/>
      <c r="CL26" s="119">
        <f t="shared" si="1"/>
        <v>0</v>
      </c>
    </row>
    <row r="27" spans="2:101" s="120" customFormat="1" ht="18" customHeight="1" x14ac:dyDescent="0.6">
      <c r="B27" s="122">
        <v>22</v>
      </c>
      <c r="C27" s="358">
        <v>12083</v>
      </c>
      <c r="D27" s="361" t="s">
        <v>138</v>
      </c>
      <c r="E27" s="125"/>
      <c r="F27" s="126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7"/>
      <c r="AF27" s="127"/>
      <c r="AG27" s="127"/>
      <c r="AH27" s="127"/>
      <c r="AI27" s="127"/>
      <c r="AJ27" s="127"/>
      <c r="AK27" s="127"/>
      <c r="AL27" s="127"/>
      <c r="AM27" s="134"/>
      <c r="AN27" s="146"/>
      <c r="AO27" s="147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48"/>
      <c r="CI27" s="132">
        <f t="shared" si="0"/>
        <v>80</v>
      </c>
      <c r="CJ27" s="122">
        <v>22</v>
      </c>
      <c r="CK27" s="119"/>
      <c r="CL27" s="119">
        <f t="shared" si="1"/>
        <v>0</v>
      </c>
    </row>
    <row r="28" spans="2:101" s="120" customFormat="1" ht="18" customHeight="1" x14ac:dyDescent="0.6">
      <c r="B28" s="122">
        <v>23</v>
      </c>
      <c r="C28" s="358">
        <v>12096</v>
      </c>
      <c r="D28" s="361" t="s">
        <v>139</v>
      </c>
      <c r="E28" s="155"/>
      <c r="F28" s="150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51"/>
      <c r="AF28" s="151"/>
      <c r="AG28" s="151"/>
      <c r="AH28" s="151"/>
      <c r="AI28" s="151"/>
      <c r="AJ28" s="151"/>
      <c r="AK28" s="151"/>
      <c r="AL28" s="151"/>
      <c r="AM28" s="134"/>
      <c r="AN28" s="146"/>
      <c r="AO28" s="147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48"/>
      <c r="CI28" s="132">
        <f t="shared" si="0"/>
        <v>80</v>
      </c>
      <c r="CJ28" s="122">
        <v>23</v>
      </c>
      <c r="CK28" s="119"/>
      <c r="CL28" s="119">
        <f t="shared" si="1"/>
        <v>0</v>
      </c>
    </row>
    <row r="29" spans="2:101" s="120" customFormat="1" ht="18" customHeight="1" x14ac:dyDescent="0.6">
      <c r="B29" s="122">
        <v>24</v>
      </c>
      <c r="C29" s="358">
        <v>12165</v>
      </c>
      <c r="D29" s="361" t="s">
        <v>84</v>
      </c>
      <c r="E29" s="125"/>
      <c r="F29" s="126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7"/>
      <c r="AF29" s="127"/>
      <c r="AG29" s="127"/>
      <c r="AH29" s="127"/>
      <c r="AI29" s="127"/>
      <c r="AJ29" s="127"/>
      <c r="AK29" s="127"/>
      <c r="AL29" s="127"/>
      <c r="AM29" s="134"/>
      <c r="AN29" s="146"/>
      <c r="AO29" s="147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48"/>
      <c r="CI29" s="132">
        <f t="shared" si="0"/>
        <v>80</v>
      </c>
      <c r="CJ29" s="122">
        <v>24</v>
      </c>
      <c r="CK29" s="119"/>
      <c r="CL29" s="119">
        <f t="shared" si="1"/>
        <v>0</v>
      </c>
    </row>
    <row r="30" spans="2:101" s="120" customFormat="1" ht="18" customHeight="1" x14ac:dyDescent="0.6">
      <c r="B30" s="122">
        <v>25</v>
      </c>
      <c r="C30" s="358">
        <v>12356</v>
      </c>
      <c r="D30" s="361" t="s">
        <v>140</v>
      </c>
      <c r="E30" s="125"/>
      <c r="F30" s="126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7"/>
      <c r="AF30" s="127"/>
      <c r="AG30" s="127"/>
      <c r="AH30" s="127"/>
      <c r="AI30" s="127"/>
      <c r="AJ30" s="127"/>
      <c r="AK30" s="127"/>
      <c r="AL30" s="127"/>
      <c r="AM30" s="134"/>
      <c r="AN30" s="146"/>
      <c r="AO30" s="147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48"/>
      <c r="CI30" s="132">
        <f t="shared" si="0"/>
        <v>80</v>
      </c>
      <c r="CJ30" s="122">
        <v>25</v>
      </c>
      <c r="CK30" s="119"/>
      <c r="CL30" s="119">
        <f t="shared" si="1"/>
        <v>0</v>
      </c>
    </row>
    <row r="31" spans="2:101" s="120" customFormat="1" ht="18" customHeight="1" x14ac:dyDescent="0.6">
      <c r="B31" s="122">
        <v>26</v>
      </c>
      <c r="C31" s="358">
        <v>13178</v>
      </c>
      <c r="D31" s="361" t="s">
        <v>85</v>
      </c>
      <c r="E31" s="357"/>
      <c r="F31" s="126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7"/>
      <c r="AF31" s="127"/>
      <c r="AG31" s="127"/>
      <c r="AH31" s="127"/>
      <c r="AI31" s="127"/>
      <c r="AJ31" s="127"/>
      <c r="AK31" s="127"/>
      <c r="AL31" s="127"/>
      <c r="AM31" s="134"/>
      <c r="AN31" s="146"/>
      <c r="AO31" s="147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48"/>
      <c r="CI31" s="132">
        <f t="shared" si="0"/>
        <v>80</v>
      </c>
      <c r="CJ31" s="122">
        <v>26</v>
      </c>
      <c r="CK31" s="119"/>
      <c r="CL31" s="119">
        <f t="shared" si="1"/>
        <v>0</v>
      </c>
    </row>
    <row r="32" spans="2:101" s="120" customFormat="1" ht="18" customHeight="1" x14ac:dyDescent="0.6">
      <c r="B32" s="122">
        <v>27</v>
      </c>
      <c r="C32" s="358">
        <v>13389</v>
      </c>
      <c r="D32" s="361" t="s">
        <v>141</v>
      </c>
      <c r="E32" s="125"/>
      <c r="F32" s="126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7"/>
      <c r="AF32" s="127"/>
      <c r="AG32" s="127"/>
      <c r="AH32" s="127"/>
      <c r="AI32" s="127"/>
      <c r="AJ32" s="127"/>
      <c r="AK32" s="127"/>
      <c r="AL32" s="127"/>
      <c r="AM32" s="134"/>
      <c r="AN32" s="146"/>
      <c r="AO32" s="147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48"/>
      <c r="CI32" s="132">
        <f t="shared" si="0"/>
        <v>80</v>
      </c>
      <c r="CJ32" s="122">
        <v>27</v>
      </c>
      <c r="CK32" s="119"/>
      <c r="CL32" s="119">
        <f t="shared" si="1"/>
        <v>0</v>
      </c>
    </row>
    <row r="33" spans="2:90" s="120" customFormat="1" ht="18" customHeight="1" x14ac:dyDescent="0.6">
      <c r="B33" s="156">
        <v>28</v>
      </c>
      <c r="C33" s="358">
        <v>13528</v>
      </c>
      <c r="D33" s="361" t="s">
        <v>86</v>
      </c>
      <c r="E33" s="125"/>
      <c r="F33" s="126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8"/>
      <c r="V33" s="128"/>
      <c r="W33" s="128"/>
      <c r="X33" s="128"/>
      <c r="Y33" s="129"/>
      <c r="Z33" s="128"/>
      <c r="AA33" s="128"/>
      <c r="AB33" s="128"/>
      <c r="AC33" s="128"/>
      <c r="AD33" s="128"/>
      <c r="AE33" s="127"/>
      <c r="AF33" s="127"/>
      <c r="AG33" s="127"/>
      <c r="AH33" s="127"/>
      <c r="AI33" s="127"/>
      <c r="AJ33" s="127"/>
      <c r="AK33" s="127"/>
      <c r="AL33" s="127"/>
      <c r="AM33" s="134"/>
      <c r="AN33" s="146"/>
      <c r="AO33" s="147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48"/>
      <c r="CI33" s="132">
        <f t="shared" si="0"/>
        <v>80</v>
      </c>
      <c r="CJ33" s="122">
        <v>28</v>
      </c>
      <c r="CK33" s="119"/>
      <c r="CL33" s="119">
        <f t="shared" si="1"/>
        <v>0</v>
      </c>
    </row>
    <row r="34" spans="2:90" s="120" customFormat="1" ht="18" customHeight="1" x14ac:dyDescent="0.6">
      <c r="B34" s="122">
        <v>29</v>
      </c>
      <c r="C34" s="358">
        <v>13560</v>
      </c>
      <c r="D34" s="361" t="s">
        <v>142</v>
      </c>
      <c r="E34" s="125"/>
      <c r="F34" s="126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8"/>
      <c r="V34" s="128"/>
      <c r="W34" s="128"/>
      <c r="X34" s="128"/>
      <c r="Y34" s="129"/>
      <c r="Z34" s="128"/>
      <c r="AA34" s="128"/>
      <c r="AB34" s="128"/>
      <c r="AC34" s="128"/>
      <c r="AD34" s="128"/>
      <c r="AE34" s="127"/>
      <c r="AF34" s="127"/>
      <c r="AG34" s="127"/>
      <c r="AH34" s="127"/>
      <c r="AI34" s="127"/>
      <c r="AJ34" s="127"/>
      <c r="AK34" s="127"/>
      <c r="AL34" s="127"/>
      <c r="AM34" s="134"/>
      <c r="AN34" s="146"/>
      <c r="AO34" s="147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48"/>
      <c r="CI34" s="132">
        <f t="shared" si="0"/>
        <v>80</v>
      </c>
      <c r="CJ34" s="122">
        <v>29</v>
      </c>
      <c r="CK34" s="119"/>
      <c r="CL34" s="119">
        <f t="shared" si="1"/>
        <v>0</v>
      </c>
    </row>
    <row r="35" spans="2:90" s="120" customFormat="1" ht="18" customHeight="1" x14ac:dyDescent="0.6">
      <c r="B35" s="122">
        <v>30</v>
      </c>
      <c r="C35" s="123"/>
      <c r="D35" s="124"/>
      <c r="E35" s="125"/>
      <c r="F35" s="126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8"/>
      <c r="V35" s="128"/>
      <c r="W35" s="128"/>
      <c r="X35" s="128"/>
      <c r="Y35" s="129"/>
      <c r="Z35" s="128"/>
      <c r="AA35" s="128"/>
      <c r="AB35" s="128"/>
      <c r="AC35" s="128"/>
      <c r="AD35" s="128"/>
      <c r="AE35" s="127"/>
      <c r="AF35" s="127"/>
      <c r="AG35" s="127"/>
      <c r="AH35" s="127"/>
      <c r="AI35" s="127"/>
      <c r="AJ35" s="127"/>
      <c r="AK35" s="127"/>
      <c r="AL35" s="127"/>
      <c r="AM35" s="134"/>
      <c r="AN35" s="146"/>
      <c r="AO35" s="147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48"/>
      <c r="CI35" s="132"/>
      <c r="CJ35" s="122"/>
      <c r="CK35" s="119"/>
      <c r="CL35" s="119"/>
    </row>
    <row r="36" spans="2:90" s="120" customFormat="1" ht="18" customHeight="1" x14ac:dyDescent="0.6">
      <c r="B36" s="122">
        <v>31</v>
      </c>
      <c r="C36" s="157"/>
      <c r="D36" s="158"/>
      <c r="E36" s="125"/>
      <c r="F36" s="126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8"/>
      <c r="V36" s="128"/>
      <c r="W36" s="128"/>
      <c r="X36" s="128"/>
      <c r="Y36" s="129"/>
      <c r="Z36" s="128"/>
      <c r="AA36" s="128"/>
      <c r="AB36" s="128"/>
      <c r="AC36" s="128"/>
      <c r="AD36" s="128"/>
      <c r="AE36" s="127"/>
      <c r="AF36" s="127"/>
      <c r="AG36" s="127"/>
      <c r="AH36" s="127"/>
      <c r="AI36" s="127"/>
      <c r="AJ36" s="127"/>
      <c r="AK36" s="127"/>
      <c r="AL36" s="127"/>
      <c r="AM36" s="134"/>
      <c r="AN36" s="146"/>
      <c r="AO36" s="147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48"/>
      <c r="CI36" s="132"/>
      <c r="CJ36" s="122"/>
      <c r="CK36" s="119"/>
      <c r="CL36" s="119"/>
    </row>
    <row r="37" spans="2:90" s="120" customFormat="1" ht="18" customHeight="1" x14ac:dyDescent="0.6">
      <c r="B37" s="122">
        <v>32</v>
      </c>
      <c r="C37" s="157"/>
      <c r="D37" s="158"/>
      <c r="E37" s="125"/>
      <c r="F37" s="126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8"/>
      <c r="V37" s="128"/>
      <c r="W37" s="128"/>
      <c r="X37" s="128"/>
      <c r="Y37" s="129"/>
      <c r="Z37" s="128"/>
      <c r="AA37" s="128"/>
      <c r="AB37" s="128"/>
      <c r="AC37" s="128"/>
      <c r="AD37" s="128"/>
      <c r="AE37" s="127"/>
      <c r="AF37" s="127"/>
      <c r="AG37" s="127"/>
      <c r="AH37" s="127"/>
      <c r="AI37" s="127"/>
      <c r="AJ37" s="127"/>
      <c r="AK37" s="127"/>
      <c r="AL37" s="127"/>
      <c r="AM37" s="134"/>
      <c r="AN37" s="146"/>
      <c r="AO37" s="147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48"/>
      <c r="CI37" s="132"/>
      <c r="CJ37" s="122"/>
      <c r="CK37" s="119"/>
      <c r="CL37" s="119"/>
    </row>
    <row r="38" spans="2:90" s="120" customFormat="1" ht="18" customHeight="1" x14ac:dyDescent="0.6">
      <c r="B38" s="122">
        <v>33</v>
      </c>
      <c r="C38" s="123"/>
      <c r="D38" s="124"/>
      <c r="E38" s="125"/>
      <c r="F38" s="126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8"/>
      <c r="V38" s="128"/>
      <c r="W38" s="128"/>
      <c r="X38" s="128"/>
      <c r="Y38" s="129"/>
      <c r="Z38" s="128"/>
      <c r="AA38" s="128"/>
      <c r="AB38" s="128"/>
      <c r="AC38" s="128"/>
      <c r="AD38" s="128"/>
      <c r="AE38" s="127"/>
      <c r="AF38" s="127"/>
      <c r="AG38" s="127"/>
      <c r="AH38" s="127"/>
      <c r="AI38" s="127"/>
      <c r="AJ38" s="127"/>
      <c r="AK38" s="127"/>
      <c r="AL38" s="127"/>
      <c r="AM38" s="134"/>
      <c r="AN38" s="146"/>
      <c r="AO38" s="147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48"/>
      <c r="CI38" s="132"/>
      <c r="CJ38" s="122"/>
      <c r="CK38" s="119"/>
      <c r="CL38" s="119"/>
    </row>
    <row r="39" spans="2:90" s="120" customFormat="1" ht="18" customHeight="1" x14ac:dyDescent="0.6">
      <c r="B39" s="122">
        <v>34</v>
      </c>
      <c r="C39" s="123"/>
      <c r="D39" s="124"/>
      <c r="E39" s="125"/>
      <c r="F39" s="126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7"/>
      <c r="AF39" s="127"/>
      <c r="AG39" s="127"/>
      <c r="AH39" s="127"/>
      <c r="AI39" s="127"/>
      <c r="AJ39" s="127"/>
      <c r="AK39" s="127"/>
      <c r="AL39" s="127"/>
      <c r="AM39" s="134"/>
      <c r="AN39" s="146"/>
      <c r="AO39" s="147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48"/>
      <c r="CI39" s="132"/>
      <c r="CJ39" s="122"/>
      <c r="CK39" s="119"/>
      <c r="CL39" s="119"/>
    </row>
    <row r="40" spans="2:90" s="120" customFormat="1" ht="18" customHeight="1" x14ac:dyDescent="0.6">
      <c r="B40" s="122">
        <v>35</v>
      </c>
      <c r="C40" s="123"/>
      <c r="D40" s="124"/>
      <c r="E40" s="155"/>
      <c r="F40" s="150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51"/>
      <c r="AF40" s="151"/>
      <c r="AG40" s="151"/>
      <c r="AH40" s="151"/>
      <c r="AI40" s="151"/>
      <c r="AJ40" s="151"/>
      <c r="AK40" s="151"/>
      <c r="AL40" s="151"/>
      <c r="AM40" s="134"/>
      <c r="AN40" s="146"/>
      <c r="AO40" s="147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48"/>
      <c r="CI40" s="132"/>
      <c r="CJ40" s="122"/>
      <c r="CK40" s="119"/>
      <c r="CL40" s="119"/>
    </row>
    <row r="41" spans="2:90" s="120" customFormat="1" ht="18" customHeight="1" x14ac:dyDescent="0.6">
      <c r="B41" s="122">
        <v>36</v>
      </c>
      <c r="C41" s="123"/>
      <c r="D41" s="124"/>
      <c r="E41" s="125"/>
      <c r="F41" s="126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7"/>
      <c r="AF41" s="127"/>
      <c r="AG41" s="127"/>
      <c r="AH41" s="127"/>
      <c r="AI41" s="127"/>
      <c r="AJ41" s="127"/>
      <c r="AK41" s="127"/>
      <c r="AL41" s="127"/>
      <c r="AM41" s="134"/>
      <c r="AN41" s="146"/>
      <c r="AO41" s="147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48"/>
      <c r="CI41" s="132"/>
      <c r="CJ41" s="122"/>
      <c r="CK41" s="119"/>
      <c r="CL41" s="119"/>
    </row>
    <row r="42" spans="2:90" s="120" customFormat="1" ht="18" customHeight="1" x14ac:dyDescent="0.6">
      <c r="B42" s="122">
        <v>37</v>
      </c>
      <c r="C42" s="123"/>
      <c r="D42" s="124"/>
      <c r="E42" s="159"/>
      <c r="F42" s="160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61"/>
      <c r="AF42" s="161"/>
      <c r="AG42" s="161"/>
      <c r="AH42" s="161"/>
      <c r="AI42" s="161"/>
      <c r="AJ42" s="161"/>
      <c r="AK42" s="161"/>
      <c r="AL42" s="161"/>
      <c r="AM42" s="134"/>
      <c r="AN42" s="146"/>
      <c r="AO42" s="147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48"/>
      <c r="CI42" s="132"/>
      <c r="CJ42" s="122"/>
      <c r="CK42" s="119"/>
      <c r="CL42" s="119"/>
    </row>
    <row r="43" spans="2:90" s="120" customFormat="1" ht="18" customHeight="1" x14ac:dyDescent="0.6">
      <c r="B43" s="122">
        <v>38</v>
      </c>
      <c r="C43" s="123"/>
      <c r="D43" s="124"/>
      <c r="E43" s="125"/>
      <c r="F43" s="160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61"/>
      <c r="AF43" s="161"/>
      <c r="AG43" s="161"/>
      <c r="AH43" s="161"/>
      <c r="AI43" s="161"/>
      <c r="AJ43" s="161"/>
      <c r="AK43" s="161"/>
      <c r="AL43" s="161"/>
      <c r="AM43" s="134"/>
      <c r="AN43" s="146"/>
      <c r="AO43" s="147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48"/>
      <c r="CI43" s="132"/>
      <c r="CJ43" s="122"/>
      <c r="CK43" s="119"/>
      <c r="CL43" s="119"/>
    </row>
    <row r="44" spans="2:90" s="120" customFormat="1" ht="18" customHeight="1" x14ac:dyDescent="0.6">
      <c r="B44" s="122">
        <v>39</v>
      </c>
      <c r="C44" s="123"/>
      <c r="D44" s="124"/>
      <c r="E44" s="125"/>
      <c r="F44" s="160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61"/>
      <c r="AF44" s="161"/>
      <c r="AG44" s="161"/>
      <c r="AH44" s="161"/>
      <c r="AI44" s="161"/>
      <c r="AJ44" s="161"/>
      <c r="AK44" s="161"/>
      <c r="AL44" s="161"/>
      <c r="AM44" s="134"/>
      <c r="AN44" s="146"/>
      <c r="AO44" s="147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48"/>
      <c r="CI44" s="132"/>
      <c r="CJ44" s="122"/>
      <c r="CK44" s="119"/>
      <c r="CL44" s="119"/>
    </row>
    <row r="45" spans="2:90" s="120" customFormat="1" ht="18" customHeight="1" thickBot="1" x14ac:dyDescent="0.65">
      <c r="B45" s="162">
        <v>40</v>
      </c>
      <c r="C45" s="163"/>
      <c r="D45" s="164"/>
      <c r="E45" s="165"/>
      <c r="F45" s="166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7"/>
      <c r="AF45" s="167"/>
      <c r="AG45" s="167"/>
      <c r="AH45" s="167"/>
      <c r="AI45" s="167"/>
      <c r="AJ45" s="167"/>
      <c r="AK45" s="167"/>
      <c r="AL45" s="167"/>
      <c r="AM45" s="169"/>
      <c r="AN45" s="146"/>
      <c r="AO45" s="147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48"/>
      <c r="CI45" s="170"/>
      <c r="CJ45" s="162"/>
      <c r="CK45" s="119"/>
      <c r="CL45" s="119"/>
    </row>
  </sheetData>
  <mergeCells count="11">
    <mergeCell ref="CN12:CW13"/>
    <mergeCell ref="CN14:CW15"/>
    <mergeCell ref="CN16:CR17"/>
    <mergeCell ref="D22:E22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AA67"/>
  <sheetViews>
    <sheetView showGridLines="0" view="pageBreakPreview" zoomScaleNormal="100" zoomScaleSheetLayoutView="100" workbookViewId="0">
      <pane xSplit="3" ySplit="6" topLeftCell="D49" activePane="bottomRight" state="frozen"/>
      <selection pane="topRight" activeCell="D1" sqref="D1"/>
      <selection pane="bottomLeft" activeCell="A7" sqref="A7"/>
      <selection pane="bottomRight" activeCell="Y19" sqref="Y19"/>
    </sheetView>
  </sheetViews>
  <sheetFormatPr defaultColWidth="9.125" defaultRowHeight="21" x14ac:dyDescent="0.6"/>
  <cols>
    <col min="1" max="1" width="5.375" style="171" customWidth="1"/>
    <col min="2" max="2" width="3.25" style="171" customWidth="1"/>
    <col min="3" max="3" width="28.625" style="171" customWidth="1"/>
    <col min="4" max="21" width="2.75" style="171" customWidth="1"/>
    <col min="22" max="24" width="4.375" style="171" customWidth="1"/>
    <col min="25" max="25" width="4.75" style="171" customWidth="1"/>
    <col min="26" max="27" width="4.375" style="171" customWidth="1"/>
    <col min="28" max="16384" width="9.125" style="171"/>
  </cols>
  <sheetData>
    <row r="1" spans="2:27" ht="35.1" customHeight="1" thickBot="1" x14ac:dyDescent="0.75">
      <c r="B1" s="579" t="s">
        <v>116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</row>
    <row r="2" spans="2:27" ht="18.899999999999999" customHeight="1" thickBot="1" x14ac:dyDescent="0.65">
      <c r="B2" s="172"/>
      <c r="C2" s="172"/>
      <c r="D2" s="580" t="s">
        <v>42</v>
      </c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2"/>
      <c r="V2" s="583" t="s">
        <v>4</v>
      </c>
      <c r="W2" s="584"/>
      <c r="X2" s="584"/>
      <c r="Y2" s="585"/>
      <c r="Z2" s="173" t="s">
        <v>5</v>
      </c>
      <c r="AA2" s="172"/>
    </row>
    <row r="3" spans="2:27" ht="18.899999999999999" customHeight="1" x14ac:dyDescent="0.6">
      <c r="B3" s="174" t="s">
        <v>0</v>
      </c>
      <c r="C3" s="174"/>
      <c r="D3" s="175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7"/>
      <c r="V3" s="178" t="s">
        <v>6</v>
      </c>
      <c r="W3" s="586" t="s">
        <v>43</v>
      </c>
      <c r="X3" s="589" t="s">
        <v>44</v>
      </c>
      <c r="Y3" s="592" t="s">
        <v>1</v>
      </c>
      <c r="Z3" s="179" t="s">
        <v>7</v>
      </c>
      <c r="AA3" s="180"/>
    </row>
    <row r="4" spans="2:27" ht="18.899999999999999" customHeight="1" x14ac:dyDescent="0.7">
      <c r="B4" s="174" t="s">
        <v>2</v>
      </c>
      <c r="C4" s="181" t="s">
        <v>34</v>
      </c>
      <c r="D4" s="182"/>
      <c r="E4" s="183"/>
      <c r="F4" s="182"/>
      <c r="G4" s="183"/>
      <c r="H4" s="182"/>
      <c r="I4" s="183"/>
      <c r="J4" s="182"/>
      <c r="K4" s="183"/>
      <c r="L4" s="182"/>
      <c r="M4" s="183"/>
      <c r="N4" s="182"/>
      <c r="O4" s="183"/>
      <c r="P4" s="182"/>
      <c r="Q4" s="183"/>
      <c r="R4" s="182"/>
      <c r="S4" s="183"/>
      <c r="T4" s="182"/>
      <c r="U4" s="183"/>
      <c r="V4" s="184" t="s">
        <v>8</v>
      </c>
      <c r="W4" s="587"/>
      <c r="X4" s="590"/>
      <c r="Y4" s="593"/>
      <c r="Z4" s="179" t="s">
        <v>9</v>
      </c>
      <c r="AA4" s="180" t="s">
        <v>10</v>
      </c>
    </row>
    <row r="5" spans="2:27" ht="18.899999999999999" customHeight="1" thickBot="1" x14ac:dyDescent="0.65">
      <c r="B5" s="185"/>
      <c r="C5" s="174"/>
      <c r="D5" s="175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7"/>
      <c r="V5" s="186" t="s">
        <v>11</v>
      </c>
      <c r="W5" s="588"/>
      <c r="X5" s="591"/>
      <c r="Y5" s="594"/>
      <c r="Z5" s="179" t="s">
        <v>12</v>
      </c>
      <c r="AA5" s="180"/>
    </row>
    <row r="6" spans="2:27" ht="18.899999999999999" customHeight="1" thickBot="1" x14ac:dyDescent="0.75">
      <c r="B6" s="187"/>
      <c r="C6" s="174"/>
      <c r="D6" s="188"/>
      <c r="E6" s="189"/>
      <c r="F6" s="189">
        <v>10</v>
      </c>
      <c r="G6" s="189">
        <v>10</v>
      </c>
      <c r="H6" s="189">
        <v>10</v>
      </c>
      <c r="I6" s="189">
        <v>10</v>
      </c>
      <c r="J6" s="189">
        <v>10</v>
      </c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90"/>
      <c r="V6" s="191">
        <f t="shared" ref="V6:V35" si="0">SUM(D6:U6)</f>
        <v>50</v>
      </c>
      <c r="W6" s="192">
        <v>20</v>
      </c>
      <c r="X6" s="192">
        <v>30</v>
      </c>
      <c r="Y6" s="193">
        <f>SUM(V6:X6)</f>
        <v>100</v>
      </c>
      <c r="Z6" s="194"/>
      <c r="AA6" s="187"/>
    </row>
    <row r="7" spans="2:27" ht="18" customHeight="1" x14ac:dyDescent="0.6">
      <c r="B7" s="2">
        <v>1</v>
      </c>
      <c r="C7" s="195" t="str">
        <f>'เวลาเรียน3-1'!D6</f>
        <v>นางสาว กัญญารัตน์  ไชยทุ่งฉิน</v>
      </c>
      <c r="D7" s="196"/>
      <c r="E7" s="197"/>
      <c r="F7" s="197">
        <v>8</v>
      </c>
      <c r="G7" s="198">
        <v>8</v>
      </c>
      <c r="H7" s="199">
        <v>7</v>
      </c>
      <c r="I7" s="199">
        <v>8</v>
      </c>
      <c r="J7" s="199">
        <v>9</v>
      </c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200"/>
      <c r="V7" s="201">
        <f t="shared" si="0"/>
        <v>40</v>
      </c>
      <c r="W7" s="197">
        <v>15</v>
      </c>
      <c r="X7" s="197">
        <v>25</v>
      </c>
      <c r="Y7" s="202">
        <f>SUM(V7:X7)</f>
        <v>80</v>
      </c>
      <c r="Z7" s="203">
        <f t="shared" ref="Z7:Z35" si="1">IF(Y7&lt;50,"0",IF(Y7&lt;55,"1",IF(Y7&lt;60,"1.5",IF(Y7&lt;65,"2",IF(Y7&lt;70,"2.5",IF(Y7&lt;75,"3",IF(Y7&lt;80,"3.5",4)))))))</f>
        <v>4</v>
      </c>
      <c r="AA7" s="204"/>
    </row>
    <row r="8" spans="2:27" ht="18" customHeight="1" x14ac:dyDescent="0.6">
      <c r="B8" s="1">
        <v>2</v>
      </c>
      <c r="C8" s="205" t="str">
        <f>'เวลาเรียน3-1'!D7</f>
        <v>นางสาว เพชรลดา  นาคเสม</v>
      </c>
      <c r="D8" s="206"/>
      <c r="E8" s="207"/>
      <c r="F8" s="207">
        <v>5</v>
      </c>
      <c r="G8" s="208">
        <v>6</v>
      </c>
      <c r="H8" s="209">
        <v>6</v>
      </c>
      <c r="I8" s="209">
        <v>5</v>
      </c>
      <c r="J8" s="209">
        <v>5</v>
      </c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10"/>
      <c r="V8" s="211">
        <f t="shared" si="0"/>
        <v>27</v>
      </c>
      <c r="W8" s="207">
        <v>10</v>
      </c>
      <c r="X8" s="207">
        <v>15</v>
      </c>
      <c r="Y8" s="202">
        <f t="shared" ref="Y8:Y35" si="2">SUM(V8:X8)</f>
        <v>52</v>
      </c>
      <c r="Z8" s="203" t="str">
        <f t="shared" si="1"/>
        <v>1</v>
      </c>
      <c r="AA8" s="212"/>
    </row>
    <row r="9" spans="2:27" ht="18" customHeight="1" x14ac:dyDescent="0.6">
      <c r="B9" s="2">
        <v>3</v>
      </c>
      <c r="C9" s="205" t="str">
        <f>'เวลาเรียน3-1'!D8</f>
        <v>นางสาว พิมลภา  ตุ้มทองคำ</v>
      </c>
      <c r="D9" s="206"/>
      <c r="E9" s="207"/>
      <c r="F9" s="207">
        <v>6</v>
      </c>
      <c r="G9" s="208">
        <v>5</v>
      </c>
      <c r="H9" s="209">
        <v>8</v>
      </c>
      <c r="I9" s="209">
        <v>7</v>
      </c>
      <c r="J9" s="209">
        <v>6</v>
      </c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10"/>
      <c r="V9" s="211">
        <f t="shared" si="0"/>
        <v>32</v>
      </c>
      <c r="W9" s="213">
        <v>12</v>
      </c>
      <c r="X9" s="213">
        <v>15</v>
      </c>
      <c r="Y9" s="202">
        <f t="shared" si="2"/>
        <v>59</v>
      </c>
      <c r="Z9" s="203" t="str">
        <f t="shared" si="1"/>
        <v>1.5</v>
      </c>
      <c r="AA9" s="212"/>
    </row>
    <row r="10" spans="2:27" ht="18" customHeight="1" x14ac:dyDescent="0.6">
      <c r="B10" s="1">
        <v>4</v>
      </c>
      <c r="C10" s="205" t="str">
        <f>'เวลาเรียน3-1'!D9</f>
        <v>นางสาว ลลิตา  เมืองประสิทธิ์</v>
      </c>
      <c r="D10" s="206"/>
      <c r="E10" s="207"/>
      <c r="F10" s="207">
        <v>5</v>
      </c>
      <c r="G10" s="208">
        <v>5</v>
      </c>
      <c r="H10" s="209">
        <v>6</v>
      </c>
      <c r="I10" s="209">
        <v>7</v>
      </c>
      <c r="J10" s="209">
        <v>7</v>
      </c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10"/>
      <c r="V10" s="211">
        <f t="shared" si="0"/>
        <v>30</v>
      </c>
      <c r="W10" s="207">
        <v>15</v>
      </c>
      <c r="X10" s="207">
        <v>18</v>
      </c>
      <c r="Y10" s="202">
        <f t="shared" si="2"/>
        <v>63</v>
      </c>
      <c r="Z10" s="203" t="str">
        <f t="shared" si="1"/>
        <v>2</v>
      </c>
      <c r="AA10" s="212"/>
    </row>
    <row r="11" spans="2:27" ht="18" customHeight="1" x14ac:dyDescent="0.6">
      <c r="B11" s="2">
        <v>5</v>
      </c>
      <c r="C11" s="205" t="str">
        <f>'เวลาเรียน3-1'!D10</f>
        <v>นางสาว ณิชมน  ศรีบุญ</v>
      </c>
      <c r="D11" s="206"/>
      <c r="E11" s="207"/>
      <c r="F11" s="207"/>
      <c r="G11" s="208"/>
      <c r="H11" s="209"/>
      <c r="I11" s="209"/>
      <c r="J11" s="209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10"/>
      <c r="V11" s="211">
        <f t="shared" si="0"/>
        <v>0</v>
      </c>
      <c r="W11" s="213"/>
      <c r="X11" s="213"/>
      <c r="Y11" s="202">
        <f t="shared" si="2"/>
        <v>0</v>
      </c>
      <c r="Z11" s="203" t="str">
        <f t="shared" si="1"/>
        <v>0</v>
      </c>
      <c r="AA11" s="212"/>
    </row>
    <row r="12" spans="2:27" ht="18" customHeight="1" x14ac:dyDescent="0.6">
      <c r="B12" s="1">
        <v>6</v>
      </c>
      <c r="C12" s="205" t="str">
        <f>'เวลาเรียน3-1'!D11</f>
        <v>นางสาว วรัญญา  เพ็งกระจ่าง</v>
      </c>
      <c r="D12" s="206"/>
      <c r="E12" s="207"/>
      <c r="F12" s="207"/>
      <c r="G12" s="208"/>
      <c r="H12" s="209"/>
      <c r="I12" s="209"/>
      <c r="J12" s="209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10"/>
      <c r="V12" s="211">
        <f t="shared" si="0"/>
        <v>0</v>
      </c>
      <c r="W12" s="207"/>
      <c r="X12" s="207"/>
      <c r="Y12" s="202">
        <f t="shared" si="2"/>
        <v>0</v>
      </c>
      <c r="Z12" s="203" t="str">
        <f t="shared" si="1"/>
        <v>0</v>
      </c>
      <c r="AA12" s="212"/>
    </row>
    <row r="13" spans="2:27" ht="18" customHeight="1" x14ac:dyDescent="0.6">
      <c r="B13" s="2">
        <v>7</v>
      </c>
      <c r="C13" s="205" t="str">
        <f>'เวลาเรียน3-1'!D12</f>
        <v>นาย วันชัย  จุ้ยมณี</v>
      </c>
      <c r="D13" s="206"/>
      <c r="E13" s="207"/>
      <c r="F13" s="207"/>
      <c r="G13" s="208"/>
      <c r="H13" s="209"/>
      <c r="I13" s="209"/>
      <c r="J13" s="209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10"/>
      <c r="V13" s="211">
        <f t="shared" si="0"/>
        <v>0</v>
      </c>
      <c r="W13" s="213"/>
      <c r="X13" s="213"/>
      <c r="Y13" s="202">
        <f t="shared" si="2"/>
        <v>0</v>
      </c>
      <c r="Z13" s="203" t="str">
        <f t="shared" si="1"/>
        <v>0</v>
      </c>
      <c r="AA13" s="212"/>
    </row>
    <row r="14" spans="2:27" ht="18" customHeight="1" x14ac:dyDescent="0.6">
      <c r="B14" s="1">
        <v>8</v>
      </c>
      <c r="C14" s="205" t="str">
        <f>'เวลาเรียน3-1'!D13</f>
        <v>นาย ปาณรวุฒิ  ปานมาก</v>
      </c>
      <c r="D14" s="206"/>
      <c r="E14" s="207"/>
      <c r="F14" s="207"/>
      <c r="G14" s="208"/>
      <c r="H14" s="209"/>
      <c r="I14" s="209"/>
      <c r="J14" s="209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10"/>
      <c r="V14" s="211">
        <f t="shared" si="0"/>
        <v>0</v>
      </c>
      <c r="W14" s="207"/>
      <c r="X14" s="207"/>
      <c r="Y14" s="202">
        <f t="shared" si="2"/>
        <v>0</v>
      </c>
      <c r="Z14" s="203" t="str">
        <f t="shared" si="1"/>
        <v>0</v>
      </c>
      <c r="AA14" s="212"/>
    </row>
    <row r="15" spans="2:27" ht="18" customHeight="1" x14ac:dyDescent="0.6">
      <c r="B15" s="2">
        <v>9</v>
      </c>
      <c r="C15" s="205" t="str">
        <f>'เวลาเรียน3-1'!D14</f>
        <v>นาย วีรภัทร  ศรีสมพัด</v>
      </c>
      <c r="D15" s="206"/>
      <c r="E15" s="207"/>
      <c r="F15" s="207">
        <v>6</v>
      </c>
      <c r="G15" s="208">
        <v>6</v>
      </c>
      <c r="H15" s="209">
        <v>8</v>
      </c>
      <c r="I15" s="209">
        <v>8</v>
      </c>
      <c r="J15" s="209">
        <v>9</v>
      </c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10"/>
      <c r="V15" s="211">
        <f t="shared" si="0"/>
        <v>37</v>
      </c>
      <c r="W15" s="213">
        <v>18</v>
      </c>
      <c r="X15" s="213">
        <v>28</v>
      </c>
      <c r="Y15" s="202">
        <f t="shared" si="2"/>
        <v>83</v>
      </c>
      <c r="Z15" s="203">
        <f t="shared" si="1"/>
        <v>4</v>
      </c>
      <c r="AA15" s="212"/>
    </row>
    <row r="16" spans="2:27" ht="18" customHeight="1" x14ac:dyDescent="0.6">
      <c r="B16" s="1">
        <v>10</v>
      </c>
      <c r="C16" s="205" t="str">
        <f>'เวลาเรียน3-1'!D15</f>
        <v>นางสาว บุญยานุช  อรรฆพลกุล</v>
      </c>
      <c r="D16" s="206"/>
      <c r="E16" s="207"/>
      <c r="F16" s="207"/>
      <c r="G16" s="208"/>
      <c r="H16" s="209"/>
      <c r="I16" s="209"/>
      <c r="J16" s="209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10"/>
      <c r="V16" s="211">
        <f t="shared" si="0"/>
        <v>0</v>
      </c>
      <c r="W16" s="207"/>
      <c r="X16" s="207"/>
      <c r="Y16" s="202">
        <f t="shared" si="2"/>
        <v>0</v>
      </c>
      <c r="Z16" s="203" t="str">
        <f t="shared" si="1"/>
        <v>0</v>
      </c>
      <c r="AA16" s="212"/>
    </row>
    <row r="17" spans="2:27" ht="18" customHeight="1" x14ac:dyDescent="0.6">
      <c r="B17" s="2">
        <v>11</v>
      </c>
      <c r="C17" s="205" t="str">
        <f>'เวลาเรียน3-1'!D16</f>
        <v>นางสาว พรกมล  ศรสูง</v>
      </c>
      <c r="D17" s="206"/>
      <c r="E17" s="207"/>
      <c r="F17" s="207"/>
      <c r="G17" s="208"/>
      <c r="H17" s="209"/>
      <c r="I17" s="209"/>
      <c r="J17" s="209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10"/>
      <c r="V17" s="211">
        <f t="shared" si="0"/>
        <v>0</v>
      </c>
      <c r="W17" s="213"/>
      <c r="X17" s="213"/>
      <c r="Y17" s="202">
        <f t="shared" si="2"/>
        <v>0</v>
      </c>
      <c r="Z17" s="203" t="str">
        <f t="shared" si="1"/>
        <v>0</v>
      </c>
      <c r="AA17" s="212"/>
    </row>
    <row r="18" spans="2:27" ht="18" customHeight="1" x14ac:dyDescent="0.6">
      <c r="B18" s="1">
        <v>12</v>
      </c>
      <c r="C18" s="205" t="str">
        <f>'เวลาเรียน3-1'!D17</f>
        <v>นางสาว ศศิธร  เม่นคล้าย</v>
      </c>
      <c r="D18" s="206"/>
      <c r="E18" s="207"/>
      <c r="F18" s="207"/>
      <c r="G18" s="208"/>
      <c r="H18" s="209"/>
      <c r="I18" s="209"/>
      <c r="J18" s="209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10"/>
      <c r="V18" s="211">
        <f t="shared" si="0"/>
        <v>0</v>
      </c>
      <c r="W18" s="207"/>
      <c r="X18" s="207"/>
      <c r="Y18" s="202">
        <f t="shared" si="2"/>
        <v>0</v>
      </c>
      <c r="Z18" s="203" t="str">
        <f t="shared" si="1"/>
        <v>0</v>
      </c>
      <c r="AA18" s="212"/>
    </row>
    <row r="19" spans="2:27" ht="18" customHeight="1" x14ac:dyDescent="0.6">
      <c r="B19" s="2">
        <v>13</v>
      </c>
      <c r="C19" s="205" t="str">
        <f>'เวลาเรียน3-1'!D18</f>
        <v>นาย ชลภัทร  สมพิษ</v>
      </c>
      <c r="D19" s="206"/>
      <c r="E19" s="207"/>
      <c r="F19" s="207">
        <v>5</v>
      </c>
      <c r="G19" s="208">
        <v>5</v>
      </c>
      <c r="H19" s="209">
        <v>5</v>
      </c>
      <c r="I19" s="209">
        <v>6</v>
      </c>
      <c r="J19" s="209">
        <v>6</v>
      </c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10"/>
      <c r="V19" s="211">
        <f t="shared" si="0"/>
        <v>27</v>
      </c>
      <c r="W19" s="213">
        <v>11</v>
      </c>
      <c r="X19" s="213">
        <v>18</v>
      </c>
      <c r="Y19" s="202">
        <f t="shared" si="2"/>
        <v>56</v>
      </c>
      <c r="Z19" s="203" t="str">
        <f t="shared" si="1"/>
        <v>1.5</v>
      </c>
      <c r="AA19" s="212"/>
    </row>
    <row r="20" spans="2:27" ht="18" customHeight="1" x14ac:dyDescent="0.6">
      <c r="B20" s="1">
        <v>14</v>
      </c>
      <c r="C20" s="205" t="str">
        <f>'เวลาเรียน3-1'!D19</f>
        <v>นาย วาทะศิลป์  หลักคำ</v>
      </c>
      <c r="D20" s="206"/>
      <c r="E20" s="207"/>
      <c r="F20" s="207"/>
      <c r="G20" s="208"/>
      <c r="H20" s="209"/>
      <c r="I20" s="209"/>
      <c r="J20" s="209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10"/>
      <c r="V20" s="211">
        <f t="shared" si="0"/>
        <v>0</v>
      </c>
      <c r="W20" s="207"/>
      <c r="X20" s="207"/>
      <c r="Y20" s="202">
        <f t="shared" si="2"/>
        <v>0</v>
      </c>
      <c r="Z20" s="203" t="str">
        <f t="shared" si="1"/>
        <v>0</v>
      </c>
      <c r="AA20" s="212"/>
    </row>
    <row r="21" spans="2:27" ht="18" customHeight="1" x14ac:dyDescent="0.6">
      <c r="B21" s="2">
        <v>15</v>
      </c>
      <c r="C21" s="205" t="str">
        <f>'เวลาเรียน3-1'!D20</f>
        <v>นาย ธันวา  บางเหลือง</v>
      </c>
      <c r="D21" s="206"/>
      <c r="E21" s="207"/>
      <c r="F21" s="207"/>
      <c r="G21" s="208"/>
      <c r="H21" s="209"/>
      <c r="I21" s="209"/>
      <c r="J21" s="209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10"/>
      <c r="V21" s="211">
        <f t="shared" si="0"/>
        <v>0</v>
      </c>
      <c r="W21" s="213"/>
      <c r="X21" s="213"/>
      <c r="Y21" s="202">
        <f t="shared" si="2"/>
        <v>0</v>
      </c>
      <c r="Z21" s="203" t="str">
        <f t="shared" si="1"/>
        <v>0</v>
      </c>
      <c r="AA21" s="212"/>
    </row>
    <row r="22" spans="2:27" ht="18" customHeight="1" x14ac:dyDescent="0.6">
      <c r="B22" s="1">
        <v>16</v>
      </c>
      <c r="C22" s="205" t="str">
        <f>'เวลาเรียน3-1'!D21</f>
        <v>นาย นิติภูมิ  ตอพล</v>
      </c>
      <c r="D22" s="206"/>
      <c r="E22" s="207"/>
      <c r="F22" s="207"/>
      <c r="G22" s="208"/>
      <c r="H22" s="209"/>
      <c r="I22" s="209"/>
      <c r="J22" s="209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10"/>
      <c r="V22" s="211">
        <f t="shared" si="0"/>
        <v>0</v>
      </c>
      <c r="W22" s="207"/>
      <c r="X22" s="207"/>
      <c r="Y22" s="202">
        <f t="shared" si="2"/>
        <v>0</v>
      </c>
      <c r="Z22" s="203" t="str">
        <f t="shared" si="1"/>
        <v>0</v>
      </c>
      <c r="AA22" s="212"/>
    </row>
    <row r="23" spans="2:27" ht="18" customHeight="1" x14ac:dyDescent="0.6">
      <c r="B23" s="2">
        <v>17</v>
      </c>
      <c r="C23" s="205" t="str">
        <f>'เวลาเรียน3-1'!D22</f>
        <v>นางสาว อภิญญา  เฟื่องกระโทก</v>
      </c>
      <c r="D23" s="206" t="s">
        <v>16</v>
      </c>
      <c r="E23" s="207"/>
      <c r="F23" s="207"/>
      <c r="G23" s="208"/>
      <c r="H23" s="209"/>
      <c r="I23" s="209"/>
      <c r="J23" s="209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10"/>
      <c r="V23" s="211">
        <f t="shared" si="0"/>
        <v>0</v>
      </c>
      <c r="W23" s="213"/>
      <c r="X23" s="213"/>
      <c r="Y23" s="202">
        <f t="shared" si="2"/>
        <v>0</v>
      </c>
      <c r="Z23" s="203" t="str">
        <f t="shared" si="1"/>
        <v>0</v>
      </c>
      <c r="AA23" s="212"/>
    </row>
    <row r="24" spans="2:27" ht="18" customHeight="1" x14ac:dyDescent="0.6">
      <c r="B24" s="1">
        <v>18</v>
      </c>
      <c r="C24" s="205" t="str">
        <f>'เวลาเรียน3-1'!D23</f>
        <v>นางสาว สุวนันท์  ใจไว</v>
      </c>
      <c r="D24" s="206"/>
      <c r="E24" s="207"/>
      <c r="F24" s="207">
        <v>5</v>
      </c>
      <c r="G24" s="208">
        <v>5</v>
      </c>
      <c r="H24" s="209">
        <v>8</v>
      </c>
      <c r="I24" s="209">
        <v>8</v>
      </c>
      <c r="J24" s="209">
        <v>6</v>
      </c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10"/>
      <c r="V24" s="211">
        <f t="shared" si="0"/>
        <v>32</v>
      </c>
      <c r="W24" s="207">
        <v>12</v>
      </c>
      <c r="X24" s="207">
        <v>25</v>
      </c>
      <c r="Y24" s="202">
        <f t="shared" si="2"/>
        <v>69</v>
      </c>
      <c r="Z24" s="203" t="str">
        <f t="shared" si="1"/>
        <v>2.5</v>
      </c>
      <c r="AA24" s="212"/>
    </row>
    <row r="25" spans="2:27" ht="18" customHeight="1" x14ac:dyDescent="0.6">
      <c r="B25" s="2">
        <v>19</v>
      </c>
      <c r="C25" s="205" t="str">
        <f>'เวลาเรียน3-1'!D24</f>
        <v>นาย ดำรงชัย  หมั่นตะคุ</v>
      </c>
      <c r="D25" s="206"/>
      <c r="E25" s="207"/>
      <c r="F25" s="207">
        <v>5</v>
      </c>
      <c r="G25" s="208">
        <v>6</v>
      </c>
      <c r="H25" s="209">
        <v>5</v>
      </c>
      <c r="I25" s="209">
        <v>6</v>
      </c>
      <c r="J25" s="209">
        <v>6</v>
      </c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10"/>
      <c r="V25" s="211">
        <f t="shared" si="0"/>
        <v>28</v>
      </c>
      <c r="W25" s="213">
        <v>11</v>
      </c>
      <c r="X25" s="213">
        <v>15</v>
      </c>
      <c r="Y25" s="202">
        <f t="shared" si="2"/>
        <v>54</v>
      </c>
      <c r="Z25" s="203" t="str">
        <f t="shared" si="1"/>
        <v>1</v>
      </c>
      <c r="AA25" s="212"/>
    </row>
    <row r="26" spans="2:27" ht="18" customHeight="1" x14ac:dyDescent="0.6">
      <c r="B26" s="1">
        <v>20</v>
      </c>
      <c r="C26" s="205" t="str">
        <f>'เวลาเรียน3-1'!D25</f>
        <v>นางสาว พรนภัส  อิ่มอก</v>
      </c>
      <c r="D26" s="206"/>
      <c r="E26" s="207"/>
      <c r="F26" s="207"/>
      <c r="G26" s="208"/>
      <c r="H26" s="209"/>
      <c r="I26" s="209"/>
      <c r="J26" s="209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10"/>
      <c r="V26" s="211">
        <f t="shared" si="0"/>
        <v>0</v>
      </c>
      <c r="W26" s="207"/>
      <c r="X26" s="207"/>
      <c r="Y26" s="202">
        <f t="shared" si="2"/>
        <v>0</v>
      </c>
      <c r="Z26" s="203" t="str">
        <f t="shared" si="1"/>
        <v>0</v>
      </c>
      <c r="AA26" s="212"/>
    </row>
    <row r="27" spans="2:27" ht="18" customHeight="1" x14ac:dyDescent="0.6">
      <c r="B27" s="2">
        <v>21</v>
      </c>
      <c r="C27" s="205" t="str">
        <f>'เวลาเรียน3-1'!D26</f>
        <v>นางสาว ลักษิกา  แซ่เจีย</v>
      </c>
      <c r="D27" s="206"/>
      <c r="E27" s="207"/>
      <c r="F27" s="207"/>
      <c r="G27" s="208"/>
      <c r="H27" s="209"/>
      <c r="I27" s="209"/>
      <c r="J27" s="209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10"/>
      <c r="V27" s="211">
        <f t="shared" si="0"/>
        <v>0</v>
      </c>
      <c r="W27" s="213"/>
      <c r="X27" s="213"/>
      <c r="Y27" s="202">
        <f t="shared" si="2"/>
        <v>0</v>
      </c>
      <c r="Z27" s="203" t="str">
        <f t="shared" si="1"/>
        <v>0</v>
      </c>
      <c r="AA27" s="212"/>
    </row>
    <row r="28" spans="2:27" ht="18" customHeight="1" x14ac:dyDescent="0.6">
      <c r="B28" s="1">
        <v>22</v>
      </c>
      <c r="C28" s="205" t="str">
        <f>'เวลาเรียน3-1'!D27</f>
        <v>นาย สมบูรณ์  ตะวะนะ</v>
      </c>
      <c r="D28" s="206"/>
      <c r="E28" s="207"/>
      <c r="F28" s="207"/>
      <c r="G28" s="208"/>
      <c r="H28" s="209"/>
      <c r="I28" s="209"/>
      <c r="J28" s="209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10"/>
      <c r="V28" s="211">
        <f t="shared" si="0"/>
        <v>0</v>
      </c>
      <c r="W28" s="207"/>
      <c r="X28" s="207"/>
      <c r="Y28" s="202">
        <f t="shared" si="2"/>
        <v>0</v>
      </c>
      <c r="Z28" s="203" t="str">
        <f t="shared" si="1"/>
        <v>0</v>
      </c>
      <c r="AA28" s="212"/>
    </row>
    <row r="29" spans="2:27" ht="18" customHeight="1" x14ac:dyDescent="0.6">
      <c r="B29" s="2">
        <v>23</v>
      </c>
      <c r="C29" s="205" t="str">
        <f>'เวลาเรียน3-1'!D28</f>
        <v>นาย ปัณณธร  บัวศรี</v>
      </c>
      <c r="D29" s="206" t="s">
        <v>16</v>
      </c>
      <c r="E29" s="207"/>
      <c r="F29" s="207"/>
      <c r="G29" s="208"/>
      <c r="H29" s="209"/>
      <c r="I29" s="209"/>
      <c r="J29" s="209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10"/>
      <c r="V29" s="211">
        <f t="shared" si="0"/>
        <v>0</v>
      </c>
      <c r="W29" s="213"/>
      <c r="X29" s="213"/>
      <c r="Y29" s="202">
        <f t="shared" si="2"/>
        <v>0</v>
      </c>
      <c r="Z29" s="203" t="str">
        <f t="shared" si="1"/>
        <v>0</v>
      </c>
      <c r="AA29" s="212"/>
    </row>
    <row r="30" spans="2:27" ht="18" customHeight="1" x14ac:dyDescent="0.6">
      <c r="B30" s="1">
        <v>24</v>
      </c>
      <c r="C30" s="205" t="str">
        <f>'เวลาเรียน3-1'!D29</f>
        <v>นาย โสภณ  สังขบุญชู</v>
      </c>
      <c r="D30" s="206"/>
      <c r="E30" s="207"/>
      <c r="F30" s="207">
        <v>8</v>
      </c>
      <c r="G30" s="208">
        <v>8</v>
      </c>
      <c r="H30" s="209">
        <v>7</v>
      </c>
      <c r="I30" s="209">
        <v>7</v>
      </c>
      <c r="J30" s="209">
        <v>9</v>
      </c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10"/>
      <c r="V30" s="211">
        <f t="shared" si="0"/>
        <v>39</v>
      </c>
      <c r="W30" s="207">
        <v>12</v>
      </c>
      <c r="X30" s="207">
        <v>25</v>
      </c>
      <c r="Y30" s="202">
        <f t="shared" si="2"/>
        <v>76</v>
      </c>
      <c r="Z30" s="203" t="str">
        <f t="shared" si="1"/>
        <v>3.5</v>
      </c>
      <c r="AA30" s="212"/>
    </row>
    <row r="31" spans="2:27" ht="18" customHeight="1" x14ac:dyDescent="0.6">
      <c r="B31" s="3">
        <v>25</v>
      </c>
      <c r="C31" s="205" t="str">
        <f>'เวลาเรียน3-1'!D30</f>
        <v>นาย ธีรเทพ  เขียวมนต์</v>
      </c>
      <c r="D31" s="206"/>
      <c r="E31" s="207"/>
      <c r="F31" s="207"/>
      <c r="G31" s="208"/>
      <c r="H31" s="209"/>
      <c r="I31" s="209"/>
      <c r="J31" s="209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10"/>
      <c r="V31" s="211">
        <f t="shared" si="0"/>
        <v>0</v>
      </c>
      <c r="W31" s="207"/>
      <c r="X31" s="207"/>
      <c r="Y31" s="202">
        <f t="shared" si="2"/>
        <v>0</v>
      </c>
      <c r="Z31" s="203" t="str">
        <f t="shared" si="1"/>
        <v>0</v>
      </c>
      <c r="AA31" s="214"/>
    </row>
    <row r="32" spans="2:27" ht="18" customHeight="1" x14ac:dyDescent="0.6">
      <c r="B32" s="1">
        <v>26</v>
      </c>
      <c r="C32" s="205" t="str">
        <f>'เวลาเรียน3-1'!D31</f>
        <v>นางสาว นพมาศ  ก่ำรัมย์</v>
      </c>
      <c r="D32" s="206"/>
      <c r="E32" s="207"/>
      <c r="F32" s="207"/>
      <c r="G32" s="208"/>
      <c r="H32" s="209"/>
      <c r="I32" s="209"/>
      <c r="J32" s="209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10"/>
      <c r="V32" s="211">
        <f t="shared" si="0"/>
        <v>0</v>
      </c>
      <c r="W32" s="207"/>
      <c r="X32" s="207"/>
      <c r="Y32" s="202">
        <f t="shared" si="2"/>
        <v>0</v>
      </c>
      <c r="Z32" s="203" t="str">
        <f t="shared" si="1"/>
        <v>0</v>
      </c>
      <c r="AA32" s="212"/>
    </row>
    <row r="33" spans="2:27" ht="18" customHeight="1" x14ac:dyDescent="0.6">
      <c r="B33" s="2">
        <v>27</v>
      </c>
      <c r="C33" s="205" t="str">
        <f>'เวลาเรียน3-1'!D32</f>
        <v>นางสาว กนกพรรณ  ป้อมสา</v>
      </c>
      <c r="D33" s="206"/>
      <c r="E33" s="207"/>
      <c r="F33" s="207"/>
      <c r="G33" s="208"/>
      <c r="H33" s="209"/>
      <c r="I33" s="209"/>
      <c r="J33" s="209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10"/>
      <c r="V33" s="211">
        <f t="shared" si="0"/>
        <v>0</v>
      </c>
      <c r="W33" s="207"/>
      <c r="X33" s="207"/>
      <c r="Y33" s="202">
        <f t="shared" si="2"/>
        <v>0</v>
      </c>
      <c r="Z33" s="203" t="str">
        <f t="shared" si="1"/>
        <v>0</v>
      </c>
      <c r="AA33" s="212"/>
    </row>
    <row r="34" spans="2:27" ht="18" customHeight="1" x14ac:dyDescent="0.6">
      <c r="B34" s="1">
        <v>28</v>
      </c>
      <c r="C34" s="205" t="str">
        <f>'เวลาเรียน3-1'!D33</f>
        <v>นางสาว สุนันทา  แก้วหา</v>
      </c>
      <c r="D34" s="206"/>
      <c r="E34" s="207"/>
      <c r="F34" s="207"/>
      <c r="G34" s="208"/>
      <c r="H34" s="209"/>
      <c r="I34" s="209"/>
      <c r="J34" s="209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10"/>
      <c r="V34" s="211">
        <f t="shared" si="0"/>
        <v>0</v>
      </c>
      <c r="W34" s="207"/>
      <c r="X34" s="207"/>
      <c r="Y34" s="202">
        <f t="shared" si="2"/>
        <v>0</v>
      </c>
      <c r="Z34" s="203" t="str">
        <f t="shared" si="1"/>
        <v>0</v>
      </c>
      <c r="AA34" s="212"/>
    </row>
    <row r="35" spans="2:27" ht="18" customHeight="1" x14ac:dyDescent="0.6">
      <c r="B35" s="2">
        <v>29</v>
      </c>
      <c r="C35" s="205" t="str">
        <f>'เวลาเรียน3-1'!D34</f>
        <v>นางสาว จิดารัตน์  อุ่นบาง</v>
      </c>
      <c r="D35" s="206"/>
      <c r="E35" s="207"/>
      <c r="F35" s="207">
        <v>5</v>
      </c>
      <c r="G35" s="208">
        <v>5</v>
      </c>
      <c r="H35" s="209">
        <v>6</v>
      </c>
      <c r="I35" s="209">
        <v>6</v>
      </c>
      <c r="J35" s="209">
        <v>8</v>
      </c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10"/>
      <c r="V35" s="211">
        <f t="shared" si="0"/>
        <v>30</v>
      </c>
      <c r="W35" s="207">
        <v>12</v>
      </c>
      <c r="X35" s="207">
        <v>25</v>
      </c>
      <c r="Y35" s="202">
        <f t="shared" si="2"/>
        <v>67</v>
      </c>
      <c r="Z35" s="203" t="str">
        <f t="shared" si="1"/>
        <v>2.5</v>
      </c>
      <c r="AA35" s="212"/>
    </row>
    <row r="36" spans="2:27" ht="18" customHeight="1" x14ac:dyDescent="0.6">
      <c r="B36" s="1">
        <v>30</v>
      </c>
      <c r="C36" s="205"/>
      <c r="D36" s="206"/>
      <c r="E36" s="207"/>
      <c r="F36" s="207"/>
      <c r="G36" s="208"/>
      <c r="H36" s="209"/>
      <c r="I36" s="209"/>
      <c r="J36" s="209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10"/>
      <c r="V36" s="211"/>
      <c r="W36" s="207"/>
      <c r="X36" s="207"/>
      <c r="Y36" s="202"/>
      <c r="Z36" s="203"/>
      <c r="AA36" s="212"/>
    </row>
    <row r="37" spans="2:27" ht="18" customHeight="1" x14ac:dyDescent="0.6">
      <c r="B37" s="2">
        <v>31</v>
      </c>
      <c r="C37" s="205"/>
      <c r="D37" s="206"/>
      <c r="E37" s="207"/>
      <c r="F37" s="207"/>
      <c r="G37" s="208"/>
      <c r="H37" s="209"/>
      <c r="I37" s="209"/>
      <c r="J37" s="209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10"/>
      <c r="V37" s="211"/>
      <c r="W37" s="207"/>
      <c r="X37" s="207"/>
      <c r="Y37" s="202"/>
      <c r="Z37" s="203"/>
      <c r="AA37" s="212"/>
    </row>
    <row r="38" spans="2:27" ht="18" customHeight="1" x14ac:dyDescent="0.6">
      <c r="B38" s="1">
        <v>32</v>
      </c>
      <c r="C38" s="205"/>
      <c r="D38" s="206"/>
      <c r="E38" s="207"/>
      <c r="F38" s="207"/>
      <c r="G38" s="208"/>
      <c r="H38" s="209"/>
      <c r="I38" s="209"/>
      <c r="J38" s="209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10"/>
      <c r="V38" s="211"/>
      <c r="W38" s="207"/>
      <c r="X38" s="207"/>
      <c r="Y38" s="202"/>
      <c r="Z38" s="203"/>
      <c r="AA38" s="212"/>
    </row>
    <row r="39" spans="2:27" ht="18" customHeight="1" x14ac:dyDescent="0.6">
      <c r="B39" s="1">
        <v>33</v>
      </c>
      <c r="C39" s="205"/>
      <c r="D39" s="206"/>
      <c r="E39" s="207"/>
      <c r="F39" s="207"/>
      <c r="G39" s="208"/>
      <c r="H39" s="209"/>
      <c r="I39" s="209"/>
      <c r="J39" s="209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10"/>
      <c r="V39" s="215"/>
      <c r="W39" s="207"/>
      <c r="X39" s="207"/>
      <c r="Y39" s="202"/>
      <c r="Z39" s="203"/>
      <c r="AA39" s="212"/>
    </row>
    <row r="40" spans="2:27" ht="18" customHeight="1" x14ac:dyDescent="0.6">
      <c r="B40" s="1">
        <v>34</v>
      </c>
      <c r="C40" s="205"/>
      <c r="D40" s="206"/>
      <c r="E40" s="207"/>
      <c r="F40" s="207"/>
      <c r="G40" s="208"/>
      <c r="H40" s="209"/>
      <c r="I40" s="209"/>
      <c r="J40" s="209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10"/>
      <c r="V40" s="215"/>
      <c r="W40" s="207"/>
      <c r="X40" s="207"/>
      <c r="Y40" s="202"/>
      <c r="Z40" s="203"/>
      <c r="AA40" s="212"/>
    </row>
    <row r="41" spans="2:27" ht="18" customHeight="1" x14ac:dyDescent="0.6">
      <c r="B41" s="2">
        <v>35</v>
      </c>
      <c r="C41" s="205"/>
      <c r="D41" s="206"/>
      <c r="E41" s="207"/>
      <c r="F41" s="207"/>
      <c r="G41" s="208"/>
      <c r="H41" s="209"/>
      <c r="I41" s="209"/>
      <c r="J41" s="209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10"/>
      <c r="V41" s="215"/>
      <c r="W41" s="207"/>
      <c r="X41" s="207"/>
      <c r="Y41" s="202"/>
      <c r="Z41" s="203"/>
      <c r="AA41" s="212"/>
    </row>
    <row r="42" spans="2:27" ht="18" customHeight="1" x14ac:dyDescent="0.6">
      <c r="B42" s="1">
        <v>36</v>
      </c>
      <c r="C42" s="205"/>
      <c r="D42" s="206"/>
      <c r="E42" s="207"/>
      <c r="F42" s="207"/>
      <c r="G42" s="208"/>
      <c r="H42" s="209"/>
      <c r="I42" s="209"/>
      <c r="J42" s="209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10"/>
      <c r="V42" s="215"/>
      <c r="W42" s="207"/>
      <c r="X42" s="207"/>
      <c r="Y42" s="202"/>
      <c r="Z42" s="203"/>
      <c r="AA42" s="212"/>
    </row>
    <row r="43" spans="2:27" ht="18" customHeight="1" x14ac:dyDescent="0.6">
      <c r="B43" s="1">
        <v>37</v>
      </c>
      <c r="C43" s="205"/>
      <c r="D43" s="206"/>
      <c r="E43" s="207"/>
      <c r="F43" s="207"/>
      <c r="G43" s="208"/>
      <c r="H43" s="209"/>
      <c r="I43" s="209"/>
      <c r="J43" s="209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10"/>
      <c r="V43" s="215"/>
      <c r="W43" s="207"/>
      <c r="X43" s="207"/>
      <c r="Y43" s="202"/>
      <c r="Z43" s="203"/>
      <c r="AA43" s="212"/>
    </row>
    <row r="44" spans="2:27" ht="18" customHeight="1" x14ac:dyDescent="0.6">
      <c r="B44" s="1">
        <v>38</v>
      </c>
      <c r="C44" s="205"/>
      <c r="D44" s="206"/>
      <c r="E44" s="207"/>
      <c r="F44" s="207"/>
      <c r="G44" s="208"/>
      <c r="H44" s="209"/>
      <c r="I44" s="209"/>
      <c r="J44" s="209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10"/>
      <c r="V44" s="215"/>
      <c r="W44" s="207"/>
      <c r="X44" s="207"/>
      <c r="Y44" s="202"/>
      <c r="Z44" s="203"/>
      <c r="AA44" s="212"/>
    </row>
    <row r="45" spans="2:27" ht="18" customHeight="1" x14ac:dyDescent="0.6">
      <c r="B45" s="2">
        <v>39</v>
      </c>
      <c r="C45" s="205"/>
      <c r="D45" s="206"/>
      <c r="E45" s="207"/>
      <c r="F45" s="207"/>
      <c r="G45" s="208"/>
      <c r="H45" s="209"/>
      <c r="I45" s="209"/>
      <c r="J45" s="209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10"/>
      <c r="V45" s="216"/>
      <c r="W45" s="207"/>
      <c r="X45" s="207"/>
      <c r="Y45" s="202"/>
      <c r="Z45" s="203"/>
      <c r="AA45" s="212"/>
    </row>
    <row r="46" spans="2:27" ht="18" customHeight="1" thickBot="1" x14ac:dyDescent="0.65">
      <c r="B46" s="217">
        <v>40</v>
      </c>
      <c r="C46" s="218"/>
      <c r="D46" s="219"/>
      <c r="E46" s="220"/>
      <c r="F46" s="220"/>
      <c r="G46" s="221"/>
      <c r="H46" s="222"/>
      <c r="I46" s="222"/>
      <c r="J46" s="222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3"/>
      <c r="V46" s="224"/>
      <c r="W46" s="220"/>
      <c r="X46" s="220"/>
      <c r="Y46" s="225"/>
      <c r="Z46" s="226"/>
      <c r="AA46" s="227"/>
    </row>
    <row r="47" spans="2:27" ht="17.100000000000001" customHeight="1" x14ac:dyDescent="0.6"/>
    <row r="48" spans="2:27" ht="17.100000000000001" customHeight="1" x14ac:dyDescent="0.7">
      <c r="P48" s="228" t="s">
        <v>29</v>
      </c>
      <c r="Q48" s="228"/>
      <c r="R48" s="228"/>
      <c r="S48" s="229">
        <v>0</v>
      </c>
      <c r="U48" s="230" t="s">
        <v>30</v>
      </c>
      <c r="V48" s="231"/>
      <c r="W48" s="232">
        <f>COUNTIF($Z$7:$Z$47,"0")</f>
        <v>19</v>
      </c>
      <c r="X48" s="233" t="s">
        <v>31</v>
      </c>
      <c r="Z48" s="234"/>
    </row>
    <row r="49" spans="16:26" ht="17.100000000000001" customHeight="1" x14ac:dyDescent="0.7">
      <c r="P49" s="228" t="s">
        <v>29</v>
      </c>
      <c r="R49" s="228"/>
      <c r="S49" s="229">
        <v>1</v>
      </c>
      <c r="U49" s="230" t="s">
        <v>30</v>
      </c>
      <c r="V49" s="231"/>
      <c r="W49" s="232">
        <f>COUNTIF($Z$7:$Z$47,"1")</f>
        <v>2</v>
      </c>
      <c r="X49" s="233" t="s">
        <v>31</v>
      </c>
    </row>
    <row r="50" spans="16:26" ht="17.100000000000001" customHeight="1" x14ac:dyDescent="0.7">
      <c r="P50" s="228" t="s">
        <v>29</v>
      </c>
      <c r="Q50" s="228"/>
      <c r="R50" s="228"/>
      <c r="S50" s="576">
        <v>1.5</v>
      </c>
      <c r="T50" s="577"/>
      <c r="U50" s="230" t="s">
        <v>30</v>
      </c>
      <c r="V50" s="231"/>
      <c r="W50" s="232">
        <f>COUNTIF($Z$7:$Z$47,"1.5")</f>
        <v>2</v>
      </c>
      <c r="X50" s="233" t="s">
        <v>31</v>
      </c>
    </row>
    <row r="51" spans="16:26" ht="17.100000000000001" customHeight="1" x14ac:dyDescent="0.7">
      <c r="P51" s="228" t="s">
        <v>29</v>
      </c>
      <c r="Q51" s="228"/>
      <c r="R51" s="228"/>
      <c r="S51" s="235">
        <v>2</v>
      </c>
      <c r="U51" s="230" t="s">
        <v>30</v>
      </c>
      <c r="V51" s="231"/>
      <c r="W51" s="232">
        <f>COUNTIF($Z$7:$Z$47,"2")</f>
        <v>1</v>
      </c>
      <c r="X51" s="233" t="s">
        <v>31</v>
      </c>
      <c r="Z51" s="234"/>
    </row>
    <row r="52" spans="16:26" ht="17.100000000000001" customHeight="1" x14ac:dyDescent="0.7">
      <c r="P52" s="228" t="s">
        <v>29</v>
      </c>
      <c r="Q52" s="228"/>
      <c r="R52" s="228"/>
      <c r="S52" s="576">
        <v>2.5</v>
      </c>
      <c r="T52" s="578"/>
      <c r="U52" s="230" t="s">
        <v>30</v>
      </c>
      <c r="V52" s="231"/>
      <c r="W52" s="232">
        <f>COUNTIF($Z$7:$Z$47,"2.5")</f>
        <v>2</v>
      </c>
      <c r="X52" s="233" t="s">
        <v>31</v>
      </c>
    </row>
    <row r="53" spans="16:26" ht="17.100000000000001" customHeight="1" x14ac:dyDescent="0.7">
      <c r="P53" s="228" t="s">
        <v>29</v>
      </c>
      <c r="Q53" s="228"/>
      <c r="R53" s="228"/>
      <c r="S53" s="229">
        <v>3</v>
      </c>
      <c r="U53" s="230" t="s">
        <v>30</v>
      </c>
      <c r="V53" s="231"/>
      <c r="W53" s="232">
        <f>COUNTIF($Z$7:$Z$47,"3")</f>
        <v>0</v>
      </c>
      <c r="X53" s="233" t="s">
        <v>31</v>
      </c>
    </row>
    <row r="54" spans="16:26" ht="17.100000000000001" customHeight="1" x14ac:dyDescent="0.7">
      <c r="P54" s="228" t="s">
        <v>29</v>
      </c>
      <c r="Q54" s="228"/>
      <c r="R54" s="228"/>
      <c r="S54" s="576">
        <v>3.5</v>
      </c>
      <c r="T54" s="578"/>
      <c r="U54" s="230" t="s">
        <v>30</v>
      </c>
      <c r="V54" s="231"/>
      <c r="W54" s="232">
        <f>COUNTIF($Z$7:$Z$47,"3.5")</f>
        <v>1</v>
      </c>
      <c r="X54" s="233" t="s">
        <v>31</v>
      </c>
    </row>
    <row r="55" spans="16:26" ht="17.100000000000001" customHeight="1" x14ac:dyDescent="0.7">
      <c r="P55" s="228" t="s">
        <v>29</v>
      </c>
      <c r="Q55" s="228"/>
      <c r="R55" s="228"/>
      <c r="S55" s="229">
        <v>4</v>
      </c>
      <c r="U55" s="230" t="s">
        <v>30</v>
      </c>
      <c r="V55" s="231"/>
      <c r="W55" s="232">
        <f>COUNTIF($Z$7:$Z$47,"4")</f>
        <v>2</v>
      </c>
      <c r="X55" s="233" t="s">
        <v>31</v>
      </c>
    </row>
    <row r="56" spans="16:26" ht="17.100000000000001" customHeight="1" x14ac:dyDescent="0.7">
      <c r="Q56" s="233" t="s">
        <v>33</v>
      </c>
      <c r="S56" s="229" t="s">
        <v>20</v>
      </c>
      <c r="U56" s="230" t="s">
        <v>30</v>
      </c>
      <c r="V56" s="231"/>
      <c r="W56" s="232">
        <f>COUNTIF($Z$7:$Z$47,"ร")</f>
        <v>0</v>
      </c>
      <c r="X56" s="233" t="s">
        <v>31</v>
      </c>
    </row>
    <row r="57" spans="16:26" ht="17.100000000000001" customHeight="1" x14ac:dyDescent="0.7">
      <c r="Q57" s="233" t="s">
        <v>33</v>
      </c>
      <c r="S57" s="233" t="s">
        <v>21</v>
      </c>
      <c r="U57" s="230" t="s">
        <v>30</v>
      </c>
      <c r="V57" s="231"/>
      <c r="W57" s="232">
        <f>COUNTIF($Z$7:$Z$47,"มส")</f>
        <v>0</v>
      </c>
      <c r="X57" s="233" t="s">
        <v>31</v>
      </c>
    </row>
    <row r="58" spans="16:26" ht="17.100000000000001" customHeight="1" x14ac:dyDescent="0.7">
      <c r="Q58" s="233" t="s">
        <v>33</v>
      </c>
      <c r="S58" s="233" t="s">
        <v>22</v>
      </c>
      <c r="U58" s="230" t="s">
        <v>30</v>
      </c>
      <c r="V58" s="231"/>
      <c r="W58" s="232">
        <f>COUNTIF($Z$7:$Z$47,"ผ")</f>
        <v>0</v>
      </c>
      <c r="X58" s="233" t="s">
        <v>31</v>
      </c>
    </row>
    <row r="59" spans="16:26" ht="17.100000000000001" customHeight="1" x14ac:dyDescent="0.7">
      <c r="Q59" s="233" t="s">
        <v>33</v>
      </c>
      <c r="S59" s="233" t="s">
        <v>23</v>
      </c>
      <c r="U59" s="230" t="s">
        <v>30</v>
      </c>
      <c r="V59" s="231"/>
      <c r="W59" s="232">
        <f>COUNTIF($Z$7:$Z$47,"มผ")</f>
        <v>0</v>
      </c>
      <c r="X59" s="233" t="s">
        <v>31</v>
      </c>
    </row>
    <row r="60" spans="16:26" ht="17.100000000000001" customHeight="1" x14ac:dyDescent="0.7">
      <c r="R60" s="231"/>
      <c r="S60" s="231"/>
      <c r="T60" s="233"/>
      <c r="U60" s="233"/>
      <c r="V60" s="233"/>
      <c r="W60" s="232">
        <f>SUM(W48:W59)</f>
        <v>29</v>
      </c>
      <c r="X60" s="233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J437"/>
  <sheetViews>
    <sheetView view="pageBreakPreview" topLeftCell="A13" zoomScaleNormal="100" zoomScaleSheetLayoutView="100" workbookViewId="0">
      <selection activeCell="I16" sqref="I16"/>
    </sheetView>
  </sheetViews>
  <sheetFormatPr defaultColWidth="9.125" defaultRowHeight="24.6" x14ac:dyDescent="0.7"/>
  <cols>
    <col min="1" max="1" width="4.625" style="236" customWidth="1"/>
    <col min="2" max="2" width="5.375" style="258" customWidth="1"/>
    <col min="3" max="3" width="9.125" style="258"/>
    <col min="4" max="4" width="27.625" style="236" customWidth="1"/>
    <col min="5" max="6" width="8.75" style="258" customWidth="1"/>
    <col min="7" max="7" width="14.125" style="236" customWidth="1"/>
    <col min="8" max="8" width="18.125" style="236" customWidth="1"/>
    <col min="9" max="9" width="7.375" style="259" customWidth="1"/>
    <col min="10" max="10" width="10.125" style="236" customWidth="1"/>
    <col min="11" max="16384" width="9.125" style="236"/>
  </cols>
  <sheetData>
    <row r="1" spans="2:10" ht="24.9" customHeight="1" x14ac:dyDescent="0.7">
      <c r="B1" s="601" t="s">
        <v>87</v>
      </c>
      <c r="C1" s="601"/>
      <c r="D1" s="601"/>
      <c r="E1" s="601"/>
      <c r="F1" s="601"/>
      <c r="G1" s="601"/>
      <c r="H1" s="601"/>
      <c r="I1" s="601"/>
      <c r="J1" s="601"/>
    </row>
    <row r="2" spans="2:10" ht="24.9" customHeight="1" x14ac:dyDescent="0.7">
      <c r="B2" s="601" t="s">
        <v>117</v>
      </c>
      <c r="C2" s="601"/>
      <c r="D2" s="601"/>
      <c r="E2" s="601"/>
      <c r="F2" s="601"/>
      <c r="G2" s="601"/>
      <c r="H2" s="601"/>
      <c r="I2" s="601"/>
      <c r="J2" s="601"/>
    </row>
    <row r="3" spans="2:10" s="241" customFormat="1" ht="18" customHeight="1" x14ac:dyDescent="0.6">
      <c r="B3" s="602" t="s">
        <v>37</v>
      </c>
      <c r="C3" s="602" t="s">
        <v>38</v>
      </c>
      <c r="D3" s="603" t="s">
        <v>3</v>
      </c>
      <c r="E3" s="237" t="s">
        <v>4</v>
      </c>
      <c r="F3" s="237" t="s">
        <v>88</v>
      </c>
      <c r="G3" s="604" t="s">
        <v>47</v>
      </c>
      <c r="H3" s="238"/>
      <c r="I3" s="239"/>
      <c r="J3" s="240"/>
    </row>
    <row r="4" spans="2:10" s="241" customFormat="1" ht="18" customHeight="1" x14ac:dyDescent="0.6">
      <c r="B4" s="602"/>
      <c r="C4" s="602"/>
      <c r="D4" s="603"/>
      <c r="E4" s="242">
        <v>100</v>
      </c>
      <c r="F4" s="242" t="s">
        <v>89</v>
      </c>
      <c r="G4" s="604"/>
      <c r="H4" s="243"/>
      <c r="I4" s="244"/>
      <c r="J4" s="245"/>
    </row>
    <row r="5" spans="2:10" s="241" customFormat="1" ht="18" customHeight="1" x14ac:dyDescent="0.6">
      <c r="B5" s="246">
        <v>1</v>
      </c>
      <c r="C5" s="247">
        <f>'เวลาเรียน3-1'!C6</f>
        <v>11957</v>
      </c>
      <c r="D5" s="248" t="str">
        <f>'เวลาเรียน3-1'!D6</f>
        <v>นางสาว กัญญารัตน์  ไชยทุ่งฉิน</v>
      </c>
      <c r="E5" s="246">
        <f>'รวมคะแนน3-1'!Y7</f>
        <v>80</v>
      </c>
      <c r="F5" s="246">
        <f>'รวมคะแนน3-1'!Z7</f>
        <v>4</v>
      </c>
      <c r="G5" s="249"/>
      <c r="H5" s="243"/>
      <c r="I5" s="244"/>
      <c r="J5" s="245"/>
    </row>
    <row r="6" spans="2:10" s="241" customFormat="1" ht="18" customHeight="1" x14ac:dyDescent="0.6">
      <c r="B6" s="246">
        <v>2</v>
      </c>
      <c r="C6" s="247">
        <f>'เวลาเรียน3-1'!C7</f>
        <v>11961</v>
      </c>
      <c r="D6" s="248" t="str">
        <f>'เวลาเรียน3-1'!D7</f>
        <v>นางสาว เพชรลดา  นาคเสม</v>
      </c>
      <c r="E6" s="246">
        <f>'รวมคะแนน3-1'!Y8</f>
        <v>52</v>
      </c>
      <c r="F6" s="246" t="str">
        <f>'รวมคะแนน3-1'!Z8</f>
        <v>1</v>
      </c>
      <c r="G6" s="249"/>
      <c r="H6" s="243"/>
      <c r="I6" s="244"/>
      <c r="J6" s="245"/>
    </row>
    <row r="7" spans="2:10" s="241" customFormat="1" ht="18" customHeight="1" x14ac:dyDescent="0.6">
      <c r="B7" s="246">
        <v>3</v>
      </c>
      <c r="C7" s="247">
        <f>'เวลาเรียน3-1'!C8</f>
        <v>11964</v>
      </c>
      <c r="D7" s="248" t="str">
        <f>'เวลาเรียน3-1'!D8</f>
        <v>นางสาว พิมลภา  ตุ้มทองคำ</v>
      </c>
      <c r="E7" s="246">
        <f>'รวมคะแนน3-1'!Y9</f>
        <v>59</v>
      </c>
      <c r="F7" s="246" t="str">
        <f>'รวมคะแนน3-1'!Z9</f>
        <v>1.5</v>
      </c>
      <c r="G7" s="249"/>
      <c r="H7" s="243"/>
      <c r="I7" s="244"/>
      <c r="J7" s="245"/>
    </row>
    <row r="8" spans="2:10" s="241" customFormat="1" ht="18" customHeight="1" x14ac:dyDescent="0.6">
      <c r="B8" s="246">
        <v>4</v>
      </c>
      <c r="C8" s="247">
        <f>'เวลาเรียน3-1'!C9</f>
        <v>11968</v>
      </c>
      <c r="D8" s="248" t="str">
        <f>'เวลาเรียน3-1'!D9</f>
        <v>นางสาว ลลิตา  เมืองประสิทธิ์</v>
      </c>
      <c r="E8" s="246">
        <f>'รวมคะแนน3-1'!Y10</f>
        <v>63</v>
      </c>
      <c r="F8" s="246" t="str">
        <f>'รวมคะแนน3-1'!Z10</f>
        <v>2</v>
      </c>
      <c r="G8" s="249"/>
      <c r="H8" s="243"/>
      <c r="I8" s="244"/>
      <c r="J8" s="245"/>
    </row>
    <row r="9" spans="2:10" s="241" customFormat="1" ht="18" customHeight="1" x14ac:dyDescent="0.6">
      <c r="B9" s="246">
        <v>5</v>
      </c>
      <c r="C9" s="247">
        <f>'เวลาเรียน3-1'!C10</f>
        <v>11972</v>
      </c>
      <c r="D9" s="248" t="str">
        <f>'เวลาเรียน3-1'!D10</f>
        <v>นางสาว ณิชมน  ศรีบุญ</v>
      </c>
      <c r="E9" s="246">
        <f>'รวมคะแนน3-1'!Y11</f>
        <v>0</v>
      </c>
      <c r="F9" s="246" t="str">
        <f>'รวมคะแนน3-1'!Z11</f>
        <v>0</v>
      </c>
      <c r="G9" s="249"/>
      <c r="H9" s="243"/>
      <c r="I9" s="244"/>
      <c r="J9" s="245"/>
    </row>
    <row r="10" spans="2:10" s="241" customFormat="1" ht="18" customHeight="1" x14ac:dyDescent="0.6">
      <c r="B10" s="246">
        <v>6</v>
      </c>
      <c r="C10" s="247">
        <f>'เวลาเรียน3-1'!C11</f>
        <v>11973</v>
      </c>
      <c r="D10" s="248" t="str">
        <f>'เวลาเรียน3-1'!D11</f>
        <v>นางสาว วรัญญา  เพ็งกระจ่าง</v>
      </c>
      <c r="E10" s="246">
        <f>'รวมคะแนน3-1'!Y12</f>
        <v>0</v>
      </c>
      <c r="F10" s="246" t="str">
        <f>'รวมคะแนน3-1'!Z12</f>
        <v>0</v>
      </c>
      <c r="G10" s="249"/>
      <c r="H10" s="243"/>
      <c r="I10" s="244"/>
      <c r="J10" s="245"/>
    </row>
    <row r="11" spans="2:10" s="241" customFormat="1" ht="18" customHeight="1" x14ac:dyDescent="0.6">
      <c r="B11" s="246">
        <v>7</v>
      </c>
      <c r="C11" s="247">
        <f>'เวลาเรียน3-1'!C12</f>
        <v>11975</v>
      </c>
      <c r="D11" s="248" t="str">
        <f>'เวลาเรียน3-1'!D12</f>
        <v>นาย วันชัย  จุ้ยมณี</v>
      </c>
      <c r="E11" s="246">
        <f>'รวมคะแนน3-1'!Y13</f>
        <v>0</v>
      </c>
      <c r="F11" s="246" t="str">
        <f>'รวมคะแนน3-1'!Z13</f>
        <v>0</v>
      </c>
      <c r="G11" s="249"/>
      <c r="H11" s="243"/>
      <c r="I11" s="244"/>
      <c r="J11" s="245"/>
    </row>
    <row r="12" spans="2:10" s="241" customFormat="1" ht="18" customHeight="1" x14ac:dyDescent="0.6">
      <c r="B12" s="246">
        <v>8</v>
      </c>
      <c r="C12" s="247">
        <f>'เวลาเรียน3-1'!C13</f>
        <v>11983</v>
      </c>
      <c r="D12" s="248" t="str">
        <f>'เวลาเรียน3-1'!D13</f>
        <v>นาย ปาณรวุฒิ  ปานมาก</v>
      </c>
      <c r="E12" s="246">
        <f>'รวมคะแนน3-1'!Y14</f>
        <v>0</v>
      </c>
      <c r="F12" s="246" t="str">
        <f>'รวมคะแนน3-1'!Z14</f>
        <v>0</v>
      </c>
      <c r="G12" s="249"/>
      <c r="H12" s="243"/>
      <c r="I12" s="244"/>
      <c r="J12" s="245"/>
    </row>
    <row r="13" spans="2:10" s="241" customFormat="1" ht="18" customHeight="1" x14ac:dyDescent="0.6">
      <c r="B13" s="246">
        <v>9</v>
      </c>
      <c r="C13" s="247">
        <f>'เวลาเรียน3-1'!C14</f>
        <v>11987</v>
      </c>
      <c r="D13" s="248" t="str">
        <f>'เวลาเรียน3-1'!D14</f>
        <v>นาย วีรภัทร  ศรีสมพัด</v>
      </c>
      <c r="E13" s="246">
        <f>'รวมคะแนน3-1'!Y15</f>
        <v>83</v>
      </c>
      <c r="F13" s="246">
        <f>'รวมคะแนน3-1'!Z15</f>
        <v>4</v>
      </c>
      <c r="G13" s="249"/>
      <c r="H13" s="243"/>
      <c r="I13" s="244"/>
      <c r="J13" s="245"/>
    </row>
    <row r="14" spans="2:10" s="241" customFormat="1" ht="18" customHeight="1" x14ac:dyDescent="0.6">
      <c r="B14" s="246">
        <v>10</v>
      </c>
      <c r="C14" s="247">
        <f>'เวลาเรียน3-1'!C15</f>
        <v>11995</v>
      </c>
      <c r="D14" s="248" t="str">
        <f>'เวลาเรียน3-1'!D15</f>
        <v>นางสาว บุญยานุช  อรรฆพลกุล</v>
      </c>
      <c r="E14" s="246">
        <f>'รวมคะแนน3-1'!Y16</f>
        <v>0</v>
      </c>
      <c r="F14" s="246" t="str">
        <f>'รวมคะแนน3-1'!Z16</f>
        <v>0</v>
      </c>
      <c r="G14" s="249"/>
      <c r="H14" s="599" t="s">
        <v>18</v>
      </c>
      <c r="I14" s="599"/>
      <c r="J14" s="600"/>
    </row>
    <row r="15" spans="2:10" s="241" customFormat="1" ht="18" customHeight="1" x14ac:dyDescent="0.6">
      <c r="B15" s="246">
        <v>11</v>
      </c>
      <c r="C15" s="247">
        <f>'เวลาเรียน3-1'!C16</f>
        <v>11996</v>
      </c>
      <c r="D15" s="248" t="str">
        <f>'เวลาเรียน3-1'!D16</f>
        <v>นางสาว พรกมล  ศรสูง</v>
      </c>
      <c r="E15" s="246">
        <f>'รวมคะแนน3-1'!Y17</f>
        <v>0</v>
      </c>
      <c r="F15" s="246" t="str">
        <f>'รวมคะแนน3-1'!Z17</f>
        <v>0</v>
      </c>
      <c r="G15" s="249"/>
      <c r="H15" s="243" t="s">
        <v>90</v>
      </c>
      <c r="I15" s="244">
        <f>'รวมคะแนน3-1'!W49</f>
        <v>2</v>
      </c>
      <c r="J15" s="250" t="s">
        <v>31</v>
      </c>
    </row>
    <row r="16" spans="2:10" s="241" customFormat="1" ht="18" customHeight="1" x14ac:dyDescent="0.6">
      <c r="B16" s="246">
        <v>12</v>
      </c>
      <c r="C16" s="247">
        <f>'เวลาเรียน3-1'!C17</f>
        <v>11997</v>
      </c>
      <c r="D16" s="248" t="str">
        <f>'เวลาเรียน3-1'!D17</f>
        <v>นางสาว ศศิธร  เม่นคล้าย</v>
      </c>
      <c r="E16" s="246">
        <f>'รวมคะแนน3-1'!Y18</f>
        <v>0</v>
      </c>
      <c r="F16" s="246" t="str">
        <f>'รวมคะแนน3-1'!Z18</f>
        <v>0</v>
      </c>
      <c r="G16" s="249"/>
      <c r="H16" s="243" t="s">
        <v>91</v>
      </c>
      <c r="I16" s="244">
        <f>'รวมคะแนน3-1'!W50</f>
        <v>2</v>
      </c>
      <c r="J16" s="250" t="s">
        <v>31</v>
      </c>
    </row>
    <row r="17" spans="2:10" s="241" customFormat="1" ht="18" customHeight="1" x14ac:dyDescent="0.6">
      <c r="B17" s="246">
        <v>13</v>
      </c>
      <c r="C17" s="247">
        <f>'เวลาเรียน3-1'!C18</f>
        <v>12010</v>
      </c>
      <c r="D17" s="248" t="str">
        <f>'เวลาเรียน3-1'!D18</f>
        <v>นาย ชลภัทร  สมพิษ</v>
      </c>
      <c r="E17" s="246">
        <f>'รวมคะแนน3-1'!Y19</f>
        <v>56</v>
      </c>
      <c r="F17" s="246" t="str">
        <f>'รวมคะแนน3-1'!Z19</f>
        <v>1.5</v>
      </c>
      <c r="G17" s="249"/>
      <c r="H17" s="243" t="s">
        <v>92</v>
      </c>
      <c r="I17" s="244">
        <f>'รวมคะแนน3-1'!W51</f>
        <v>1</v>
      </c>
      <c r="J17" s="250" t="s">
        <v>31</v>
      </c>
    </row>
    <row r="18" spans="2:10" s="241" customFormat="1" ht="18" customHeight="1" x14ac:dyDescent="0.6">
      <c r="B18" s="246">
        <v>14</v>
      </c>
      <c r="C18" s="247">
        <f>'เวลาเรียน3-1'!C19</f>
        <v>12012</v>
      </c>
      <c r="D18" s="248" t="str">
        <f>'เวลาเรียน3-1'!D19</f>
        <v>นาย วาทะศิลป์  หลักคำ</v>
      </c>
      <c r="E18" s="246">
        <f>'รวมคะแนน3-1'!Y20</f>
        <v>0</v>
      </c>
      <c r="F18" s="246" t="str">
        <f>'รวมคะแนน3-1'!Z20</f>
        <v>0</v>
      </c>
      <c r="G18" s="249"/>
      <c r="H18" s="243" t="s">
        <v>93</v>
      </c>
      <c r="I18" s="244">
        <f>'รวมคะแนน3-1'!W52</f>
        <v>2</v>
      </c>
      <c r="J18" s="250" t="s">
        <v>31</v>
      </c>
    </row>
    <row r="19" spans="2:10" s="241" customFormat="1" ht="18" customHeight="1" x14ac:dyDescent="0.6">
      <c r="B19" s="246">
        <v>15</v>
      </c>
      <c r="C19" s="247">
        <f>'เวลาเรียน3-1'!C20</f>
        <v>12018</v>
      </c>
      <c r="D19" s="248" t="str">
        <f>'เวลาเรียน3-1'!D20</f>
        <v>นาย ธันวา  บางเหลือง</v>
      </c>
      <c r="E19" s="246">
        <f>'รวมคะแนน3-1'!Y21</f>
        <v>0</v>
      </c>
      <c r="F19" s="246" t="str">
        <f>'รวมคะแนน3-1'!Z21</f>
        <v>0</v>
      </c>
      <c r="G19" s="249"/>
      <c r="H19" s="243" t="s">
        <v>94</v>
      </c>
      <c r="I19" s="244">
        <f>'รวมคะแนน3-1'!W53</f>
        <v>0</v>
      </c>
      <c r="J19" s="250" t="s">
        <v>31</v>
      </c>
    </row>
    <row r="20" spans="2:10" s="241" customFormat="1" ht="18" customHeight="1" x14ac:dyDescent="0.6">
      <c r="B20" s="246">
        <v>16</v>
      </c>
      <c r="C20" s="247">
        <f>'เวลาเรียน3-1'!C21</f>
        <v>12024</v>
      </c>
      <c r="D20" s="248" t="str">
        <f>'เวลาเรียน3-1'!D21</f>
        <v>นาย นิติภูมิ  ตอพล</v>
      </c>
      <c r="E20" s="246">
        <f>'รวมคะแนน3-1'!Y22</f>
        <v>0</v>
      </c>
      <c r="F20" s="246" t="str">
        <f>'รวมคะแนน3-1'!Z22</f>
        <v>0</v>
      </c>
      <c r="G20" s="249"/>
      <c r="H20" s="243" t="s">
        <v>95</v>
      </c>
      <c r="I20" s="244">
        <f>'รวมคะแนน3-1'!W54</f>
        <v>1</v>
      </c>
      <c r="J20" s="250" t="s">
        <v>31</v>
      </c>
    </row>
    <row r="21" spans="2:10" s="241" customFormat="1" ht="18" customHeight="1" x14ac:dyDescent="0.6">
      <c r="B21" s="246">
        <v>17</v>
      </c>
      <c r="C21" s="247">
        <f>'เวลาเรียน3-1'!C22</f>
        <v>12035</v>
      </c>
      <c r="D21" s="248" t="str">
        <f>'เวลาเรียน3-1'!D22</f>
        <v>นางสาว อภิญญา  เฟื่องกระโทก</v>
      </c>
      <c r="E21" s="246">
        <f>'รวมคะแนน3-1'!Y23</f>
        <v>0</v>
      </c>
      <c r="F21" s="246" t="str">
        <f>'รวมคะแนน3-1'!Z23</f>
        <v>0</v>
      </c>
      <c r="G21" s="249"/>
      <c r="H21" s="243" t="s">
        <v>96</v>
      </c>
      <c r="I21" s="244">
        <f>'รวมคะแนน3-1'!W55</f>
        <v>2</v>
      </c>
      <c r="J21" s="250" t="s">
        <v>31</v>
      </c>
    </row>
    <row r="22" spans="2:10" s="241" customFormat="1" ht="18" customHeight="1" x14ac:dyDescent="0.6">
      <c r="B22" s="246">
        <v>18</v>
      </c>
      <c r="C22" s="247">
        <f>'เวลาเรียน3-1'!C23</f>
        <v>12038</v>
      </c>
      <c r="D22" s="248" t="str">
        <f>'เวลาเรียน3-1'!D23</f>
        <v>นางสาว สุวนันท์  ใจไว</v>
      </c>
      <c r="E22" s="246">
        <f>'รวมคะแนน3-1'!Y24</f>
        <v>69</v>
      </c>
      <c r="F22" s="246" t="str">
        <f>'รวมคะแนน3-1'!Z24</f>
        <v>2.5</v>
      </c>
      <c r="G22" s="249"/>
      <c r="H22" s="251" t="s">
        <v>97</v>
      </c>
      <c r="I22" s="252">
        <f>SUM(I15:I21)</f>
        <v>10</v>
      </c>
      <c r="J22" s="253" t="s">
        <v>31</v>
      </c>
    </row>
    <row r="23" spans="2:10" s="241" customFormat="1" ht="18" customHeight="1" x14ac:dyDescent="0.6">
      <c r="B23" s="246">
        <v>19</v>
      </c>
      <c r="C23" s="247">
        <f>'เวลาเรียน3-1'!C24</f>
        <v>12044</v>
      </c>
      <c r="D23" s="248" t="str">
        <f>'เวลาเรียน3-1'!D24</f>
        <v>นาย ดำรงชัย  หมั่นตะคุ</v>
      </c>
      <c r="E23" s="246">
        <f>'รวมคะแนน3-1'!Y25</f>
        <v>54</v>
      </c>
      <c r="F23" s="246" t="str">
        <f>'รวมคะแนน3-1'!Z25</f>
        <v>1</v>
      </c>
      <c r="G23" s="249"/>
      <c r="H23" s="243" t="s">
        <v>98</v>
      </c>
      <c r="I23" s="244">
        <f>'รวมคะแนน3-1'!W48</f>
        <v>19</v>
      </c>
      <c r="J23" s="250" t="s">
        <v>31</v>
      </c>
    </row>
    <row r="24" spans="2:10" s="241" customFormat="1" ht="18" customHeight="1" x14ac:dyDescent="0.6">
      <c r="B24" s="246">
        <v>20</v>
      </c>
      <c r="C24" s="247">
        <f>'เวลาเรียน3-1'!C25</f>
        <v>12066</v>
      </c>
      <c r="D24" s="248" t="str">
        <f>'เวลาเรียน3-1'!D25</f>
        <v>นางสาว พรนภัส  อิ่มอก</v>
      </c>
      <c r="E24" s="246">
        <f>'รวมคะแนน3-1'!Y26</f>
        <v>0</v>
      </c>
      <c r="F24" s="246" t="str">
        <f>'รวมคะแนน3-1'!Z26</f>
        <v>0</v>
      </c>
      <c r="G24" s="249"/>
      <c r="H24" s="243" t="s">
        <v>20</v>
      </c>
      <c r="I24" s="244">
        <f>'[1]รวมคะแนน2-1'!W56</f>
        <v>0</v>
      </c>
      <c r="J24" s="250" t="s">
        <v>31</v>
      </c>
    </row>
    <row r="25" spans="2:10" s="241" customFormat="1" ht="18" customHeight="1" x14ac:dyDescent="0.6">
      <c r="B25" s="246">
        <v>21</v>
      </c>
      <c r="C25" s="247">
        <f>'เวลาเรียน3-1'!C26</f>
        <v>12076</v>
      </c>
      <c r="D25" s="248" t="str">
        <f>'เวลาเรียน3-1'!D26</f>
        <v>นางสาว ลักษิกา  แซ่เจีย</v>
      </c>
      <c r="E25" s="246">
        <f>'รวมคะแนน3-1'!Y27</f>
        <v>0</v>
      </c>
      <c r="F25" s="246" t="str">
        <f>'รวมคะแนน3-1'!Z27</f>
        <v>0</v>
      </c>
      <c r="G25" s="249"/>
      <c r="H25" s="243" t="s">
        <v>21</v>
      </c>
      <c r="I25" s="244">
        <f>'[1]รวมคะแนน2-1'!W57</f>
        <v>0</v>
      </c>
      <c r="J25" s="250" t="s">
        <v>31</v>
      </c>
    </row>
    <row r="26" spans="2:10" s="241" customFormat="1" ht="18" customHeight="1" x14ac:dyDescent="0.6">
      <c r="B26" s="246">
        <v>22</v>
      </c>
      <c r="C26" s="247">
        <f>'เวลาเรียน3-1'!C27</f>
        <v>12083</v>
      </c>
      <c r="D26" s="248" t="str">
        <f>'เวลาเรียน3-1'!D27</f>
        <v>นาย สมบูรณ์  ตะวะนะ</v>
      </c>
      <c r="E26" s="246">
        <f>'รวมคะแนน3-1'!Y28</f>
        <v>0</v>
      </c>
      <c r="F26" s="246" t="str">
        <f>'รวมคะแนน3-1'!Z28</f>
        <v>0</v>
      </c>
      <c r="G26" s="249"/>
      <c r="H26" s="251" t="s">
        <v>99</v>
      </c>
      <c r="I26" s="252">
        <f>SUM(I23:I25)</f>
        <v>19</v>
      </c>
      <c r="J26" s="253" t="s">
        <v>31</v>
      </c>
    </row>
    <row r="27" spans="2:10" s="241" customFormat="1" ht="18" customHeight="1" x14ac:dyDescent="0.6">
      <c r="B27" s="246">
        <v>23</v>
      </c>
      <c r="C27" s="247">
        <f>'เวลาเรียน3-1'!C28</f>
        <v>12096</v>
      </c>
      <c r="D27" s="248" t="str">
        <f>'เวลาเรียน3-1'!D28</f>
        <v>นาย ปัณณธร  บัวศรี</v>
      </c>
      <c r="E27" s="246">
        <f>'รวมคะแนน3-1'!Y29</f>
        <v>0</v>
      </c>
      <c r="F27" s="246" t="str">
        <f>'รวมคะแนน3-1'!Z29</f>
        <v>0</v>
      </c>
      <c r="G27" s="249"/>
      <c r="H27" s="251" t="s">
        <v>1</v>
      </c>
      <c r="I27" s="254">
        <f>SUM(I22,(I26),)</f>
        <v>29</v>
      </c>
      <c r="J27" s="253" t="s">
        <v>31</v>
      </c>
    </row>
    <row r="28" spans="2:10" s="241" customFormat="1" ht="18" customHeight="1" x14ac:dyDescent="0.6">
      <c r="B28" s="246">
        <v>24</v>
      </c>
      <c r="C28" s="247">
        <f>'เวลาเรียน3-1'!C29</f>
        <v>12165</v>
      </c>
      <c r="D28" s="248" t="str">
        <f>'เวลาเรียน3-1'!D29</f>
        <v>นาย โสภณ  สังขบุญชู</v>
      </c>
      <c r="E28" s="246">
        <f>'รวมคะแนน3-1'!Y30</f>
        <v>76</v>
      </c>
      <c r="F28" s="246" t="str">
        <f>'รวมคะแนน3-1'!Z30</f>
        <v>3.5</v>
      </c>
      <c r="G28" s="249"/>
    </row>
    <row r="29" spans="2:10" s="241" customFormat="1" ht="18" customHeight="1" x14ac:dyDescent="0.6">
      <c r="B29" s="246">
        <v>25</v>
      </c>
      <c r="C29" s="247">
        <f>'เวลาเรียน3-1'!C30</f>
        <v>12356</v>
      </c>
      <c r="D29" s="248" t="str">
        <f>'เวลาเรียน3-1'!D30</f>
        <v>นาย ธีรเทพ  เขียวมนต์</v>
      </c>
      <c r="E29" s="246">
        <f>'รวมคะแนน3-1'!Y31</f>
        <v>0</v>
      </c>
      <c r="F29" s="246" t="str">
        <f>'รวมคะแนน3-1'!Z31</f>
        <v>0</v>
      </c>
      <c r="G29" s="249"/>
    </row>
    <row r="30" spans="2:10" s="241" customFormat="1" ht="18" customHeight="1" x14ac:dyDescent="0.6">
      <c r="B30" s="246">
        <v>26</v>
      </c>
      <c r="C30" s="247">
        <f>'เวลาเรียน3-1'!C31</f>
        <v>13178</v>
      </c>
      <c r="D30" s="248" t="str">
        <f>'เวลาเรียน3-1'!D31</f>
        <v>นางสาว นพมาศ  ก่ำรัมย์</v>
      </c>
      <c r="E30" s="246">
        <f>'รวมคะแนน3-1'!Y32</f>
        <v>0</v>
      </c>
      <c r="F30" s="246" t="str">
        <f>'รวมคะแนน3-1'!Z32</f>
        <v>0</v>
      </c>
      <c r="G30" s="249"/>
      <c r="H30" s="597" t="s">
        <v>118</v>
      </c>
      <c r="I30" s="597"/>
      <c r="J30" s="598"/>
    </row>
    <row r="31" spans="2:10" s="241" customFormat="1" ht="18" customHeight="1" x14ac:dyDescent="0.6">
      <c r="B31" s="246">
        <v>27</v>
      </c>
      <c r="C31" s="247">
        <f>'เวลาเรียน3-1'!C32</f>
        <v>13389</v>
      </c>
      <c r="D31" s="248" t="str">
        <f>'เวลาเรียน3-1'!D32</f>
        <v>นางสาว กนกพรรณ  ป้อมสา</v>
      </c>
      <c r="E31" s="246">
        <f>'รวมคะแนน3-1'!Y33</f>
        <v>0</v>
      </c>
      <c r="F31" s="246" t="str">
        <f>'รวมคะแนน3-1'!Z33</f>
        <v>0</v>
      </c>
      <c r="G31" s="249"/>
      <c r="H31" s="595" t="s">
        <v>100</v>
      </c>
      <c r="I31" s="595"/>
      <c r="J31" s="596"/>
    </row>
    <row r="32" spans="2:10" s="241" customFormat="1" ht="18" customHeight="1" x14ac:dyDescent="0.6">
      <c r="B32" s="246">
        <v>28</v>
      </c>
      <c r="C32" s="247">
        <f>'เวลาเรียน3-1'!C33</f>
        <v>13528</v>
      </c>
      <c r="D32" s="248" t="str">
        <f>'เวลาเรียน3-1'!D33</f>
        <v>นางสาว สุนันทา  แก้วหา</v>
      </c>
      <c r="E32" s="246">
        <f>'รวมคะแนน3-1'!Y34</f>
        <v>0</v>
      </c>
      <c r="F32" s="246" t="str">
        <f>'รวมคะแนน3-1'!Z34</f>
        <v>0</v>
      </c>
      <c r="G32" s="249"/>
    </row>
    <row r="33" spans="2:10" s="241" customFormat="1" ht="18" customHeight="1" x14ac:dyDescent="0.6">
      <c r="B33" s="246">
        <v>29</v>
      </c>
      <c r="C33" s="247">
        <f>'เวลาเรียน3-1'!C34</f>
        <v>13560</v>
      </c>
      <c r="D33" s="248" t="str">
        <f>'เวลาเรียน3-1'!D34</f>
        <v>นางสาว จิดารัตน์  อุ่นบาง</v>
      </c>
      <c r="E33" s="246">
        <f>'รวมคะแนน3-1'!Y35</f>
        <v>67</v>
      </c>
      <c r="F33" s="246" t="str">
        <f>'รวมคะแนน3-1'!Z35</f>
        <v>2.5</v>
      </c>
      <c r="G33" s="249"/>
      <c r="H33" s="597" t="s">
        <v>119</v>
      </c>
      <c r="I33" s="597"/>
      <c r="J33" s="598"/>
    </row>
    <row r="34" spans="2:10" s="241" customFormat="1" ht="18" customHeight="1" x14ac:dyDescent="0.6">
      <c r="B34" s="246">
        <v>30</v>
      </c>
      <c r="C34" s="247"/>
      <c r="D34" s="248"/>
      <c r="E34" s="246"/>
      <c r="F34" s="246"/>
      <c r="G34" s="249"/>
      <c r="H34" s="595" t="s">
        <v>100</v>
      </c>
      <c r="I34" s="595"/>
      <c r="J34" s="596"/>
    </row>
    <row r="35" spans="2:10" s="241" customFormat="1" ht="18" customHeight="1" x14ac:dyDescent="0.6">
      <c r="B35" s="246">
        <v>31</v>
      </c>
      <c r="C35" s="247"/>
      <c r="D35" s="248"/>
      <c r="E35" s="246"/>
      <c r="F35" s="246"/>
      <c r="G35" s="249"/>
    </row>
    <row r="36" spans="2:10" s="241" customFormat="1" ht="18" customHeight="1" x14ac:dyDescent="0.6">
      <c r="B36" s="246">
        <v>32</v>
      </c>
      <c r="C36" s="247"/>
      <c r="D36" s="248"/>
      <c r="E36" s="246"/>
      <c r="F36" s="246"/>
      <c r="G36" s="249"/>
      <c r="H36" s="597" t="s">
        <v>120</v>
      </c>
      <c r="I36" s="597"/>
      <c r="J36" s="598"/>
    </row>
    <row r="37" spans="2:10" s="241" customFormat="1" ht="18" customHeight="1" x14ac:dyDescent="0.6">
      <c r="B37" s="246">
        <v>33</v>
      </c>
      <c r="C37" s="246"/>
      <c r="D37" s="249"/>
      <c r="E37" s="246"/>
      <c r="F37" s="246"/>
      <c r="G37" s="249"/>
      <c r="H37" s="595" t="s">
        <v>101</v>
      </c>
      <c r="I37" s="595"/>
      <c r="J37" s="596"/>
    </row>
    <row r="38" spans="2:10" s="241" customFormat="1" ht="18" customHeight="1" x14ac:dyDescent="0.6">
      <c r="B38" s="246">
        <v>34</v>
      </c>
      <c r="C38" s="246"/>
      <c r="D38" s="249"/>
      <c r="E38" s="246"/>
      <c r="F38" s="246"/>
      <c r="G38" s="249"/>
    </row>
    <row r="39" spans="2:10" s="241" customFormat="1" ht="18" customHeight="1" x14ac:dyDescent="0.6">
      <c r="B39" s="246">
        <v>35</v>
      </c>
      <c r="C39" s="246"/>
      <c r="D39" s="249"/>
      <c r="E39" s="246"/>
      <c r="F39" s="246"/>
      <c r="G39" s="249"/>
      <c r="H39" s="597" t="s">
        <v>121</v>
      </c>
      <c r="I39" s="597"/>
      <c r="J39" s="598"/>
    </row>
    <row r="40" spans="2:10" s="241" customFormat="1" ht="18" customHeight="1" x14ac:dyDescent="0.6">
      <c r="B40" s="246">
        <v>36</v>
      </c>
      <c r="C40" s="246"/>
      <c r="D40" s="249"/>
      <c r="E40" s="246"/>
      <c r="F40" s="246"/>
      <c r="G40" s="249"/>
      <c r="H40" s="595" t="s">
        <v>102</v>
      </c>
      <c r="I40" s="595"/>
      <c r="J40" s="596"/>
    </row>
    <row r="41" spans="2:10" s="241" customFormat="1" ht="18" customHeight="1" x14ac:dyDescent="0.6">
      <c r="B41" s="246">
        <v>37</v>
      </c>
      <c r="C41" s="246"/>
      <c r="D41" s="249"/>
      <c r="E41" s="246"/>
      <c r="F41" s="246"/>
      <c r="G41" s="249"/>
      <c r="H41" s="243"/>
      <c r="I41" s="244"/>
      <c r="J41" s="245"/>
    </row>
    <row r="42" spans="2:10" s="241" customFormat="1" ht="18" customHeight="1" x14ac:dyDescent="0.6">
      <c r="B42" s="246">
        <v>38</v>
      </c>
      <c r="C42" s="246"/>
      <c r="D42" s="249"/>
      <c r="E42" s="246"/>
      <c r="F42" s="246"/>
      <c r="G42" s="249"/>
      <c r="H42" s="243"/>
      <c r="I42" s="244"/>
      <c r="J42" s="245"/>
    </row>
    <row r="43" spans="2:10" s="241" customFormat="1" ht="18" customHeight="1" x14ac:dyDescent="0.6">
      <c r="B43" s="246">
        <v>39</v>
      </c>
      <c r="C43" s="246"/>
      <c r="D43" s="249"/>
      <c r="E43" s="246"/>
      <c r="F43" s="246"/>
      <c r="G43" s="249"/>
      <c r="H43" s="243"/>
      <c r="I43" s="244"/>
      <c r="J43" s="245"/>
    </row>
    <row r="44" spans="2:10" s="241" customFormat="1" ht="18" customHeight="1" x14ac:dyDescent="0.6">
      <c r="B44" s="246">
        <v>40</v>
      </c>
      <c r="C44" s="246"/>
      <c r="D44" s="249"/>
      <c r="E44" s="246"/>
      <c r="F44" s="246"/>
      <c r="G44" s="249"/>
      <c r="H44" s="255"/>
      <c r="I44" s="256"/>
      <c r="J44" s="257"/>
    </row>
    <row r="45" spans="2:10" s="241" customFormat="1" ht="18" customHeight="1" x14ac:dyDescent="0.6">
      <c r="B45" s="258"/>
      <c r="C45" s="258"/>
      <c r="E45" s="258"/>
      <c r="F45" s="258"/>
      <c r="I45" s="258"/>
    </row>
    <row r="46" spans="2:10" s="241" customFormat="1" ht="18" customHeight="1" x14ac:dyDescent="0.6">
      <c r="B46" s="258"/>
      <c r="C46" s="258"/>
      <c r="E46" s="258"/>
      <c r="F46" s="258"/>
      <c r="I46" s="258"/>
    </row>
    <row r="47" spans="2:10" s="241" customFormat="1" ht="18" customHeight="1" x14ac:dyDescent="0.6">
      <c r="B47" s="258"/>
      <c r="C47" s="258"/>
      <c r="E47" s="258"/>
      <c r="F47" s="258"/>
      <c r="I47" s="258"/>
    </row>
    <row r="48" spans="2:10" s="241" customFormat="1" ht="18" customHeight="1" x14ac:dyDescent="0.6">
      <c r="B48" s="258"/>
      <c r="C48" s="258"/>
      <c r="E48" s="258"/>
      <c r="F48" s="258"/>
      <c r="I48" s="258"/>
    </row>
    <row r="49" spans="2:9" s="241" customFormat="1" ht="18" customHeight="1" x14ac:dyDescent="0.6">
      <c r="B49" s="258"/>
      <c r="C49" s="258"/>
      <c r="E49" s="258"/>
      <c r="F49" s="258"/>
      <c r="I49" s="258"/>
    </row>
    <row r="50" spans="2:9" s="241" customFormat="1" ht="18" customHeight="1" x14ac:dyDescent="0.6">
      <c r="B50" s="258"/>
      <c r="C50" s="258"/>
      <c r="E50" s="258"/>
      <c r="F50" s="258"/>
      <c r="I50" s="258"/>
    </row>
    <row r="51" spans="2:9" s="241" customFormat="1" ht="18" customHeight="1" x14ac:dyDescent="0.6">
      <c r="B51" s="258"/>
      <c r="C51" s="258"/>
      <c r="E51" s="258"/>
      <c r="F51" s="258"/>
      <c r="I51" s="258"/>
    </row>
    <row r="52" spans="2:9" s="241" customFormat="1" ht="18" customHeight="1" x14ac:dyDescent="0.6">
      <c r="B52" s="258"/>
      <c r="C52" s="258"/>
      <c r="E52" s="258"/>
      <c r="F52" s="258"/>
      <c r="I52" s="258"/>
    </row>
    <row r="53" spans="2:9" s="241" customFormat="1" ht="18" customHeight="1" x14ac:dyDescent="0.6">
      <c r="B53" s="258"/>
      <c r="C53" s="258"/>
      <c r="E53" s="258"/>
      <c r="F53" s="258"/>
      <c r="I53" s="258"/>
    </row>
    <row r="54" spans="2:9" s="241" customFormat="1" ht="18" customHeight="1" x14ac:dyDescent="0.6">
      <c r="B54" s="258"/>
      <c r="C54" s="258"/>
      <c r="E54" s="258"/>
      <c r="F54" s="258"/>
      <c r="I54" s="258"/>
    </row>
    <row r="55" spans="2:9" s="241" customFormat="1" ht="18" customHeight="1" x14ac:dyDescent="0.6">
      <c r="B55" s="258"/>
      <c r="C55" s="258"/>
      <c r="E55" s="258"/>
      <c r="F55" s="258"/>
      <c r="I55" s="258"/>
    </row>
    <row r="56" spans="2:9" s="241" customFormat="1" ht="18" customHeight="1" x14ac:dyDescent="0.6">
      <c r="B56" s="258"/>
      <c r="C56" s="258"/>
      <c r="E56" s="258"/>
      <c r="F56" s="258"/>
      <c r="I56" s="258"/>
    </row>
    <row r="57" spans="2:9" s="241" customFormat="1" ht="18" customHeight="1" x14ac:dyDescent="0.6">
      <c r="B57" s="258"/>
      <c r="C57" s="258"/>
      <c r="E57" s="258"/>
      <c r="F57" s="258"/>
      <c r="I57" s="258"/>
    </row>
    <row r="58" spans="2:9" s="241" customFormat="1" ht="18" customHeight="1" x14ac:dyDescent="0.6">
      <c r="B58" s="258"/>
      <c r="C58" s="258"/>
      <c r="E58" s="258"/>
      <c r="F58" s="258"/>
      <c r="I58" s="258"/>
    </row>
    <row r="59" spans="2:9" s="241" customFormat="1" ht="18" customHeight="1" x14ac:dyDescent="0.6">
      <c r="B59" s="258"/>
      <c r="C59" s="258"/>
      <c r="E59" s="258"/>
      <c r="F59" s="258"/>
      <c r="I59" s="258"/>
    </row>
    <row r="60" spans="2:9" s="241" customFormat="1" ht="18" customHeight="1" x14ac:dyDescent="0.6">
      <c r="B60" s="258"/>
      <c r="C60" s="258"/>
      <c r="E60" s="258"/>
      <c r="F60" s="258"/>
      <c r="I60" s="258"/>
    </row>
    <row r="61" spans="2:9" s="241" customFormat="1" ht="18" customHeight="1" x14ac:dyDescent="0.6">
      <c r="B61" s="258"/>
      <c r="C61" s="258"/>
      <c r="E61" s="258"/>
      <c r="F61" s="258"/>
      <c r="I61" s="258"/>
    </row>
    <row r="62" spans="2:9" s="241" customFormat="1" ht="18" customHeight="1" x14ac:dyDescent="0.6">
      <c r="B62" s="258"/>
      <c r="C62" s="258"/>
      <c r="E62" s="258"/>
      <c r="F62" s="258"/>
      <c r="I62" s="258"/>
    </row>
    <row r="63" spans="2:9" s="241" customFormat="1" ht="18" customHeight="1" x14ac:dyDescent="0.6">
      <c r="B63" s="258"/>
      <c r="C63" s="258"/>
      <c r="E63" s="258"/>
      <c r="F63" s="258"/>
      <c r="I63" s="258"/>
    </row>
    <row r="64" spans="2:9" s="241" customFormat="1" ht="18" customHeight="1" x14ac:dyDescent="0.6">
      <c r="B64" s="258"/>
      <c r="C64" s="258"/>
      <c r="E64" s="258"/>
      <c r="F64" s="258"/>
      <c r="I64" s="258"/>
    </row>
    <row r="65" spans="2:9" s="241" customFormat="1" ht="18" customHeight="1" x14ac:dyDescent="0.6">
      <c r="B65" s="258"/>
      <c r="C65" s="258"/>
      <c r="E65" s="258"/>
      <c r="F65" s="258"/>
      <c r="I65" s="258"/>
    </row>
    <row r="66" spans="2:9" s="241" customFormat="1" ht="18" customHeight="1" x14ac:dyDescent="0.6">
      <c r="B66" s="258"/>
      <c r="C66" s="258"/>
      <c r="E66" s="258"/>
      <c r="F66" s="258"/>
      <c r="I66" s="258"/>
    </row>
    <row r="67" spans="2:9" s="241" customFormat="1" ht="18" customHeight="1" x14ac:dyDescent="0.6">
      <c r="B67" s="258"/>
      <c r="C67" s="258"/>
      <c r="E67" s="258"/>
      <c r="F67" s="258"/>
      <c r="I67" s="258"/>
    </row>
    <row r="68" spans="2:9" s="241" customFormat="1" ht="18" customHeight="1" x14ac:dyDescent="0.6">
      <c r="B68" s="258"/>
      <c r="C68" s="258"/>
      <c r="E68" s="258"/>
      <c r="F68" s="258"/>
      <c r="I68" s="258"/>
    </row>
    <row r="69" spans="2:9" s="241" customFormat="1" ht="18" customHeight="1" x14ac:dyDescent="0.6">
      <c r="B69" s="258"/>
      <c r="C69" s="258"/>
      <c r="E69" s="258"/>
      <c r="F69" s="258"/>
      <c r="I69" s="258"/>
    </row>
    <row r="70" spans="2:9" s="241" customFormat="1" ht="18" customHeight="1" x14ac:dyDescent="0.6">
      <c r="B70" s="258"/>
      <c r="C70" s="258"/>
      <c r="E70" s="258"/>
      <c r="F70" s="258"/>
      <c r="I70" s="258"/>
    </row>
    <row r="71" spans="2:9" s="241" customFormat="1" ht="18" customHeight="1" x14ac:dyDescent="0.6">
      <c r="B71" s="258"/>
      <c r="C71" s="258"/>
      <c r="E71" s="258"/>
      <c r="F71" s="258"/>
      <c r="I71" s="258"/>
    </row>
    <row r="72" spans="2:9" s="241" customFormat="1" ht="18" customHeight="1" x14ac:dyDescent="0.6">
      <c r="B72" s="258"/>
      <c r="C72" s="258"/>
      <c r="E72" s="258"/>
      <c r="F72" s="258"/>
      <c r="I72" s="258"/>
    </row>
    <row r="73" spans="2:9" s="241" customFormat="1" ht="18" customHeight="1" x14ac:dyDescent="0.6">
      <c r="B73" s="258"/>
      <c r="C73" s="258"/>
      <c r="E73" s="258"/>
      <c r="F73" s="258"/>
      <c r="I73" s="258"/>
    </row>
    <row r="74" spans="2:9" s="241" customFormat="1" ht="18" customHeight="1" x14ac:dyDescent="0.6">
      <c r="B74" s="258"/>
      <c r="C74" s="258"/>
      <c r="E74" s="258"/>
      <c r="F74" s="258"/>
      <c r="I74" s="258"/>
    </row>
    <row r="75" spans="2:9" s="241" customFormat="1" ht="18" customHeight="1" x14ac:dyDescent="0.6">
      <c r="B75" s="258"/>
      <c r="C75" s="258"/>
      <c r="E75" s="258"/>
      <c r="F75" s="258"/>
      <c r="I75" s="258"/>
    </row>
    <row r="76" spans="2:9" s="241" customFormat="1" ht="18" customHeight="1" x14ac:dyDescent="0.6">
      <c r="B76" s="258"/>
      <c r="C76" s="258"/>
      <c r="E76" s="258"/>
      <c r="F76" s="258"/>
      <c r="I76" s="258"/>
    </row>
    <row r="77" spans="2:9" s="241" customFormat="1" ht="18" customHeight="1" x14ac:dyDescent="0.6">
      <c r="B77" s="258"/>
      <c r="C77" s="258"/>
      <c r="E77" s="258"/>
      <c r="F77" s="258"/>
      <c r="I77" s="258"/>
    </row>
    <row r="78" spans="2:9" s="241" customFormat="1" ht="18" customHeight="1" x14ac:dyDescent="0.6">
      <c r="B78" s="258"/>
      <c r="C78" s="258"/>
      <c r="E78" s="258"/>
      <c r="F78" s="258"/>
      <c r="I78" s="258"/>
    </row>
    <row r="79" spans="2:9" s="241" customFormat="1" ht="18" customHeight="1" x14ac:dyDescent="0.6">
      <c r="B79" s="258"/>
      <c r="C79" s="258"/>
      <c r="E79" s="258"/>
      <c r="F79" s="258"/>
      <c r="I79" s="258"/>
    </row>
    <row r="80" spans="2:9" s="241" customFormat="1" ht="18" customHeight="1" x14ac:dyDescent="0.6">
      <c r="B80" s="258"/>
      <c r="C80" s="258"/>
      <c r="E80" s="258"/>
      <c r="F80" s="258"/>
      <c r="I80" s="258"/>
    </row>
    <row r="81" spans="2:9" s="241" customFormat="1" ht="18" customHeight="1" x14ac:dyDescent="0.6">
      <c r="B81" s="258"/>
      <c r="C81" s="258"/>
      <c r="E81" s="258"/>
      <c r="F81" s="258"/>
      <c r="I81" s="258"/>
    </row>
    <row r="82" spans="2:9" s="241" customFormat="1" ht="18" customHeight="1" x14ac:dyDescent="0.6">
      <c r="B82" s="258"/>
      <c r="C82" s="258"/>
      <c r="E82" s="258"/>
      <c r="F82" s="258"/>
      <c r="I82" s="258"/>
    </row>
    <row r="83" spans="2:9" s="241" customFormat="1" ht="18" customHeight="1" x14ac:dyDescent="0.6">
      <c r="B83" s="258"/>
      <c r="C83" s="258"/>
      <c r="E83" s="258"/>
      <c r="F83" s="258"/>
      <c r="I83" s="258"/>
    </row>
    <row r="84" spans="2:9" s="241" customFormat="1" ht="18" customHeight="1" x14ac:dyDescent="0.6">
      <c r="B84" s="258"/>
      <c r="C84" s="258"/>
      <c r="E84" s="258"/>
      <c r="F84" s="258"/>
      <c r="I84" s="258"/>
    </row>
    <row r="85" spans="2:9" s="241" customFormat="1" ht="18" customHeight="1" x14ac:dyDescent="0.6">
      <c r="B85" s="258"/>
      <c r="C85" s="258"/>
      <c r="E85" s="258"/>
      <c r="F85" s="258"/>
      <c r="I85" s="258"/>
    </row>
    <row r="86" spans="2:9" s="241" customFormat="1" ht="18" customHeight="1" x14ac:dyDescent="0.6">
      <c r="B86" s="258"/>
      <c r="C86" s="258"/>
      <c r="E86" s="258"/>
      <c r="F86" s="258"/>
      <c r="I86" s="258"/>
    </row>
    <row r="87" spans="2:9" s="241" customFormat="1" ht="18" customHeight="1" x14ac:dyDescent="0.6">
      <c r="B87" s="258"/>
      <c r="C87" s="258"/>
      <c r="E87" s="258"/>
      <c r="F87" s="258"/>
      <c r="I87" s="258"/>
    </row>
    <row r="88" spans="2:9" s="241" customFormat="1" ht="18" customHeight="1" x14ac:dyDescent="0.6">
      <c r="B88" s="258"/>
      <c r="C88" s="258"/>
      <c r="E88" s="258"/>
      <c r="F88" s="258"/>
      <c r="I88" s="258"/>
    </row>
    <row r="89" spans="2:9" s="241" customFormat="1" ht="18" customHeight="1" x14ac:dyDescent="0.6">
      <c r="B89" s="258"/>
      <c r="C89" s="258"/>
      <c r="E89" s="258"/>
      <c r="F89" s="258"/>
      <c r="I89" s="258"/>
    </row>
    <row r="90" spans="2:9" s="241" customFormat="1" ht="18" customHeight="1" x14ac:dyDescent="0.6">
      <c r="B90" s="258"/>
      <c r="C90" s="258"/>
      <c r="E90" s="258"/>
      <c r="F90" s="258"/>
      <c r="I90" s="258"/>
    </row>
    <row r="91" spans="2:9" s="241" customFormat="1" ht="18" customHeight="1" x14ac:dyDescent="0.6">
      <c r="B91" s="258"/>
      <c r="C91" s="258"/>
      <c r="E91" s="258"/>
      <c r="F91" s="258"/>
      <c r="I91" s="258"/>
    </row>
    <row r="92" spans="2:9" s="241" customFormat="1" ht="18" customHeight="1" x14ac:dyDescent="0.6">
      <c r="B92" s="258"/>
      <c r="C92" s="258"/>
      <c r="E92" s="258"/>
      <c r="F92" s="258"/>
      <c r="I92" s="258"/>
    </row>
    <row r="93" spans="2:9" s="241" customFormat="1" ht="18" customHeight="1" x14ac:dyDescent="0.6">
      <c r="B93" s="258"/>
      <c r="C93" s="258"/>
      <c r="E93" s="258"/>
      <c r="F93" s="258"/>
      <c r="I93" s="258"/>
    </row>
    <row r="94" spans="2:9" s="241" customFormat="1" ht="18" customHeight="1" x14ac:dyDescent="0.6">
      <c r="B94" s="258"/>
      <c r="C94" s="258"/>
      <c r="E94" s="258"/>
      <c r="F94" s="258"/>
      <c r="I94" s="258"/>
    </row>
    <row r="95" spans="2:9" s="241" customFormat="1" ht="18" customHeight="1" x14ac:dyDescent="0.6">
      <c r="B95" s="258"/>
      <c r="C95" s="258"/>
      <c r="E95" s="258"/>
      <c r="F95" s="258"/>
      <c r="I95" s="258"/>
    </row>
    <row r="96" spans="2:9" s="241" customFormat="1" ht="18" customHeight="1" x14ac:dyDescent="0.6">
      <c r="B96" s="258"/>
      <c r="C96" s="258"/>
      <c r="E96" s="258"/>
      <c r="F96" s="258"/>
      <c r="I96" s="258"/>
    </row>
    <row r="97" spans="2:9" s="241" customFormat="1" ht="18" customHeight="1" x14ac:dyDescent="0.6">
      <c r="B97" s="258"/>
      <c r="C97" s="258"/>
      <c r="E97" s="258"/>
      <c r="F97" s="258"/>
      <c r="I97" s="258"/>
    </row>
    <row r="98" spans="2:9" s="241" customFormat="1" ht="18" customHeight="1" x14ac:dyDescent="0.6">
      <c r="B98" s="258"/>
      <c r="C98" s="258"/>
      <c r="E98" s="258"/>
      <c r="F98" s="258"/>
      <c r="I98" s="258"/>
    </row>
    <row r="99" spans="2:9" s="241" customFormat="1" ht="18" customHeight="1" x14ac:dyDescent="0.6">
      <c r="B99" s="258"/>
      <c r="C99" s="258"/>
      <c r="E99" s="258"/>
      <c r="F99" s="258"/>
      <c r="I99" s="258"/>
    </row>
    <row r="100" spans="2:9" s="241" customFormat="1" ht="18" customHeight="1" x14ac:dyDescent="0.6">
      <c r="B100" s="258"/>
      <c r="C100" s="258"/>
      <c r="E100" s="258"/>
      <c r="F100" s="258"/>
      <c r="I100" s="258"/>
    </row>
    <row r="101" spans="2:9" s="241" customFormat="1" ht="18" customHeight="1" x14ac:dyDescent="0.6">
      <c r="B101" s="258"/>
      <c r="C101" s="258"/>
      <c r="E101" s="258"/>
      <c r="F101" s="258"/>
      <c r="I101" s="258"/>
    </row>
    <row r="102" spans="2:9" s="241" customFormat="1" ht="18" customHeight="1" x14ac:dyDescent="0.6">
      <c r="B102" s="258"/>
      <c r="C102" s="258"/>
      <c r="E102" s="258"/>
      <c r="F102" s="258"/>
      <c r="I102" s="258"/>
    </row>
    <row r="103" spans="2:9" s="241" customFormat="1" ht="18" customHeight="1" x14ac:dyDescent="0.6">
      <c r="B103" s="258"/>
      <c r="C103" s="258"/>
      <c r="E103" s="258"/>
      <c r="F103" s="258"/>
      <c r="I103" s="258"/>
    </row>
    <row r="104" spans="2:9" s="241" customFormat="1" ht="18" customHeight="1" x14ac:dyDescent="0.6">
      <c r="B104" s="258"/>
      <c r="C104" s="258"/>
      <c r="E104" s="258"/>
      <c r="F104" s="258"/>
      <c r="I104" s="258"/>
    </row>
    <row r="105" spans="2:9" s="241" customFormat="1" ht="18" customHeight="1" x14ac:dyDescent="0.6">
      <c r="B105" s="258"/>
      <c r="C105" s="258"/>
      <c r="E105" s="258"/>
      <c r="F105" s="258"/>
      <c r="I105" s="258"/>
    </row>
    <row r="106" spans="2:9" s="241" customFormat="1" ht="18" customHeight="1" x14ac:dyDescent="0.6">
      <c r="B106" s="258"/>
      <c r="C106" s="258"/>
      <c r="E106" s="258"/>
      <c r="F106" s="258"/>
      <c r="I106" s="258"/>
    </row>
    <row r="107" spans="2:9" s="241" customFormat="1" ht="18" customHeight="1" x14ac:dyDescent="0.6">
      <c r="B107" s="258"/>
      <c r="C107" s="258"/>
      <c r="E107" s="258"/>
      <c r="F107" s="258"/>
      <c r="I107" s="258"/>
    </row>
    <row r="108" spans="2:9" s="241" customFormat="1" ht="18" customHeight="1" x14ac:dyDescent="0.6">
      <c r="B108" s="258"/>
      <c r="C108" s="258"/>
      <c r="E108" s="258"/>
      <c r="F108" s="258"/>
      <c r="I108" s="258"/>
    </row>
    <row r="109" spans="2:9" s="241" customFormat="1" ht="18" customHeight="1" x14ac:dyDescent="0.6">
      <c r="B109" s="258"/>
      <c r="C109" s="258"/>
      <c r="E109" s="258"/>
      <c r="F109" s="258"/>
      <c r="I109" s="258"/>
    </row>
    <row r="110" spans="2:9" s="241" customFormat="1" ht="18" customHeight="1" x14ac:dyDescent="0.6">
      <c r="B110" s="258"/>
      <c r="C110" s="258"/>
      <c r="E110" s="258"/>
      <c r="F110" s="258"/>
      <c r="I110" s="258"/>
    </row>
    <row r="111" spans="2:9" s="241" customFormat="1" ht="18" customHeight="1" x14ac:dyDescent="0.6">
      <c r="B111" s="258"/>
      <c r="C111" s="258"/>
      <c r="E111" s="258"/>
      <c r="F111" s="258"/>
      <c r="I111" s="258"/>
    </row>
    <row r="112" spans="2:9" s="241" customFormat="1" ht="18" customHeight="1" x14ac:dyDescent="0.6">
      <c r="B112" s="258"/>
      <c r="C112" s="258"/>
      <c r="E112" s="258"/>
      <c r="F112" s="258"/>
      <c r="I112" s="258"/>
    </row>
    <row r="113" spans="2:9" s="241" customFormat="1" ht="18" customHeight="1" x14ac:dyDescent="0.6">
      <c r="B113" s="258"/>
      <c r="C113" s="258"/>
      <c r="E113" s="258"/>
      <c r="F113" s="258"/>
      <c r="I113" s="258"/>
    </row>
    <row r="114" spans="2:9" s="241" customFormat="1" ht="18" customHeight="1" x14ac:dyDescent="0.6">
      <c r="B114" s="258"/>
      <c r="C114" s="258"/>
      <c r="E114" s="258"/>
      <c r="F114" s="258"/>
      <c r="I114" s="258"/>
    </row>
    <row r="115" spans="2:9" s="241" customFormat="1" ht="18" customHeight="1" x14ac:dyDescent="0.6">
      <c r="B115" s="258"/>
      <c r="C115" s="258"/>
      <c r="E115" s="258"/>
      <c r="F115" s="258"/>
      <c r="I115" s="258"/>
    </row>
    <row r="116" spans="2:9" s="241" customFormat="1" ht="18" customHeight="1" x14ac:dyDescent="0.6">
      <c r="B116" s="258"/>
      <c r="C116" s="258"/>
      <c r="E116" s="258"/>
      <c r="F116" s="258"/>
      <c r="I116" s="258"/>
    </row>
    <row r="117" spans="2:9" s="241" customFormat="1" ht="18" customHeight="1" x14ac:dyDescent="0.6">
      <c r="B117" s="258"/>
      <c r="C117" s="258"/>
      <c r="E117" s="258"/>
      <c r="F117" s="258"/>
      <c r="I117" s="258"/>
    </row>
    <row r="118" spans="2:9" s="241" customFormat="1" ht="18" customHeight="1" x14ac:dyDescent="0.6">
      <c r="B118" s="258"/>
      <c r="C118" s="258"/>
      <c r="E118" s="258"/>
      <c r="F118" s="258"/>
      <c r="I118" s="258"/>
    </row>
    <row r="119" spans="2:9" s="241" customFormat="1" ht="18" customHeight="1" x14ac:dyDescent="0.6">
      <c r="B119" s="258"/>
      <c r="C119" s="258"/>
      <c r="E119" s="258"/>
      <c r="F119" s="258"/>
      <c r="I119" s="258"/>
    </row>
    <row r="120" spans="2:9" s="241" customFormat="1" ht="18" customHeight="1" x14ac:dyDescent="0.6">
      <c r="B120" s="258"/>
      <c r="C120" s="258"/>
      <c r="E120" s="258"/>
      <c r="F120" s="258"/>
      <c r="I120" s="258"/>
    </row>
    <row r="121" spans="2:9" s="241" customFormat="1" ht="18" customHeight="1" x14ac:dyDescent="0.6">
      <c r="B121" s="258"/>
      <c r="C121" s="258"/>
      <c r="E121" s="258"/>
      <c r="F121" s="258"/>
      <c r="I121" s="258"/>
    </row>
    <row r="122" spans="2:9" s="241" customFormat="1" ht="18" customHeight="1" x14ac:dyDescent="0.6">
      <c r="B122" s="258"/>
      <c r="C122" s="258"/>
      <c r="E122" s="258"/>
      <c r="F122" s="258"/>
      <c r="I122" s="258"/>
    </row>
    <row r="123" spans="2:9" s="241" customFormat="1" ht="18" customHeight="1" x14ac:dyDescent="0.6">
      <c r="B123" s="258"/>
      <c r="C123" s="258"/>
      <c r="E123" s="258"/>
      <c r="F123" s="258"/>
      <c r="I123" s="258"/>
    </row>
    <row r="124" spans="2:9" s="241" customFormat="1" ht="18" customHeight="1" x14ac:dyDescent="0.6">
      <c r="B124" s="258"/>
      <c r="C124" s="258"/>
      <c r="E124" s="258"/>
      <c r="F124" s="258"/>
      <c r="I124" s="258"/>
    </row>
    <row r="125" spans="2:9" s="241" customFormat="1" ht="18" customHeight="1" x14ac:dyDescent="0.6">
      <c r="B125" s="258"/>
      <c r="C125" s="258"/>
      <c r="E125" s="258"/>
      <c r="F125" s="258"/>
      <c r="I125" s="258"/>
    </row>
    <row r="126" spans="2:9" s="241" customFormat="1" ht="18" customHeight="1" x14ac:dyDescent="0.6">
      <c r="B126" s="258"/>
      <c r="C126" s="258"/>
      <c r="E126" s="258"/>
      <c r="F126" s="258"/>
      <c r="I126" s="258"/>
    </row>
    <row r="127" spans="2:9" s="241" customFormat="1" ht="18" customHeight="1" x14ac:dyDescent="0.6">
      <c r="B127" s="258"/>
      <c r="C127" s="258"/>
      <c r="E127" s="258"/>
      <c r="F127" s="258"/>
      <c r="I127" s="258"/>
    </row>
    <row r="128" spans="2:9" s="241" customFormat="1" ht="18" customHeight="1" x14ac:dyDescent="0.6">
      <c r="B128" s="258"/>
      <c r="C128" s="258"/>
      <c r="E128" s="258"/>
      <c r="F128" s="258"/>
      <c r="I128" s="258"/>
    </row>
    <row r="129" spans="2:9" s="241" customFormat="1" ht="18" customHeight="1" x14ac:dyDescent="0.6">
      <c r="B129" s="258"/>
      <c r="C129" s="258"/>
      <c r="E129" s="258"/>
      <c r="F129" s="258"/>
      <c r="I129" s="258"/>
    </row>
    <row r="130" spans="2:9" s="241" customFormat="1" ht="18" customHeight="1" x14ac:dyDescent="0.6">
      <c r="B130" s="258"/>
      <c r="C130" s="258"/>
      <c r="E130" s="258"/>
      <c r="F130" s="258"/>
      <c r="I130" s="258"/>
    </row>
    <row r="131" spans="2:9" s="241" customFormat="1" ht="18" customHeight="1" x14ac:dyDescent="0.6">
      <c r="B131" s="258"/>
      <c r="C131" s="258"/>
      <c r="E131" s="258"/>
      <c r="F131" s="258"/>
      <c r="I131" s="258"/>
    </row>
    <row r="132" spans="2:9" s="241" customFormat="1" ht="18" customHeight="1" x14ac:dyDescent="0.6">
      <c r="B132" s="258"/>
      <c r="C132" s="258"/>
      <c r="E132" s="258"/>
      <c r="F132" s="258"/>
      <c r="I132" s="258"/>
    </row>
    <row r="133" spans="2:9" s="241" customFormat="1" ht="18" customHeight="1" x14ac:dyDescent="0.6">
      <c r="B133" s="258"/>
      <c r="C133" s="258"/>
      <c r="E133" s="258"/>
      <c r="F133" s="258"/>
      <c r="I133" s="258"/>
    </row>
    <row r="134" spans="2:9" s="241" customFormat="1" ht="18" customHeight="1" x14ac:dyDescent="0.6">
      <c r="B134" s="258"/>
      <c r="C134" s="258"/>
      <c r="E134" s="258"/>
      <c r="F134" s="258"/>
      <c r="I134" s="258"/>
    </row>
    <row r="135" spans="2:9" s="241" customFormat="1" ht="18" customHeight="1" x14ac:dyDescent="0.6">
      <c r="B135" s="258"/>
      <c r="C135" s="258"/>
      <c r="E135" s="258"/>
      <c r="F135" s="258"/>
      <c r="I135" s="258"/>
    </row>
    <row r="136" spans="2:9" s="241" customFormat="1" ht="18" customHeight="1" x14ac:dyDescent="0.6">
      <c r="B136" s="258"/>
      <c r="C136" s="258"/>
      <c r="E136" s="258"/>
      <c r="F136" s="258"/>
      <c r="I136" s="258"/>
    </row>
    <row r="137" spans="2:9" s="241" customFormat="1" ht="18" customHeight="1" x14ac:dyDescent="0.6">
      <c r="B137" s="258"/>
      <c r="C137" s="258"/>
      <c r="E137" s="258"/>
      <c r="F137" s="258"/>
      <c r="I137" s="258"/>
    </row>
    <row r="138" spans="2:9" s="241" customFormat="1" ht="18" customHeight="1" x14ac:dyDescent="0.6">
      <c r="B138" s="258"/>
      <c r="C138" s="258"/>
      <c r="E138" s="258"/>
      <c r="F138" s="258"/>
      <c r="I138" s="258"/>
    </row>
    <row r="139" spans="2:9" s="241" customFormat="1" ht="18" customHeight="1" x14ac:dyDescent="0.6">
      <c r="B139" s="258"/>
      <c r="C139" s="258"/>
      <c r="E139" s="258"/>
      <c r="F139" s="258"/>
      <c r="I139" s="258"/>
    </row>
    <row r="140" spans="2:9" s="241" customFormat="1" ht="18" customHeight="1" x14ac:dyDescent="0.6">
      <c r="B140" s="258"/>
      <c r="C140" s="258"/>
      <c r="E140" s="258"/>
      <c r="F140" s="258"/>
      <c r="I140" s="258"/>
    </row>
    <row r="141" spans="2:9" s="241" customFormat="1" ht="18" customHeight="1" x14ac:dyDescent="0.6">
      <c r="B141" s="258"/>
      <c r="C141" s="258"/>
      <c r="E141" s="258"/>
      <c r="F141" s="258"/>
      <c r="I141" s="258"/>
    </row>
    <row r="142" spans="2:9" s="241" customFormat="1" ht="18" customHeight="1" x14ac:dyDescent="0.6">
      <c r="B142" s="258"/>
      <c r="C142" s="258"/>
      <c r="E142" s="258"/>
      <c r="F142" s="258"/>
      <c r="I142" s="258"/>
    </row>
    <row r="143" spans="2:9" s="241" customFormat="1" ht="18" customHeight="1" x14ac:dyDescent="0.6">
      <c r="B143" s="258"/>
      <c r="C143" s="258"/>
      <c r="E143" s="258"/>
      <c r="F143" s="258"/>
      <c r="I143" s="258"/>
    </row>
    <row r="144" spans="2:9" s="241" customFormat="1" ht="18" customHeight="1" x14ac:dyDescent="0.6">
      <c r="B144" s="258"/>
      <c r="C144" s="258"/>
      <c r="E144" s="258"/>
      <c r="F144" s="258"/>
      <c r="I144" s="258"/>
    </row>
    <row r="145" spans="2:9" s="241" customFormat="1" ht="18" customHeight="1" x14ac:dyDescent="0.6">
      <c r="B145" s="258"/>
      <c r="C145" s="258"/>
      <c r="E145" s="258"/>
      <c r="F145" s="258"/>
      <c r="I145" s="258"/>
    </row>
    <row r="146" spans="2:9" s="241" customFormat="1" ht="18" customHeight="1" x14ac:dyDescent="0.6">
      <c r="B146" s="258"/>
      <c r="C146" s="258"/>
      <c r="E146" s="258"/>
      <c r="F146" s="258"/>
      <c r="I146" s="258"/>
    </row>
    <row r="147" spans="2:9" s="241" customFormat="1" ht="18" customHeight="1" x14ac:dyDescent="0.6">
      <c r="B147" s="258"/>
      <c r="C147" s="258"/>
      <c r="E147" s="258"/>
      <c r="F147" s="258"/>
      <c r="I147" s="258"/>
    </row>
    <row r="148" spans="2:9" s="241" customFormat="1" ht="18" customHeight="1" x14ac:dyDescent="0.6">
      <c r="B148" s="258"/>
      <c r="C148" s="258"/>
      <c r="E148" s="258"/>
      <c r="F148" s="258"/>
      <c r="I148" s="258"/>
    </row>
    <row r="149" spans="2:9" s="241" customFormat="1" ht="18" customHeight="1" x14ac:dyDescent="0.6">
      <c r="B149" s="258"/>
      <c r="C149" s="258"/>
      <c r="E149" s="258"/>
      <c r="F149" s="258"/>
      <c r="I149" s="258"/>
    </row>
    <row r="150" spans="2:9" s="241" customFormat="1" ht="18" customHeight="1" x14ac:dyDescent="0.6">
      <c r="B150" s="258"/>
      <c r="C150" s="258"/>
      <c r="E150" s="258"/>
      <c r="F150" s="258"/>
      <c r="I150" s="258"/>
    </row>
    <row r="151" spans="2:9" s="241" customFormat="1" ht="18" customHeight="1" x14ac:dyDescent="0.6">
      <c r="B151" s="258"/>
      <c r="C151" s="258"/>
      <c r="E151" s="258"/>
      <c r="F151" s="258"/>
      <c r="I151" s="258"/>
    </row>
    <row r="152" spans="2:9" s="241" customFormat="1" ht="18" customHeight="1" x14ac:dyDescent="0.6">
      <c r="B152" s="258"/>
      <c r="C152" s="258"/>
      <c r="E152" s="258"/>
      <c r="F152" s="258"/>
      <c r="I152" s="258"/>
    </row>
    <row r="153" spans="2:9" s="241" customFormat="1" ht="18" customHeight="1" x14ac:dyDescent="0.6">
      <c r="B153" s="258"/>
      <c r="C153" s="258"/>
      <c r="E153" s="258"/>
      <c r="F153" s="258"/>
      <c r="I153" s="258"/>
    </row>
    <row r="154" spans="2:9" s="241" customFormat="1" ht="18" customHeight="1" x14ac:dyDescent="0.6">
      <c r="B154" s="258"/>
      <c r="C154" s="258"/>
      <c r="E154" s="258"/>
      <c r="F154" s="258"/>
      <c r="I154" s="258"/>
    </row>
    <row r="155" spans="2:9" s="241" customFormat="1" ht="18" customHeight="1" x14ac:dyDescent="0.6">
      <c r="B155" s="258"/>
      <c r="C155" s="258"/>
      <c r="E155" s="258"/>
      <c r="F155" s="258"/>
      <c r="I155" s="258"/>
    </row>
    <row r="156" spans="2:9" s="241" customFormat="1" ht="18" customHeight="1" x14ac:dyDescent="0.6">
      <c r="B156" s="258"/>
      <c r="C156" s="258"/>
      <c r="E156" s="258"/>
      <c r="F156" s="258"/>
      <c r="I156" s="258"/>
    </row>
    <row r="157" spans="2:9" s="241" customFormat="1" ht="18" customHeight="1" x14ac:dyDescent="0.6">
      <c r="B157" s="258"/>
      <c r="C157" s="258"/>
      <c r="E157" s="258"/>
      <c r="F157" s="258"/>
      <c r="I157" s="258"/>
    </row>
    <row r="158" spans="2:9" s="241" customFormat="1" ht="18" customHeight="1" x14ac:dyDescent="0.6">
      <c r="B158" s="258"/>
      <c r="C158" s="258"/>
      <c r="E158" s="258"/>
      <c r="F158" s="258"/>
      <c r="I158" s="258"/>
    </row>
    <row r="159" spans="2:9" s="241" customFormat="1" ht="18" customHeight="1" x14ac:dyDescent="0.6">
      <c r="B159" s="258"/>
      <c r="C159" s="258"/>
      <c r="E159" s="258"/>
      <c r="F159" s="258"/>
      <c r="I159" s="258"/>
    </row>
    <row r="160" spans="2:9" s="241" customFormat="1" ht="18" customHeight="1" x14ac:dyDescent="0.6">
      <c r="B160" s="258"/>
      <c r="C160" s="258"/>
      <c r="E160" s="258"/>
      <c r="F160" s="258"/>
      <c r="I160" s="258"/>
    </row>
    <row r="161" spans="2:9" s="241" customFormat="1" ht="18" customHeight="1" x14ac:dyDescent="0.6">
      <c r="B161" s="258"/>
      <c r="C161" s="258"/>
      <c r="E161" s="258"/>
      <c r="F161" s="258"/>
      <c r="I161" s="258"/>
    </row>
    <row r="162" spans="2:9" s="241" customFormat="1" ht="18" customHeight="1" x14ac:dyDescent="0.6">
      <c r="B162" s="258"/>
      <c r="C162" s="258"/>
      <c r="E162" s="258"/>
      <c r="F162" s="258"/>
      <c r="I162" s="258"/>
    </row>
    <row r="163" spans="2:9" s="241" customFormat="1" ht="18" customHeight="1" x14ac:dyDescent="0.6">
      <c r="B163" s="258"/>
      <c r="C163" s="258"/>
      <c r="E163" s="258"/>
      <c r="F163" s="258"/>
      <c r="I163" s="258"/>
    </row>
    <row r="164" spans="2:9" s="241" customFormat="1" ht="18" customHeight="1" x14ac:dyDescent="0.6">
      <c r="B164" s="258"/>
      <c r="C164" s="258"/>
      <c r="E164" s="258"/>
      <c r="F164" s="258"/>
      <c r="I164" s="258"/>
    </row>
    <row r="165" spans="2:9" s="241" customFormat="1" ht="18" customHeight="1" x14ac:dyDescent="0.6">
      <c r="B165" s="258"/>
      <c r="C165" s="258"/>
      <c r="E165" s="258"/>
      <c r="F165" s="258"/>
      <c r="I165" s="258"/>
    </row>
    <row r="166" spans="2:9" s="241" customFormat="1" ht="18" customHeight="1" x14ac:dyDescent="0.6">
      <c r="B166" s="258"/>
      <c r="C166" s="258"/>
      <c r="E166" s="258"/>
      <c r="F166" s="258"/>
      <c r="I166" s="258"/>
    </row>
    <row r="167" spans="2:9" s="241" customFormat="1" ht="18" customHeight="1" x14ac:dyDescent="0.6">
      <c r="B167" s="258"/>
      <c r="C167" s="258"/>
      <c r="E167" s="258"/>
      <c r="F167" s="258"/>
      <c r="I167" s="258"/>
    </row>
    <row r="168" spans="2:9" s="241" customFormat="1" ht="18" customHeight="1" x14ac:dyDescent="0.6">
      <c r="B168" s="258"/>
      <c r="C168" s="258"/>
      <c r="E168" s="258"/>
      <c r="F168" s="258"/>
      <c r="I168" s="258"/>
    </row>
    <row r="169" spans="2:9" s="241" customFormat="1" ht="18" customHeight="1" x14ac:dyDescent="0.6">
      <c r="B169" s="258"/>
      <c r="C169" s="258"/>
      <c r="E169" s="258"/>
      <c r="F169" s="258"/>
      <c r="I169" s="258"/>
    </row>
    <row r="170" spans="2:9" s="241" customFormat="1" ht="18" customHeight="1" x14ac:dyDescent="0.6">
      <c r="B170" s="258"/>
      <c r="C170" s="258"/>
      <c r="E170" s="258"/>
      <c r="F170" s="258"/>
      <c r="I170" s="258"/>
    </row>
    <row r="171" spans="2:9" s="241" customFormat="1" ht="18" customHeight="1" x14ac:dyDescent="0.6">
      <c r="B171" s="258"/>
      <c r="C171" s="258"/>
      <c r="E171" s="258"/>
      <c r="F171" s="258"/>
      <c r="I171" s="258"/>
    </row>
    <row r="172" spans="2:9" s="241" customFormat="1" ht="18" customHeight="1" x14ac:dyDescent="0.6">
      <c r="B172" s="258"/>
      <c r="C172" s="258"/>
      <c r="E172" s="258"/>
      <c r="F172" s="258"/>
      <c r="I172" s="258"/>
    </row>
    <row r="173" spans="2:9" s="241" customFormat="1" ht="18" customHeight="1" x14ac:dyDescent="0.6">
      <c r="B173" s="258"/>
      <c r="C173" s="258"/>
      <c r="E173" s="258"/>
      <c r="F173" s="258"/>
      <c r="I173" s="258"/>
    </row>
    <row r="174" spans="2:9" s="241" customFormat="1" ht="18" customHeight="1" x14ac:dyDescent="0.6">
      <c r="B174" s="258"/>
      <c r="C174" s="258"/>
      <c r="E174" s="258"/>
      <c r="F174" s="258"/>
      <c r="I174" s="258"/>
    </row>
    <row r="175" spans="2:9" s="241" customFormat="1" ht="18" customHeight="1" x14ac:dyDescent="0.6">
      <c r="B175" s="258"/>
      <c r="C175" s="258"/>
      <c r="E175" s="258"/>
      <c r="F175" s="258"/>
      <c r="I175" s="258"/>
    </row>
    <row r="176" spans="2:9" s="241" customFormat="1" ht="18" customHeight="1" x14ac:dyDescent="0.6">
      <c r="B176" s="258"/>
      <c r="C176" s="258"/>
      <c r="E176" s="258"/>
      <c r="F176" s="258"/>
      <c r="I176" s="258"/>
    </row>
    <row r="177" spans="2:9" s="241" customFormat="1" ht="18" customHeight="1" x14ac:dyDescent="0.6">
      <c r="B177" s="258"/>
      <c r="C177" s="258"/>
      <c r="E177" s="258"/>
      <c r="F177" s="258"/>
      <c r="I177" s="258"/>
    </row>
    <row r="178" spans="2:9" s="241" customFormat="1" ht="18" customHeight="1" x14ac:dyDescent="0.6">
      <c r="B178" s="258"/>
      <c r="C178" s="258"/>
      <c r="E178" s="258"/>
      <c r="F178" s="258"/>
      <c r="I178" s="258"/>
    </row>
    <row r="179" spans="2:9" s="241" customFormat="1" ht="18" customHeight="1" x14ac:dyDescent="0.6">
      <c r="B179" s="258"/>
      <c r="C179" s="258"/>
      <c r="E179" s="258"/>
      <c r="F179" s="258"/>
      <c r="I179" s="258"/>
    </row>
    <row r="180" spans="2:9" s="241" customFormat="1" ht="18" customHeight="1" x14ac:dyDescent="0.6">
      <c r="B180" s="258"/>
      <c r="C180" s="258"/>
      <c r="E180" s="258"/>
      <c r="F180" s="258"/>
      <c r="I180" s="258"/>
    </row>
    <row r="181" spans="2:9" s="241" customFormat="1" ht="18" customHeight="1" x14ac:dyDescent="0.6">
      <c r="B181" s="258"/>
      <c r="C181" s="258"/>
      <c r="E181" s="258"/>
      <c r="F181" s="258"/>
      <c r="I181" s="258"/>
    </row>
    <row r="182" spans="2:9" s="241" customFormat="1" ht="18" customHeight="1" x14ac:dyDescent="0.6">
      <c r="B182" s="258"/>
      <c r="C182" s="258"/>
      <c r="E182" s="258"/>
      <c r="F182" s="258"/>
      <c r="I182" s="258"/>
    </row>
    <row r="183" spans="2:9" s="241" customFormat="1" ht="18" customHeight="1" x14ac:dyDescent="0.6">
      <c r="B183" s="258"/>
      <c r="C183" s="258"/>
      <c r="E183" s="258"/>
      <c r="F183" s="258"/>
      <c r="I183" s="258"/>
    </row>
    <row r="184" spans="2:9" s="241" customFormat="1" ht="18" customHeight="1" x14ac:dyDescent="0.6">
      <c r="B184" s="258"/>
      <c r="C184" s="258"/>
      <c r="E184" s="258"/>
      <c r="F184" s="258"/>
      <c r="I184" s="258"/>
    </row>
    <row r="185" spans="2:9" s="241" customFormat="1" ht="18" customHeight="1" x14ac:dyDescent="0.6">
      <c r="B185" s="258"/>
      <c r="C185" s="258"/>
      <c r="E185" s="258"/>
      <c r="F185" s="258"/>
      <c r="I185" s="258"/>
    </row>
    <row r="186" spans="2:9" s="241" customFormat="1" ht="18" customHeight="1" x14ac:dyDescent="0.6">
      <c r="B186" s="258"/>
      <c r="C186" s="258"/>
      <c r="E186" s="258"/>
      <c r="F186" s="258"/>
      <c r="I186" s="258"/>
    </row>
    <row r="187" spans="2:9" s="241" customFormat="1" ht="18" customHeight="1" x14ac:dyDescent="0.6">
      <c r="B187" s="258"/>
      <c r="C187" s="258"/>
      <c r="E187" s="258"/>
      <c r="F187" s="258"/>
      <c r="I187" s="258"/>
    </row>
    <row r="188" spans="2:9" s="241" customFormat="1" ht="18" customHeight="1" x14ac:dyDescent="0.6">
      <c r="B188" s="258"/>
      <c r="C188" s="258"/>
      <c r="E188" s="258"/>
      <c r="F188" s="258"/>
      <c r="I188" s="258"/>
    </row>
    <row r="189" spans="2:9" s="241" customFormat="1" ht="18" customHeight="1" x14ac:dyDescent="0.6">
      <c r="B189" s="258"/>
      <c r="C189" s="258"/>
      <c r="E189" s="258"/>
      <c r="F189" s="258"/>
      <c r="I189" s="258"/>
    </row>
    <row r="190" spans="2:9" s="241" customFormat="1" ht="18" customHeight="1" x14ac:dyDescent="0.6">
      <c r="B190" s="258"/>
      <c r="C190" s="258"/>
      <c r="E190" s="258"/>
      <c r="F190" s="258"/>
      <c r="I190" s="258"/>
    </row>
    <row r="191" spans="2:9" s="241" customFormat="1" ht="18" customHeight="1" x14ac:dyDescent="0.6">
      <c r="B191" s="258"/>
      <c r="C191" s="258"/>
      <c r="E191" s="258"/>
      <c r="F191" s="258"/>
      <c r="I191" s="258"/>
    </row>
    <row r="192" spans="2:9" s="241" customFormat="1" ht="18" customHeight="1" x14ac:dyDescent="0.6">
      <c r="B192" s="258"/>
      <c r="C192" s="258"/>
      <c r="E192" s="258"/>
      <c r="F192" s="258"/>
      <c r="I192" s="258"/>
    </row>
    <row r="193" spans="2:9" s="241" customFormat="1" ht="18" customHeight="1" x14ac:dyDescent="0.6">
      <c r="B193" s="258"/>
      <c r="C193" s="258"/>
      <c r="E193" s="258"/>
      <c r="F193" s="258"/>
      <c r="I193" s="258"/>
    </row>
    <row r="194" spans="2:9" s="241" customFormat="1" ht="18" customHeight="1" x14ac:dyDescent="0.6">
      <c r="B194" s="258"/>
      <c r="C194" s="258"/>
      <c r="E194" s="258"/>
      <c r="F194" s="258"/>
      <c r="I194" s="258"/>
    </row>
    <row r="195" spans="2:9" s="241" customFormat="1" ht="18" customHeight="1" x14ac:dyDescent="0.6">
      <c r="B195" s="258"/>
      <c r="C195" s="258"/>
      <c r="E195" s="258"/>
      <c r="F195" s="258"/>
      <c r="I195" s="258"/>
    </row>
    <row r="196" spans="2:9" s="241" customFormat="1" ht="18" customHeight="1" x14ac:dyDescent="0.6">
      <c r="B196" s="258"/>
      <c r="C196" s="258"/>
      <c r="E196" s="258"/>
      <c r="F196" s="258"/>
      <c r="I196" s="258"/>
    </row>
    <row r="197" spans="2:9" s="241" customFormat="1" ht="18" customHeight="1" x14ac:dyDescent="0.6">
      <c r="B197" s="258"/>
      <c r="C197" s="258"/>
      <c r="E197" s="258"/>
      <c r="F197" s="258"/>
      <c r="I197" s="258"/>
    </row>
    <row r="198" spans="2:9" s="241" customFormat="1" ht="18" customHeight="1" x14ac:dyDescent="0.6">
      <c r="B198" s="258"/>
      <c r="C198" s="258"/>
      <c r="E198" s="258"/>
      <c r="F198" s="258"/>
      <c r="I198" s="258"/>
    </row>
    <row r="199" spans="2:9" s="241" customFormat="1" ht="18" customHeight="1" x14ac:dyDescent="0.6">
      <c r="B199" s="258"/>
      <c r="C199" s="258"/>
      <c r="E199" s="258"/>
      <c r="F199" s="258"/>
      <c r="I199" s="258"/>
    </row>
    <row r="200" spans="2:9" s="241" customFormat="1" ht="18" customHeight="1" x14ac:dyDescent="0.6">
      <c r="B200" s="258"/>
      <c r="C200" s="258"/>
      <c r="E200" s="258"/>
      <c r="F200" s="258"/>
      <c r="I200" s="258"/>
    </row>
    <row r="201" spans="2:9" s="241" customFormat="1" ht="18" customHeight="1" x14ac:dyDescent="0.6">
      <c r="B201" s="258"/>
      <c r="C201" s="258"/>
      <c r="E201" s="258"/>
      <c r="F201" s="258"/>
      <c r="I201" s="258"/>
    </row>
    <row r="202" spans="2:9" s="241" customFormat="1" ht="18" customHeight="1" x14ac:dyDescent="0.6">
      <c r="B202" s="258"/>
      <c r="C202" s="258"/>
      <c r="E202" s="258"/>
      <c r="F202" s="258"/>
      <c r="I202" s="258"/>
    </row>
    <row r="203" spans="2:9" s="241" customFormat="1" ht="18" customHeight="1" x14ac:dyDescent="0.6">
      <c r="B203" s="258"/>
      <c r="C203" s="258"/>
      <c r="E203" s="258"/>
      <c r="F203" s="258"/>
      <c r="I203" s="258"/>
    </row>
    <row r="204" spans="2:9" s="241" customFormat="1" ht="18" customHeight="1" x14ac:dyDescent="0.6">
      <c r="B204" s="258"/>
      <c r="C204" s="258"/>
      <c r="E204" s="258"/>
      <c r="F204" s="258"/>
      <c r="I204" s="258"/>
    </row>
    <row r="205" spans="2:9" s="241" customFormat="1" ht="18" customHeight="1" x14ac:dyDescent="0.6">
      <c r="B205" s="258"/>
      <c r="C205" s="258"/>
      <c r="E205" s="258"/>
      <c r="F205" s="258"/>
      <c r="I205" s="258"/>
    </row>
    <row r="206" spans="2:9" s="241" customFormat="1" ht="18" customHeight="1" x14ac:dyDescent="0.6">
      <c r="B206" s="258"/>
      <c r="C206" s="258"/>
      <c r="E206" s="258"/>
      <c r="F206" s="258"/>
      <c r="I206" s="258"/>
    </row>
    <row r="207" spans="2:9" s="241" customFormat="1" ht="18" customHeight="1" x14ac:dyDescent="0.6">
      <c r="B207" s="258"/>
      <c r="C207" s="258"/>
      <c r="E207" s="258"/>
      <c r="F207" s="258"/>
      <c r="I207" s="258"/>
    </row>
    <row r="208" spans="2:9" s="241" customFormat="1" ht="18" customHeight="1" x14ac:dyDescent="0.6">
      <c r="B208" s="258"/>
      <c r="C208" s="258"/>
      <c r="E208" s="258"/>
      <c r="F208" s="258"/>
      <c r="I208" s="258"/>
    </row>
    <row r="209" spans="2:9" s="241" customFormat="1" ht="18" customHeight="1" x14ac:dyDescent="0.6">
      <c r="B209" s="258"/>
      <c r="C209" s="258"/>
      <c r="E209" s="258"/>
      <c r="F209" s="258"/>
      <c r="I209" s="258"/>
    </row>
    <row r="210" spans="2:9" s="241" customFormat="1" ht="18" customHeight="1" x14ac:dyDescent="0.6">
      <c r="B210" s="258"/>
      <c r="C210" s="258"/>
      <c r="E210" s="258"/>
      <c r="F210" s="258"/>
      <c r="I210" s="258"/>
    </row>
    <row r="211" spans="2:9" s="241" customFormat="1" ht="18" customHeight="1" x14ac:dyDescent="0.6">
      <c r="B211" s="258"/>
      <c r="C211" s="258"/>
      <c r="E211" s="258"/>
      <c r="F211" s="258"/>
      <c r="I211" s="258"/>
    </row>
    <row r="212" spans="2:9" s="241" customFormat="1" ht="18" customHeight="1" x14ac:dyDescent="0.6">
      <c r="B212" s="258"/>
      <c r="C212" s="258"/>
      <c r="E212" s="258"/>
      <c r="F212" s="258"/>
      <c r="I212" s="258"/>
    </row>
    <row r="213" spans="2:9" s="241" customFormat="1" ht="18" customHeight="1" x14ac:dyDescent="0.6">
      <c r="B213" s="258"/>
      <c r="C213" s="258"/>
      <c r="E213" s="258"/>
      <c r="F213" s="258"/>
      <c r="I213" s="258"/>
    </row>
    <row r="214" spans="2:9" s="241" customFormat="1" ht="18" customHeight="1" x14ac:dyDescent="0.6">
      <c r="B214" s="258"/>
      <c r="C214" s="258"/>
      <c r="E214" s="258"/>
      <c r="F214" s="258"/>
      <c r="I214" s="258"/>
    </row>
    <row r="215" spans="2:9" s="241" customFormat="1" ht="18" customHeight="1" x14ac:dyDescent="0.6">
      <c r="B215" s="258"/>
      <c r="C215" s="258"/>
      <c r="E215" s="258"/>
      <c r="F215" s="258"/>
      <c r="I215" s="258"/>
    </row>
    <row r="216" spans="2:9" s="241" customFormat="1" ht="18" customHeight="1" x14ac:dyDescent="0.6">
      <c r="B216" s="258"/>
      <c r="C216" s="258"/>
      <c r="E216" s="258"/>
      <c r="F216" s="258"/>
      <c r="I216" s="258"/>
    </row>
    <row r="217" spans="2:9" s="241" customFormat="1" ht="18" customHeight="1" x14ac:dyDescent="0.6">
      <c r="B217" s="258"/>
      <c r="C217" s="258"/>
      <c r="E217" s="258"/>
      <c r="F217" s="258"/>
      <c r="I217" s="258"/>
    </row>
    <row r="218" spans="2:9" s="241" customFormat="1" ht="18" customHeight="1" x14ac:dyDescent="0.6">
      <c r="B218" s="258"/>
      <c r="C218" s="258"/>
      <c r="E218" s="258"/>
      <c r="F218" s="258"/>
      <c r="I218" s="258"/>
    </row>
    <row r="219" spans="2:9" s="241" customFormat="1" ht="18" customHeight="1" x14ac:dyDescent="0.6">
      <c r="B219" s="258"/>
      <c r="C219" s="258"/>
      <c r="E219" s="258"/>
      <c r="F219" s="258"/>
      <c r="I219" s="258"/>
    </row>
    <row r="220" spans="2:9" s="241" customFormat="1" ht="18" customHeight="1" x14ac:dyDescent="0.6">
      <c r="B220" s="258"/>
      <c r="C220" s="258"/>
      <c r="E220" s="258"/>
      <c r="F220" s="258"/>
      <c r="I220" s="258"/>
    </row>
    <row r="221" spans="2:9" s="241" customFormat="1" ht="18" customHeight="1" x14ac:dyDescent="0.6">
      <c r="B221" s="258"/>
      <c r="C221" s="258"/>
      <c r="E221" s="258"/>
      <c r="F221" s="258"/>
      <c r="I221" s="258"/>
    </row>
    <row r="222" spans="2:9" s="241" customFormat="1" ht="18" customHeight="1" x14ac:dyDescent="0.6">
      <c r="B222" s="258"/>
      <c r="C222" s="258"/>
      <c r="E222" s="258"/>
      <c r="F222" s="258"/>
      <c r="I222" s="258"/>
    </row>
    <row r="223" spans="2:9" s="241" customFormat="1" ht="18" customHeight="1" x14ac:dyDescent="0.6">
      <c r="B223" s="258"/>
      <c r="C223" s="258"/>
      <c r="E223" s="258"/>
      <c r="F223" s="258"/>
      <c r="I223" s="258"/>
    </row>
    <row r="224" spans="2:9" s="241" customFormat="1" ht="18" customHeight="1" x14ac:dyDescent="0.6">
      <c r="B224" s="258"/>
      <c r="C224" s="258"/>
      <c r="E224" s="258"/>
      <c r="F224" s="258"/>
      <c r="I224" s="258"/>
    </row>
    <row r="225" spans="2:9" s="241" customFormat="1" ht="18" customHeight="1" x14ac:dyDescent="0.6">
      <c r="B225" s="258"/>
      <c r="C225" s="258"/>
      <c r="E225" s="258"/>
      <c r="F225" s="258"/>
      <c r="I225" s="258"/>
    </row>
    <row r="226" spans="2:9" s="241" customFormat="1" ht="18" customHeight="1" x14ac:dyDescent="0.6">
      <c r="B226" s="258"/>
      <c r="C226" s="258"/>
      <c r="E226" s="258"/>
      <c r="F226" s="258"/>
      <c r="I226" s="258"/>
    </row>
    <row r="227" spans="2:9" s="241" customFormat="1" ht="18" customHeight="1" x14ac:dyDescent="0.6">
      <c r="B227" s="258"/>
      <c r="C227" s="258"/>
      <c r="E227" s="258"/>
      <c r="F227" s="258"/>
      <c r="I227" s="258"/>
    </row>
    <row r="228" spans="2:9" s="241" customFormat="1" ht="18" customHeight="1" x14ac:dyDescent="0.6">
      <c r="B228" s="258"/>
      <c r="C228" s="258"/>
      <c r="E228" s="258"/>
      <c r="F228" s="258"/>
      <c r="I228" s="258"/>
    </row>
    <row r="229" spans="2:9" s="241" customFormat="1" ht="18" customHeight="1" x14ac:dyDescent="0.6">
      <c r="B229" s="258"/>
      <c r="C229" s="258"/>
      <c r="E229" s="258"/>
      <c r="F229" s="258"/>
      <c r="I229" s="258"/>
    </row>
    <row r="230" spans="2:9" s="241" customFormat="1" ht="18" customHeight="1" x14ac:dyDescent="0.6">
      <c r="B230" s="258"/>
      <c r="C230" s="258"/>
      <c r="E230" s="258"/>
      <c r="F230" s="258"/>
      <c r="I230" s="258"/>
    </row>
    <row r="231" spans="2:9" s="241" customFormat="1" ht="18" customHeight="1" x14ac:dyDescent="0.6">
      <c r="B231" s="258"/>
      <c r="C231" s="258"/>
      <c r="E231" s="258"/>
      <c r="F231" s="258"/>
      <c r="I231" s="258"/>
    </row>
    <row r="232" spans="2:9" s="241" customFormat="1" ht="18" customHeight="1" x14ac:dyDescent="0.6">
      <c r="B232" s="258"/>
      <c r="C232" s="258"/>
      <c r="E232" s="258"/>
      <c r="F232" s="258"/>
      <c r="I232" s="258"/>
    </row>
    <row r="233" spans="2:9" s="241" customFormat="1" ht="18" customHeight="1" x14ac:dyDescent="0.6">
      <c r="B233" s="258"/>
      <c r="C233" s="258"/>
      <c r="E233" s="258"/>
      <c r="F233" s="258"/>
      <c r="I233" s="258"/>
    </row>
    <row r="234" spans="2:9" s="241" customFormat="1" ht="18" customHeight="1" x14ac:dyDescent="0.6">
      <c r="B234" s="258"/>
      <c r="C234" s="258"/>
      <c r="E234" s="258"/>
      <c r="F234" s="258"/>
      <c r="I234" s="258"/>
    </row>
    <row r="235" spans="2:9" s="241" customFormat="1" ht="18" customHeight="1" x14ac:dyDescent="0.6">
      <c r="B235" s="258"/>
      <c r="C235" s="258"/>
      <c r="E235" s="258"/>
      <c r="F235" s="258"/>
      <c r="I235" s="258"/>
    </row>
    <row r="236" spans="2:9" s="241" customFormat="1" ht="18" customHeight="1" x14ac:dyDescent="0.6">
      <c r="B236" s="258"/>
      <c r="C236" s="258"/>
      <c r="E236" s="258"/>
      <c r="F236" s="258"/>
      <c r="I236" s="258"/>
    </row>
    <row r="237" spans="2:9" s="241" customFormat="1" ht="18" customHeight="1" x14ac:dyDescent="0.6">
      <c r="B237" s="258"/>
      <c r="C237" s="258"/>
      <c r="E237" s="258"/>
      <c r="F237" s="258"/>
      <c r="I237" s="258"/>
    </row>
    <row r="238" spans="2:9" s="241" customFormat="1" ht="18" customHeight="1" x14ac:dyDescent="0.6">
      <c r="B238" s="258"/>
      <c r="C238" s="258"/>
      <c r="E238" s="258"/>
      <c r="F238" s="258"/>
      <c r="I238" s="258"/>
    </row>
    <row r="239" spans="2:9" s="241" customFormat="1" ht="18" customHeight="1" x14ac:dyDescent="0.6">
      <c r="B239" s="258"/>
      <c r="C239" s="258"/>
      <c r="E239" s="258"/>
      <c r="F239" s="258"/>
      <c r="I239" s="258"/>
    </row>
    <row r="240" spans="2:9" s="241" customFormat="1" ht="18" customHeight="1" x14ac:dyDescent="0.6">
      <c r="B240" s="258"/>
      <c r="C240" s="258"/>
      <c r="E240" s="258"/>
      <c r="F240" s="258"/>
      <c r="I240" s="258"/>
    </row>
    <row r="241" spans="2:9" s="241" customFormat="1" ht="18" customHeight="1" x14ac:dyDescent="0.6">
      <c r="B241" s="258"/>
      <c r="C241" s="258"/>
      <c r="E241" s="258"/>
      <c r="F241" s="258"/>
      <c r="I241" s="258"/>
    </row>
    <row r="242" spans="2:9" s="241" customFormat="1" ht="18" customHeight="1" x14ac:dyDescent="0.6">
      <c r="B242" s="258"/>
      <c r="C242" s="258"/>
      <c r="E242" s="258"/>
      <c r="F242" s="258"/>
      <c r="I242" s="258"/>
    </row>
    <row r="243" spans="2:9" s="241" customFormat="1" ht="18" customHeight="1" x14ac:dyDescent="0.6">
      <c r="B243" s="258"/>
      <c r="C243" s="258"/>
      <c r="E243" s="258"/>
      <c r="F243" s="258"/>
      <c r="I243" s="258"/>
    </row>
    <row r="244" spans="2:9" s="241" customFormat="1" ht="18" customHeight="1" x14ac:dyDescent="0.6">
      <c r="B244" s="258"/>
      <c r="C244" s="258"/>
      <c r="E244" s="258"/>
      <c r="F244" s="258"/>
      <c r="I244" s="258"/>
    </row>
    <row r="245" spans="2:9" s="241" customFormat="1" ht="18" customHeight="1" x14ac:dyDescent="0.6">
      <c r="B245" s="258"/>
      <c r="C245" s="258"/>
      <c r="E245" s="258"/>
      <c r="F245" s="258"/>
      <c r="I245" s="258"/>
    </row>
    <row r="246" spans="2:9" s="241" customFormat="1" ht="18" customHeight="1" x14ac:dyDescent="0.6">
      <c r="B246" s="258"/>
      <c r="C246" s="258"/>
      <c r="E246" s="258"/>
      <c r="F246" s="258"/>
      <c r="I246" s="258"/>
    </row>
    <row r="247" spans="2:9" s="241" customFormat="1" ht="18" customHeight="1" x14ac:dyDescent="0.6">
      <c r="B247" s="258"/>
      <c r="C247" s="258"/>
      <c r="E247" s="258"/>
      <c r="F247" s="258"/>
      <c r="I247" s="258"/>
    </row>
    <row r="248" spans="2:9" s="241" customFormat="1" ht="18" customHeight="1" x14ac:dyDescent="0.6">
      <c r="B248" s="258"/>
      <c r="C248" s="258"/>
      <c r="E248" s="258"/>
      <c r="F248" s="258"/>
      <c r="I248" s="258"/>
    </row>
    <row r="249" spans="2:9" s="241" customFormat="1" ht="18" customHeight="1" x14ac:dyDescent="0.6">
      <c r="B249" s="258"/>
      <c r="C249" s="258"/>
      <c r="E249" s="258"/>
      <c r="F249" s="258"/>
      <c r="I249" s="258"/>
    </row>
    <row r="250" spans="2:9" s="241" customFormat="1" ht="18" customHeight="1" x14ac:dyDescent="0.6">
      <c r="B250" s="258"/>
      <c r="C250" s="258"/>
      <c r="E250" s="258"/>
      <c r="F250" s="258"/>
      <c r="I250" s="258"/>
    </row>
    <row r="251" spans="2:9" s="241" customFormat="1" ht="18" customHeight="1" x14ac:dyDescent="0.6">
      <c r="B251" s="258"/>
      <c r="C251" s="258"/>
      <c r="E251" s="258"/>
      <c r="F251" s="258"/>
      <c r="I251" s="258"/>
    </row>
    <row r="252" spans="2:9" s="241" customFormat="1" ht="18" customHeight="1" x14ac:dyDescent="0.6">
      <c r="B252" s="258"/>
      <c r="C252" s="258"/>
      <c r="E252" s="258"/>
      <c r="F252" s="258"/>
      <c r="I252" s="258"/>
    </row>
    <row r="253" spans="2:9" s="241" customFormat="1" ht="18" customHeight="1" x14ac:dyDescent="0.6">
      <c r="B253" s="258"/>
      <c r="C253" s="258"/>
      <c r="E253" s="258"/>
      <c r="F253" s="258"/>
      <c r="I253" s="258"/>
    </row>
    <row r="254" spans="2:9" s="241" customFormat="1" ht="18" customHeight="1" x14ac:dyDescent="0.6">
      <c r="B254" s="258"/>
      <c r="C254" s="258"/>
      <c r="E254" s="258"/>
      <c r="F254" s="258"/>
      <c r="I254" s="258"/>
    </row>
    <row r="255" spans="2:9" s="241" customFormat="1" ht="18" customHeight="1" x14ac:dyDescent="0.6">
      <c r="B255" s="258"/>
      <c r="C255" s="258"/>
      <c r="E255" s="258"/>
      <c r="F255" s="258"/>
      <c r="I255" s="258"/>
    </row>
    <row r="256" spans="2:9" s="241" customFormat="1" ht="18" customHeight="1" x14ac:dyDescent="0.6">
      <c r="B256" s="258"/>
      <c r="C256" s="258"/>
      <c r="E256" s="258"/>
      <c r="F256" s="258"/>
      <c r="I256" s="258"/>
    </row>
    <row r="257" spans="2:9" s="241" customFormat="1" ht="18" customHeight="1" x14ac:dyDescent="0.6">
      <c r="B257" s="258"/>
      <c r="C257" s="258"/>
      <c r="E257" s="258"/>
      <c r="F257" s="258"/>
      <c r="I257" s="258"/>
    </row>
    <row r="258" spans="2:9" s="241" customFormat="1" ht="18" customHeight="1" x14ac:dyDescent="0.6">
      <c r="B258" s="258"/>
      <c r="C258" s="258"/>
      <c r="E258" s="258"/>
      <c r="F258" s="258"/>
      <c r="I258" s="258"/>
    </row>
    <row r="259" spans="2:9" s="241" customFormat="1" ht="18" customHeight="1" x14ac:dyDescent="0.6">
      <c r="B259" s="258"/>
      <c r="C259" s="258"/>
      <c r="E259" s="258"/>
      <c r="F259" s="258"/>
      <c r="I259" s="258"/>
    </row>
    <row r="260" spans="2:9" s="241" customFormat="1" ht="18" customHeight="1" x14ac:dyDescent="0.6">
      <c r="B260" s="258"/>
      <c r="C260" s="258"/>
      <c r="E260" s="258"/>
      <c r="F260" s="258"/>
      <c r="I260" s="258"/>
    </row>
    <row r="261" spans="2:9" s="241" customFormat="1" ht="18" customHeight="1" x14ac:dyDescent="0.6">
      <c r="B261" s="258"/>
      <c r="C261" s="258"/>
      <c r="E261" s="258"/>
      <c r="F261" s="258"/>
      <c r="I261" s="258"/>
    </row>
    <row r="262" spans="2:9" s="241" customFormat="1" ht="18" customHeight="1" x14ac:dyDescent="0.6">
      <c r="B262" s="258"/>
      <c r="C262" s="258"/>
      <c r="E262" s="258"/>
      <c r="F262" s="258"/>
      <c r="I262" s="258"/>
    </row>
    <row r="263" spans="2:9" s="241" customFormat="1" ht="18" customHeight="1" x14ac:dyDescent="0.6">
      <c r="B263" s="258"/>
      <c r="C263" s="258"/>
      <c r="E263" s="258"/>
      <c r="F263" s="258"/>
      <c r="I263" s="258"/>
    </row>
    <row r="264" spans="2:9" s="241" customFormat="1" ht="18" customHeight="1" x14ac:dyDescent="0.6">
      <c r="B264" s="258"/>
      <c r="C264" s="258"/>
      <c r="E264" s="258"/>
      <c r="F264" s="258"/>
      <c r="I264" s="258"/>
    </row>
    <row r="265" spans="2:9" s="241" customFormat="1" ht="18" customHeight="1" x14ac:dyDescent="0.6">
      <c r="B265" s="258"/>
      <c r="C265" s="258"/>
      <c r="E265" s="258"/>
      <c r="F265" s="258"/>
      <c r="I265" s="258"/>
    </row>
    <row r="266" spans="2:9" s="241" customFormat="1" ht="18" customHeight="1" x14ac:dyDescent="0.6">
      <c r="B266" s="258"/>
      <c r="C266" s="258"/>
      <c r="E266" s="258"/>
      <c r="F266" s="258"/>
      <c r="I266" s="258"/>
    </row>
    <row r="267" spans="2:9" s="241" customFormat="1" ht="18" customHeight="1" x14ac:dyDescent="0.6">
      <c r="B267" s="258"/>
      <c r="C267" s="258"/>
      <c r="E267" s="258"/>
      <c r="F267" s="258"/>
      <c r="I267" s="258"/>
    </row>
    <row r="268" spans="2:9" s="241" customFormat="1" ht="18" customHeight="1" x14ac:dyDescent="0.6">
      <c r="B268" s="258"/>
      <c r="C268" s="258"/>
      <c r="E268" s="258"/>
      <c r="F268" s="258"/>
      <c r="I268" s="258"/>
    </row>
    <row r="269" spans="2:9" s="241" customFormat="1" ht="18" customHeight="1" x14ac:dyDescent="0.6">
      <c r="B269" s="258"/>
      <c r="C269" s="258"/>
      <c r="E269" s="258"/>
      <c r="F269" s="258"/>
      <c r="I269" s="258"/>
    </row>
    <row r="270" spans="2:9" s="241" customFormat="1" ht="18" customHeight="1" x14ac:dyDescent="0.6">
      <c r="B270" s="258"/>
      <c r="C270" s="258"/>
      <c r="E270" s="258"/>
      <c r="F270" s="258"/>
      <c r="I270" s="258"/>
    </row>
    <row r="271" spans="2:9" s="241" customFormat="1" ht="18" customHeight="1" x14ac:dyDescent="0.6">
      <c r="B271" s="258"/>
      <c r="C271" s="258"/>
      <c r="E271" s="258"/>
      <c r="F271" s="258"/>
      <c r="I271" s="258"/>
    </row>
    <row r="272" spans="2:9" s="241" customFormat="1" ht="18" customHeight="1" x14ac:dyDescent="0.6">
      <c r="B272" s="258"/>
      <c r="C272" s="258"/>
      <c r="E272" s="258"/>
      <c r="F272" s="258"/>
      <c r="I272" s="258"/>
    </row>
    <row r="273" spans="2:9" s="241" customFormat="1" ht="18" customHeight="1" x14ac:dyDescent="0.6">
      <c r="B273" s="258"/>
      <c r="C273" s="258"/>
      <c r="E273" s="258"/>
      <c r="F273" s="258"/>
      <c r="I273" s="258"/>
    </row>
    <row r="274" spans="2:9" s="241" customFormat="1" ht="18" customHeight="1" x14ac:dyDescent="0.6">
      <c r="B274" s="258"/>
      <c r="C274" s="258"/>
      <c r="E274" s="258"/>
      <c r="F274" s="258"/>
      <c r="I274" s="258"/>
    </row>
    <row r="275" spans="2:9" s="241" customFormat="1" ht="18" customHeight="1" x14ac:dyDescent="0.6">
      <c r="B275" s="258"/>
      <c r="C275" s="258"/>
      <c r="E275" s="258"/>
      <c r="F275" s="258"/>
      <c r="I275" s="258"/>
    </row>
    <row r="276" spans="2:9" s="241" customFormat="1" ht="18" customHeight="1" x14ac:dyDescent="0.6">
      <c r="B276" s="258"/>
      <c r="C276" s="258"/>
      <c r="E276" s="258"/>
      <c r="F276" s="258"/>
      <c r="I276" s="258"/>
    </row>
    <row r="277" spans="2:9" s="241" customFormat="1" ht="18" customHeight="1" x14ac:dyDescent="0.6">
      <c r="B277" s="258"/>
      <c r="C277" s="258"/>
      <c r="E277" s="258"/>
      <c r="F277" s="258"/>
      <c r="I277" s="258"/>
    </row>
    <row r="278" spans="2:9" s="241" customFormat="1" ht="18" customHeight="1" x14ac:dyDescent="0.6">
      <c r="B278" s="258"/>
      <c r="C278" s="258"/>
      <c r="E278" s="258"/>
      <c r="F278" s="258"/>
      <c r="I278" s="258"/>
    </row>
    <row r="279" spans="2:9" s="241" customFormat="1" ht="18" customHeight="1" x14ac:dyDescent="0.6">
      <c r="B279" s="258"/>
      <c r="C279" s="258"/>
      <c r="E279" s="258"/>
      <c r="F279" s="258"/>
      <c r="I279" s="258"/>
    </row>
    <row r="280" spans="2:9" s="241" customFormat="1" ht="18" customHeight="1" x14ac:dyDescent="0.6">
      <c r="B280" s="258"/>
      <c r="C280" s="258"/>
      <c r="E280" s="258"/>
      <c r="F280" s="258"/>
      <c r="I280" s="258"/>
    </row>
    <row r="281" spans="2:9" s="241" customFormat="1" ht="18" customHeight="1" x14ac:dyDescent="0.6">
      <c r="B281" s="258"/>
      <c r="C281" s="258"/>
      <c r="E281" s="258"/>
      <c r="F281" s="258"/>
      <c r="I281" s="258"/>
    </row>
    <row r="282" spans="2:9" s="241" customFormat="1" ht="18" customHeight="1" x14ac:dyDescent="0.6">
      <c r="B282" s="258"/>
      <c r="C282" s="258"/>
      <c r="E282" s="258"/>
      <c r="F282" s="258"/>
      <c r="I282" s="258"/>
    </row>
    <row r="283" spans="2:9" s="241" customFormat="1" ht="18" customHeight="1" x14ac:dyDescent="0.6">
      <c r="B283" s="258"/>
      <c r="C283" s="258"/>
      <c r="E283" s="258"/>
      <c r="F283" s="258"/>
      <c r="I283" s="258"/>
    </row>
    <row r="284" spans="2:9" s="241" customFormat="1" ht="18" customHeight="1" x14ac:dyDescent="0.6">
      <c r="B284" s="258"/>
      <c r="C284" s="258"/>
      <c r="E284" s="258"/>
      <c r="F284" s="258"/>
      <c r="I284" s="258"/>
    </row>
    <row r="285" spans="2:9" s="241" customFormat="1" ht="18" customHeight="1" x14ac:dyDescent="0.6">
      <c r="B285" s="258"/>
      <c r="C285" s="258"/>
      <c r="E285" s="258"/>
      <c r="F285" s="258"/>
      <c r="I285" s="258"/>
    </row>
    <row r="286" spans="2:9" s="241" customFormat="1" ht="18" customHeight="1" x14ac:dyDescent="0.6">
      <c r="B286" s="258"/>
      <c r="C286" s="258"/>
      <c r="E286" s="258"/>
      <c r="F286" s="258"/>
      <c r="I286" s="258"/>
    </row>
    <row r="287" spans="2:9" s="241" customFormat="1" ht="18" customHeight="1" x14ac:dyDescent="0.6">
      <c r="B287" s="258"/>
      <c r="C287" s="258"/>
      <c r="E287" s="258"/>
      <c r="F287" s="258"/>
      <c r="I287" s="258"/>
    </row>
    <row r="288" spans="2:9" s="241" customFormat="1" ht="18" customHeight="1" x14ac:dyDescent="0.6">
      <c r="B288" s="258"/>
      <c r="C288" s="258"/>
      <c r="E288" s="258"/>
      <c r="F288" s="258"/>
      <c r="I288" s="258"/>
    </row>
    <row r="289" spans="2:9" s="241" customFormat="1" ht="18" customHeight="1" x14ac:dyDescent="0.6">
      <c r="B289" s="258"/>
      <c r="C289" s="258"/>
      <c r="E289" s="258"/>
      <c r="F289" s="258"/>
      <c r="I289" s="258"/>
    </row>
    <row r="290" spans="2:9" s="241" customFormat="1" ht="18" customHeight="1" x14ac:dyDescent="0.6">
      <c r="B290" s="258"/>
      <c r="C290" s="258"/>
      <c r="E290" s="258"/>
      <c r="F290" s="258"/>
      <c r="I290" s="258"/>
    </row>
    <row r="291" spans="2:9" s="241" customFormat="1" ht="18" customHeight="1" x14ac:dyDescent="0.6">
      <c r="B291" s="258"/>
      <c r="C291" s="258"/>
      <c r="E291" s="258"/>
      <c r="F291" s="258"/>
      <c r="I291" s="258"/>
    </row>
    <row r="292" spans="2:9" s="241" customFormat="1" ht="18" customHeight="1" x14ac:dyDescent="0.6">
      <c r="B292" s="258"/>
      <c r="C292" s="258"/>
      <c r="E292" s="258"/>
      <c r="F292" s="258"/>
      <c r="I292" s="258"/>
    </row>
    <row r="293" spans="2:9" s="241" customFormat="1" ht="18" customHeight="1" x14ac:dyDescent="0.6">
      <c r="B293" s="258"/>
      <c r="C293" s="258"/>
      <c r="E293" s="258"/>
      <c r="F293" s="258"/>
      <c r="I293" s="258"/>
    </row>
    <row r="294" spans="2:9" s="241" customFormat="1" ht="18" customHeight="1" x14ac:dyDescent="0.6">
      <c r="B294" s="258"/>
      <c r="C294" s="258"/>
      <c r="E294" s="258"/>
      <c r="F294" s="258"/>
      <c r="I294" s="258"/>
    </row>
    <row r="295" spans="2:9" s="241" customFormat="1" ht="18" customHeight="1" x14ac:dyDescent="0.6">
      <c r="B295" s="258"/>
      <c r="C295" s="258"/>
      <c r="E295" s="258"/>
      <c r="F295" s="258"/>
      <c r="I295" s="258"/>
    </row>
    <row r="296" spans="2:9" s="241" customFormat="1" ht="18" customHeight="1" x14ac:dyDescent="0.6">
      <c r="B296" s="258"/>
      <c r="C296" s="258"/>
      <c r="E296" s="258"/>
      <c r="F296" s="258"/>
      <c r="I296" s="258"/>
    </row>
    <row r="297" spans="2:9" s="241" customFormat="1" ht="18" customHeight="1" x14ac:dyDescent="0.6">
      <c r="B297" s="258"/>
      <c r="C297" s="258"/>
      <c r="E297" s="258"/>
      <c r="F297" s="258"/>
      <c r="I297" s="258"/>
    </row>
    <row r="298" spans="2:9" s="241" customFormat="1" ht="18" customHeight="1" x14ac:dyDescent="0.6">
      <c r="B298" s="258"/>
      <c r="C298" s="258"/>
      <c r="E298" s="258"/>
      <c r="F298" s="258"/>
      <c r="I298" s="258"/>
    </row>
    <row r="299" spans="2:9" s="241" customFormat="1" ht="18" customHeight="1" x14ac:dyDescent="0.6">
      <c r="B299" s="258"/>
      <c r="C299" s="258"/>
      <c r="E299" s="258"/>
      <c r="F299" s="258"/>
      <c r="I299" s="258"/>
    </row>
    <row r="300" spans="2:9" s="241" customFormat="1" ht="18" customHeight="1" x14ac:dyDescent="0.6">
      <c r="B300" s="258"/>
      <c r="C300" s="258"/>
      <c r="E300" s="258"/>
      <c r="F300" s="258"/>
      <c r="I300" s="258"/>
    </row>
    <row r="301" spans="2:9" s="241" customFormat="1" ht="18" customHeight="1" x14ac:dyDescent="0.6">
      <c r="B301" s="258"/>
      <c r="C301" s="258"/>
      <c r="E301" s="258"/>
      <c r="F301" s="258"/>
      <c r="I301" s="258"/>
    </row>
    <row r="302" spans="2:9" s="241" customFormat="1" ht="18" customHeight="1" x14ac:dyDescent="0.6">
      <c r="B302" s="258"/>
      <c r="C302" s="258"/>
      <c r="E302" s="258"/>
      <c r="F302" s="258"/>
      <c r="I302" s="258"/>
    </row>
    <row r="303" spans="2:9" s="241" customFormat="1" ht="18" customHeight="1" x14ac:dyDescent="0.6">
      <c r="B303" s="258"/>
      <c r="C303" s="258"/>
      <c r="E303" s="258"/>
      <c r="F303" s="258"/>
      <c r="I303" s="258"/>
    </row>
    <row r="304" spans="2:9" s="241" customFormat="1" ht="18" customHeight="1" x14ac:dyDescent="0.6">
      <c r="B304" s="258"/>
      <c r="C304" s="258"/>
      <c r="E304" s="258"/>
      <c r="F304" s="258"/>
      <c r="I304" s="258"/>
    </row>
    <row r="305" spans="2:9" s="241" customFormat="1" ht="18" customHeight="1" x14ac:dyDescent="0.6">
      <c r="B305" s="258"/>
      <c r="C305" s="258"/>
      <c r="E305" s="258"/>
      <c r="F305" s="258"/>
      <c r="I305" s="258"/>
    </row>
    <row r="306" spans="2:9" s="241" customFormat="1" ht="18" customHeight="1" x14ac:dyDescent="0.6">
      <c r="B306" s="258"/>
      <c r="C306" s="258"/>
      <c r="E306" s="258"/>
      <c r="F306" s="258"/>
      <c r="I306" s="258"/>
    </row>
    <row r="307" spans="2:9" s="241" customFormat="1" ht="18" customHeight="1" x14ac:dyDescent="0.6">
      <c r="B307" s="258"/>
      <c r="C307" s="258"/>
      <c r="E307" s="258"/>
      <c r="F307" s="258"/>
      <c r="I307" s="258"/>
    </row>
    <row r="308" spans="2:9" s="241" customFormat="1" ht="18" customHeight="1" x14ac:dyDescent="0.6">
      <c r="B308" s="258"/>
      <c r="C308" s="258"/>
      <c r="E308" s="258"/>
      <c r="F308" s="258"/>
      <c r="I308" s="258"/>
    </row>
    <row r="309" spans="2:9" s="241" customFormat="1" ht="18" customHeight="1" x14ac:dyDescent="0.6">
      <c r="B309" s="258"/>
      <c r="C309" s="258"/>
      <c r="E309" s="258"/>
      <c r="F309" s="258"/>
      <c r="I309" s="258"/>
    </row>
    <row r="310" spans="2:9" s="241" customFormat="1" ht="18" customHeight="1" x14ac:dyDescent="0.6">
      <c r="B310" s="258"/>
      <c r="C310" s="258"/>
      <c r="E310" s="258"/>
      <c r="F310" s="258"/>
      <c r="I310" s="258"/>
    </row>
    <row r="311" spans="2:9" s="241" customFormat="1" ht="18" customHeight="1" x14ac:dyDescent="0.6">
      <c r="B311" s="258"/>
      <c r="C311" s="258"/>
      <c r="E311" s="258"/>
      <c r="F311" s="258"/>
      <c r="I311" s="258"/>
    </row>
    <row r="312" spans="2:9" s="241" customFormat="1" ht="18" customHeight="1" x14ac:dyDescent="0.6">
      <c r="B312" s="258"/>
      <c r="C312" s="258"/>
      <c r="E312" s="258"/>
      <c r="F312" s="258"/>
      <c r="I312" s="258"/>
    </row>
    <row r="313" spans="2:9" s="241" customFormat="1" ht="18" customHeight="1" x14ac:dyDescent="0.6">
      <c r="B313" s="258"/>
      <c r="C313" s="258"/>
      <c r="E313" s="258"/>
      <c r="F313" s="258"/>
      <c r="I313" s="258"/>
    </row>
    <row r="314" spans="2:9" s="241" customFormat="1" ht="18" customHeight="1" x14ac:dyDescent="0.6">
      <c r="B314" s="258"/>
      <c r="C314" s="258"/>
      <c r="E314" s="258"/>
      <c r="F314" s="258"/>
      <c r="I314" s="258"/>
    </row>
    <row r="315" spans="2:9" s="241" customFormat="1" ht="18" customHeight="1" x14ac:dyDescent="0.6">
      <c r="B315" s="258"/>
      <c r="C315" s="258"/>
      <c r="E315" s="258"/>
      <c r="F315" s="258"/>
      <c r="I315" s="258"/>
    </row>
    <row r="316" spans="2:9" s="241" customFormat="1" ht="18" customHeight="1" x14ac:dyDescent="0.6">
      <c r="B316" s="258"/>
      <c r="C316" s="258"/>
      <c r="E316" s="258"/>
      <c r="F316" s="258"/>
      <c r="I316" s="258"/>
    </row>
    <row r="317" spans="2:9" s="241" customFormat="1" ht="18" customHeight="1" x14ac:dyDescent="0.6">
      <c r="B317" s="258"/>
      <c r="C317" s="258"/>
      <c r="E317" s="258"/>
      <c r="F317" s="258"/>
      <c r="I317" s="258"/>
    </row>
    <row r="318" spans="2:9" s="241" customFormat="1" ht="18" customHeight="1" x14ac:dyDescent="0.6">
      <c r="B318" s="258"/>
      <c r="C318" s="258"/>
      <c r="E318" s="258"/>
      <c r="F318" s="258"/>
      <c r="I318" s="258"/>
    </row>
    <row r="319" spans="2:9" s="241" customFormat="1" ht="18" customHeight="1" x14ac:dyDescent="0.6">
      <c r="B319" s="258"/>
      <c r="C319" s="258"/>
      <c r="E319" s="258"/>
      <c r="F319" s="258"/>
      <c r="I319" s="258"/>
    </row>
    <row r="320" spans="2:9" s="241" customFormat="1" ht="18" customHeight="1" x14ac:dyDescent="0.6">
      <c r="B320" s="258"/>
      <c r="C320" s="258"/>
      <c r="E320" s="258"/>
      <c r="F320" s="258"/>
      <c r="I320" s="258"/>
    </row>
    <row r="321" spans="2:9" s="241" customFormat="1" ht="18" customHeight="1" x14ac:dyDescent="0.6">
      <c r="B321" s="258"/>
      <c r="C321" s="258"/>
      <c r="E321" s="258"/>
      <c r="F321" s="258"/>
      <c r="I321" s="258"/>
    </row>
    <row r="322" spans="2:9" s="241" customFormat="1" ht="18" customHeight="1" x14ac:dyDescent="0.6">
      <c r="B322" s="258"/>
      <c r="C322" s="258"/>
      <c r="E322" s="258"/>
      <c r="F322" s="258"/>
      <c r="I322" s="258"/>
    </row>
    <row r="323" spans="2:9" s="241" customFormat="1" ht="18" customHeight="1" x14ac:dyDescent="0.6">
      <c r="B323" s="258"/>
      <c r="C323" s="258"/>
      <c r="E323" s="258"/>
      <c r="F323" s="258"/>
      <c r="I323" s="258"/>
    </row>
    <row r="324" spans="2:9" s="241" customFormat="1" ht="18" customHeight="1" x14ac:dyDescent="0.6">
      <c r="B324" s="258"/>
      <c r="C324" s="258"/>
      <c r="E324" s="258"/>
      <c r="F324" s="258"/>
      <c r="I324" s="258"/>
    </row>
    <row r="325" spans="2:9" s="241" customFormat="1" ht="18" customHeight="1" x14ac:dyDescent="0.6">
      <c r="B325" s="258"/>
      <c r="C325" s="258"/>
      <c r="E325" s="258"/>
      <c r="F325" s="258"/>
      <c r="I325" s="258"/>
    </row>
    <row r="326" spans="2:9" s="241" customFormat="1" ht="18" customHeight="1" x14ac:dyDescent="0.6">
      <c r="B326" s="258"/>
      <c r="C326" s="258"/>
      <c r="E326" s="258"/>
      <c r="F326" s="258"/>
      <c r="I326" s="258"/>
    </row>
    <row r="327" spans="2:9" s="241" customFormat="1" ht="18" customHeight="1" x14ac:dyDescent="0.6">
      <c r="B327" s="258"/>
      <c r="C327" s="258"/>
      <c r="E327" s="258"/>
      <c r="F327" s="258"/>
      <c r="I327" s="258"/>
    </row>
    <row r="328" spans="2:9" s="241" customFormat="1" ht="18" customHeight="1" x14ac:dyDescent="0.6">
      <c r="B328" s="258"/>
      <c r="C328" s="258"/>
      <c r="E328" s="258"/>
      <c r="F328" s="258"/>
      <c r="I328" s="258"/>
    </row>
    <row r="329" spans="2:9" s="241" customFormat="1" ht="18" customHeight="1" x14ac:dyDescent="0.6">
      <c r="B329" s="258"/>
      <c r="C329" s="258"/>
      <c r="E329" s="258"/>
      <c r="F329" s="258"/>
      <c r="I329" s="258"/>
    </row>
    <row r="330" spans="2:9" s="241" customFormat="1" ht="18" customHeight="1" x14ac:dyDescent="0.6">
      <c r="B330" s="258"/>
      <c r="C330" s="258"/>
      <c r="E330" s="258"/>
      <c r="F330" s="258"/>
      <c r="I330" s="258"/>
    </row>
    <row r="331" spans="2:9" s="241" customFormat="1" ht="18" customHeight="1" x14ac:dyDescent="0.6">
      <c r="B331" s="258"/>
      <c r="C331" s="258"/>
      <c r="E331" s="258"/>
      <c r="F331" s="258"/>
      <c r="I331" s="258"/>
    </row>
    <row r="332" spans="2:9" s="241" customFormat="1" ht="18" customHeight="1" x14ac:dyDescent="0.6">
      <c r="B332" s="258"/>
      <c r="C332" s="258"/>
      <c r="E332" s="258"/>
      <c r="F332" s="258"/>
      <c r="I332" s="258"/>
    </row>
    <row r="333" spans="2:9" s="241" customFormat="1" ht="18" customHeight="1" x14ac:dyDescent="0.6">
      <c r="B333" s="258"/>
      <c r="C333" s="258"/>
      <c r="E333" s="258"/>
      <c r="F333" s="258"/>
      <c r="I333" s="258"/>
    </row>
    <row r="334" spans="2:9" s="241" customFormat="1" ht="18" customHeight="1" x14ac:dyDescent="0.6">
      <c r="B334" s="258"/>
      <c r="C334" s="258"/>
      <c r="E334" s="258"/>
      <c r="F334" s="258"/>
      <c r="I334" s="258"/>
    </row>
    <row r="335" spans="2:9" s="241" customFormat="1" ht="18" customHeight="1" x14ac:dyDescent="0.6">
      <c r="B335" s="258"/>
      <c r="C335" s="258"/>
      <c r="E335" s="258"/>
      <c r="F335" s="258"/>
      <c r="I335" s="258"/>
    </row>
    <row r="336" spans="2:9" s="241" customFormat="1" ht="18" customHeight="1" x14ac:dyDescent="0.6">
      <c r="B336" s="258"/>
      <c r="C336" s="258"/>
      <c r="E336" s="258"/>
      <c r="F336" s="258"/>
      <c r="I336" s="258"/>
    </row>
    <row r="337" spans="2:9" s="241" customFormat="1" ht="18" customHeight="1" x14ac:dyDescent="0.6">
      <c r="B337" s="258"/>
      <c r="C337" s="258"/>
      <c r="E337" s="258"/>
      <c r="F337" s="258"/>
      <c r="I337" s="258"/>
    </row>
    <row r="338" spans="2:9" s="241" customFormat="1" ht="18" customHeight="1" x14ac:dyDescent="0.6">
      <c r="B338" s="258"/>
      <c r="C338" s="258"/>
      <c r="E338" s="258"/>
      <c r="F338" s="258"/>
      <c r="I338" s="258"/>
    </row>
    <row r="339" spans="2:9" s="241" customFormat="1" ht="18" customHeight="1" x14ac:dyDescent="0.6">
      <c r="B339" s="258"/>
      <c r="C339" s="258"/>
      <c r="E339" s="258"/>
      <c r="F339" s="258"/>
      <c r="I339" s="258"/>
    </row>
    <row r="340" spans="2:9" s="241" customFormat="1" ht="18" customHeight="1" x14ac:dyDescent="0.6">
      <c r="B340" s="258"/>
      <c r="C340" s="258"/>
      <c r="E340" s="258"/>
      <c r="F340" s="258"/>
      <c r="I340" s="258"/>
    </row>
    <row r="341" spans="2:9" s="241" customFormat="1" ht="18" customHeight="1" x14ac:dyDescent="0.6">
      <c r="B341" s="258"/>
      <c r="C341" s="258"/>
      <c r="E341" s="258"/>
      <c r="F341" s="258"/>
      <c r="I341" s="258"/>
    </row>
    <row r="342" spans="2:9" s="241" customFormat="1" ht="18" customHeight="1" x14ac:dyDescent="0.6">
      <c r="B342" s="258"/>
      <c r="C342" s="258"/>
      <c r="E342" s="258"/>
      <c r="F342" s="258"/>
      <c r="I342" s="258"/>
    </row>
    <row r="343" spans="2:9" s="241" customFormat="1" ht="18" customHeight="1" x14ac:dyDescent="0.6">
      <c r="B343" s="258"/>
      <c r="C343" s="258"/>
      <c r="E343" s="258"/>
      <c r="F343" s="258"/>
      <c r="I343" s="258"/>
    </row>
    <row r="344" spans="2:9" s="241" customFormat="1" ht="18" customHeight="1" x14ac:dyDescent="0.6">
      <c r="B344" s="258"/>
      <c r="C344" s="258"/>
      <c r="E344" s="258"/>
      <c r="F344" s="258"/>
      <c r="I344" s="258"/>
    </row>
    <row r="345" spans="2:9" s="241" customFormat="1" ht="18" customHeight="1" x14ac:dyDescent="0.6">
      <c r="B345" s="258"/>
      <c r="C345" s="258"/>
      <c r="E345" s="258"/>
      <c r="F345" s="258"/>
      <c r="I345" s="258"/>
    </row>
    <row r="346" spans="2:9" s="241" customFormat="1" ht="18" customHeight="1" x14ac:dyDescent="0.6">
      <c r="B346" s="258"/>
      <c r="C346" s="258"/>
      <c r="E346" s="258"/>
      <c r="F346" s="258"/>
      <c r="I346" s="258"/>
    </row>
    <row r="347" spans="2:9" s="241" customFormat="1" ht="18" customHeight="1" x14ac:dyDescent="0.6">
      <c r="B347" s="258"/>
      <c r="C347" s="258"/>
      <c r="E347" s="258"/>
      <c r="F347" s="258"/>
      <c r="I347" s="258"/>
    </row>
    <row r="348" spans="2:9" s="241" customFormat="1" ht="18" customHeight="1" x14ac:dyDescent="0.6">
      <c r="B348" s="258"/>
      <c r="C348" s="258"/>
      <c r="E348" s="258"/>
      <c r="F348" s="258"/>
      <c r="I348" s="258"/>
    </row>
    <row r="349" spans="2:9" s="241" customFormat="1" ht="18" customHeight="1" x14ac:dyDescent="0.6">
      <c r="B349" s="258"/>
      <c r="C349" s="258"/>
      <c r="E349" s="258"/>
      <c r="F349" s="258"/>
      <c r="I349" s="258"/>
    </row>
    <row r="350" spans="2:9" s="241" customFormat="1" ht="18" customHeight="1" x14ac:dyDescent="0.6">
      <c r="B350" s="258"/>
      <c r="C350" s="258"/>
      <c r="E350" s="258"/>
      <c r="F350" s="258"/>
      <c r="I350" s="258"/>
    </row>
    <row r="351" spans="2:9" s="241" customFormat="1" ht="18" customHeight="1" x14ac:dyDescent="0.6">
      <c r="B351" s="258"/>
      <c r="C351" s="258"/>
      <c r="E351" s="258"/>
      <c r="F351" s="258"/>
      <c r="I351" s="258"/>
    </row>
    <row r="352" spans="2:9" s="241" customFormat="1" ht="18" customHeight="1" x14ac:dyDescent="0.6">
      <c r="B352" s="258"/>
      <c r="C352" s="258"/>
      <c r="E352" s="258"/>
      <c r="F352" s="258"/>
      <c r="I352" s="258"/>
    </row>
    <row r="353" spans="2:9" s="241" customFormat="1" ht="18" customHeight="1" x14ac:dyDescent="0.6">
      <c r="B353" s="258"/>
      <c r="C353" s="258"/>
      <c r="E353" s="258"/>
      <c r="F353" s="258"/>
      <c r="I353" s="258"/>
    </row>
    <row r="354" spans="2:9" s="241" customFormat="1" ht="18" customHeight="1" x14ac:dyDescent="0.6">
      <c r="B354" s="258"/>
      <c r="C354" s="258"/>
      <c r="E354" s="258"/>
      <c r="F354" s="258"/>
      <c r="I354" s="258"/>
    </row>
    <row r="355" spans="2:9" s="241" customFormat="1" ht="18" customHeight="1" x14ac:dyDescent="0.6">
      <c r="B355" s="258"/>
      <c r="C355" s="258"/>
      <c r="E355" s="258"/>
      <c r="F355" s="258"/>
      <c r="I355" s="258"/>
    </row>
    <row r="356" spans="2:9" s="241" customFormat="1" ht="18" customHeight="1" x14ac:dyDescent="0.6">
      <c r="B356" s="258"/>
      <c r="C356" s="258"/>
      <c r="E356" s="258"/>
      <c r="F356" s="258"/>
      <c r="I356" s="258"/>
    </row>
    <row r="357" spans="2:9" s="241" customFormat="1" ht="18" customHeight="1" x14ac:dyDescent="0.6">
      <c r="B357" s="258"/>
      <c r="C357" s="258"/>
      <c r="E357" s="258"/>
      <c r="F357" s="258"/>
      <c r="I357" s="258"/>
    </row>
    <row r="358" spans="2:9" s="241" customFormat="1" ht="18" customHeight="1" x14ac:dyDescent="0.6">
      <c r="B358" s="258"/>
      <c r="C358" s="258"/>
      <c r="E358" s="258"/>
      <c r="F358" s="258"/>
      <c r="I358" s="258"/>
    </row>
    <row r="359" spans="2:9" s="241" customFormat="1" ht="18" customHeight="1" x14ac:dyDescent="0.6">
      <c r="B359" s="258"/>
      <c r="C359" s="258"/>
      <c r="E359" s="258"/>
      <c r="F359" s="258"/>
      <c r="I359" s="258"/>
    </row>
    <row r="360" spans="2:9" s="241" customFormat="1" ht="18" customHeight="1" x14ac:dyDescent="0.6">
      <c r="B360" s="258"/>
      <c r="C360" s="258"/>
      <c r="E360" s="258"/>
      <c r="F360" s="258"/>
      <c r="I360" s="258"/>
    </row>
    <row r="361" spans="2:9" s="241" customFormat="1" ht="18" customHeight="1" x14ac:dyDescent="0.6">
      <c r="B361" s="258"/>
      <c r="C361" s="258"/>
      <c r="E361" s="258"/>
      <c r="F361" s="258"/>
      <c r="I361" s="258"/>
    </row>
    <row r="362" spans="2:9" s="241" customFormat="1" ht="18" customHeight="1" x14ac:dyDescent="0.6">
      <c r="B362" s="258"/>
      <c r="C362" s="258"/>
      <c r="E362" s="258"/>
      <c r="F362" s="258"/>
      <c r="I362" s="258"/>
    </row>
    <row r="363" spans="2:9" s="241" customFormat="1" ht="18" customHeight="1" x14ac:dyDescent="0.6">
      <c r="B363" s="258"/>
      <c r="C363" s="258"/>
      <c r="E363" s="258"/>
      <c r="F363" s="258"/>
      <c r="I363" s="258"/>
    </row>
    <row r="364" spans="2:9" s="241" customFormat="1" ht="18" customHeight="1" x14ac:dyDescent="0.6">
      <c r="B364" s="258"/>
      <c r="C364" s="258"/>
      <c r="E364" s="258"/>
      <c r="F364" s="258"/>
      <c r="I364" s="258"/>
    </row>
    <row r="365" spans="2:9" s="241" customFormat="1" ht="18" customHeight="1" x14ac:dyDescent="0.6">
      <c r="B365" s="258"/>
      <c r="C365" s="258"/>
      <c r="E365" s="258"/>
      <c r="F365" s="258"/>
      <c r="I365" s="258"/>
    </row>
    <row r="366" spans="2:9" s="241" customFormat="1" ht="18" customHeight="1" x14ac:dyDescent="0.6">
      <c r="B366" s="258"/>
      <c r="C366" s="258"/>
      <c r="E366" s="258"/>
      <c r="F366" s="258"/>
      <c r="I366" s="258"/>
    </row>
    <row r="367" spans="2:9" s="241" customFormat="1" ht="18" customHeight="1" x14ac:dyDescent="0.6">
      <c r="B367" s="258"/>
      <c r="C367" s="258"/>
      <c r="E367" s="258"/>
      <c r="F367" s="258"/>
      <c r="I367" s="258"/>
    </row>
    <row r="368" spans="2:9" s="241" customFormat="1" ht="18" customHeight="1" x14ac:dyDescent="0.6">
      <c r="B368" s="258"/>
      <c r="C368" s="258"/>
      <c r="E368" s="258"/>
      <c r="F368" s="258"/>
      <c r="I368" s="258"/>
    </row>
    <row r="369" spans="2:9" s="241" customFormat="1" ht="18" customHeight="1" x14ac:dyDescent="0.6">
      <c r="B369" s="258"/>
      <c r="C369" s="258"/>
      <c r="E369" s="258"/>
      <c r="F369" s="258"/>
      <c r="I369" s="258"/>
    </row>
    <row r="370" spans="2:9" s="241" customFormat="1" ht="18" customHeight="1" x14ac:dyDescent="0.6">
      <c r="B370" s="258"/>
      <c r="C370" s="258"/>
      <c r="E370" s="258"/>
      <c r="F370" s="258"/>
      <c r="I370" s="258"/>
    </row>
    <row r="371" spans="2:9" s="241" customFormat="1" ht="18" customHeight="1" x14ac:dyDescent="0.6">
      <c r="B371" s="258"/>
      <c r="C371" s="258"/>
      <c r="E371" s="258"/>
      <c r="F371" s="258"/>
      <c r="I371" s="258"/>
    </row>
    <row r="372" spans="2:9" s="241" customFormat="1" ht="18" customHeight="1" x14ac:dyDescent="0.6">
      <c r="B372" s="258"/>
      <c r="C372" s="258"/>
      <c r="E372" s="258"/>
      <c r="F372" s="258"/>
      <c r="I372" s="258"/>
    </row>
    <row r="373" spans="2:9" s="241" customFormat="1" ht="18" customHeight="1" x14ac:dyDescent="0.6">
      <c r="B373" s="258"/>
      <c r="C373" s="258"/>
      <c r="E373" s="258"/>
      <c r="F373" s="258"/>
      <c r="I373" s="258"/>
    </row>
    <row r="374" spans="2:9" s="241" customFormat="1" ht="18" customHeight="1" x14ac:dyDescent="0.6">
      <c r="B374" s="258"/>
      <c r="C374" s="258"/>
      <c r="E374" s="258"/>
      <c r="F374" s="258"/>
      <c r="I374" s="258"/>
    </row>
    <row r="375" spans="2:9" s="241" customFormat="1" ht="18" customHeight="1" x14ac:dyDescent="0.6">
      <c r="B375" s="258"/>
      <c r="C375" s="258"/>
      <c r="E375" s="258"/>
      <c r="F375" s="258"/>
      <c r="I375" s="258"/>
    </row>
    <row r="376" spans="2:9" s="241" customFormat="1" ht="18" customHeight="1" x14ac:dyDescent="0.6">
      <c r="B376" s="258"/>
      <c r="C376" s="258"/>
      <c r="E376" s="258"/>
      <c r="F376" s="258"/>
      <c r="I376" s="258"/>
    </row>
    <row r="377" spans="2:9" s="241" customFormat="1" ht="18" customHeight="1" x14ac:dyDescent="0.6">
      <c r="B377" s="258"/>
      <c r="C377" s="258"/>
      <c r="E377" s="258"/>
      <c r="F377" s="258"/>
      <c r="I377" s="258"/>
    </row>
    <row r="378" spans="2:9" s="241" customFormat="1" ht="18" customHeight="1" x14ac:dyDescent="0.6">
      <c r="B378" s="258"/>
      <c r="C378" s="258"/>
      <c r="E378" s="258"/>
      <c r="F378" s="258"/>
      <c r="I378" s="258"/>
    </row>
    <row r="379" spans="2:9" s="241" customFormat="1" ht="18" customHeight="1" x14ac:dyDescent="0.6">
      <c r="B379" s="258"/>
      <c r="C379" s="258"/>
      <c r="E379" s="258"/>
      <c r="F379" s="258"/>
      <c r="I379" s="258"/>
    </row>
    <row r="380" spans="2:9" s="241" customFormat="1" ht="18" customHeight="1" x14ac:dyDescent="0.6">
      <c r="B380" s="258"/>
      <c r="C380" s="258"/>
      <c r="E380" s="258"/>
      <c r="F380" s="258"/>
      <c r="I380" s="258"/>
    </row>
    <row r="381" spans="2:9" s="241" customFormat="1" ht="18" customHeight="1" x14ac:dyDescent="0.6">
      <c r="B381" s="258"/>
      <c r="C381" s="258"/>
      <c r="E381" s="258"/>
      <c r="F381" s="258"/>
      <c r="I381" s="258"/>
    </row>
    <row r="382" spans="2:9" s="241" customFormat="1" ht="18" customHeight="1" x14ac:dyDescent="0.6">
      <c r="B382" s="258"/>
      <c r="C382" s="258"/>
      <c r="E382" s="258"/>
      <c r="F382" s="258"/>
      <c r="I382" s="258"/>
    </row>
    <row r="383" spans="2:9" s="241" customFormat="1" ht="18" customHeight="1" x14ac:dyDescent="0.6">
      <c r="B383" s="258"/>
      <c r="C383" s="258"/>
      <c r="E383" s="258"/>
      <c r="F383" s="258"/>
      <c r="I383" s="258"/>
    </row>
    <row r="384" spans="2:9" s="241" customFormat="1" ht="18" customHeight="1" x14ac:dyDescent="0.6">
      <c r="B384" s="258"/>
      <c r="C384" s="258"/>
      <c r="E384" s="258"/>
      <c r="F384" s="258"/>
      <c r="I384" s="258"/>
    </row>
    <row r="385" spans="2:9" s="241" customFormat="1" ht="18" customHeight="1" x14ac:dyDescent="0.6">
      <c r="B385" s="258"/>
      <c r="C385" s="258"/>
      <c r="E385" s="258"/>
      <c r="F385" s="258"/>
      <c r="I385" s="258"/>
    </row>
    <row r="386" spans="2:9" s="241" customFormat="1" ht="18" customHeight="1" x14ac:dyDescent="0.6">
      <c r="B386" s="258"/>
      <c r="C386" s="258"/>
      <c r="E386" s="258"/>
      <c r="F386" s="258"/>
      <c r="I386" s="258"/>
    </row>
    <row r="387" spans="2:9" s="241" customFormat="1" ht="18" customHeight="1" x14ac:dyDescent="0.6">
      <c r="B387" s="258"/>
      <c r="C387" s="258"/>
      <c r="E387" s="258"/>
      <c r="F387" s="258"/>
      <c r="I387" s="258"/>
    </row>
    <row r="388" spans="2:9" s="241" customFormat="1" ht="18" customHeight="1" x14ac:dyDescent="0.6">
      <c r="B388" s="258"/>
      <c r="C388" s="258"/>
      <c r="E388" s="258"/>
      <c r="F388" s="258"/>
      <c r="I388" s="258"/>
    </row>
    <row r="389" spans="2:9" s="241" customFormat="1" ht="18" customHeight="1" x14ac:dyDescent="0.6">
      <c r="B389" s="258"/>
      <c r="C389" s="258"/>
      <c r="E389" s="258"/>
      <c r="F389" s="258"/>
      <c r="I389" s="258"/>
    </row>
    <row r="390" spans="2:9" s="241" customFormat="1" ht="18" customHeight="1" x14ac:dyDescent="0.6">
      <c r="B390" s="258"/>
      <c r="C390" s="258"/>
      <c r="E390" s="258"/>
      <c r="F390" s="258"/>
      <c r="I390" s="258"/>
    </row>
    <row r="391" spans="2:9" s="241" customFormat="1" ht="18" customHeight="1" x14ac:dyDescent="0.6">
      <c r="B391" s="258"/>
      <c r="C391" s="258"/>
      <c r="E391" s="258"/>
      <c r="F391" s="258"/>
      <c r="I391" s="258"/>
    </row>
    <row r="392" spans="2:9" s="241" customFormat="1" ht="18" customHeight="1" x14ac:dyDescent="0.6">
      <c r="B392" s="258"/>
      <c r="C392" s="258"/>
      <c r="E392" s="258"/>
      <c r="F392" s="258"/>
      <c r="I392" s="258"/>
    </row>
    <row r="393" spans="2:9" s="241" customFormat="1" ht="18" customHeight="1" x14ac:dyDescent="0.6">
      <c r="B393" s="258"/>
      <c r="C393" s="258"/>
      <c r="E393" s="258"/>
      <c r="F393" s="258"/>
      <c r="I393" s="258"/>
    </row>
    <row r="394" spans="2:9" s="241" customFormat="1" ht="18" customHeight="1" x14ac:dyDescent="0.6">
      <c r="B394" s="258"/>
      <c r="C394" s="258"/>
      <c r="E394" s="258"/>
      <c r="F394" s="258"/>
      <c r="I394" s="258"/>
    </row>
    <row r="395" spans="2:9" s="241" customFormat="1" ht="18" customHeight="1" x14ac:dyDescent="0.6">
      <c r="B395" s="258"/>
      <c r="C395" s="258"/>
      <c r="E395" s="258"/>
      <c r="F395" s="258"/>
      <c r="I395" s="258"/>
    </row>
    <row r="396" spans="2:9" s="241" customFormat="1" ht="18" customHeight="1" x14ac:dyDescent="0.6">
      <c r="B396" s="258"/>
      <c r="C396" s="258"/>
      <c r="E396" s="258"/>
      <c r="F396" s="258"/>
      <c r="I396" s="258"/>
    </row>
    <row r="397" spans="2:9" s="241" customFormat="1" ht="18" customHeight="1" x14ac:dyDescent="0.6">
      <c r="B397" s="258"/>
      <c r="C397" s="258"/>
      <c r="E397" s="258"/>
      <c r="F397" s="258"/>
      <c r="I397" s="258"/>
    </row>
    <row r="398" spans="2:9" s="241" customFormat="1" ht="18" customHeight="1" x14ac:dyDescent="0.6">
      <c r="B398" s="258"/>
      <c r="C398" s="258"/>
      <c r="E398" s="258"/>
      <c r="F398" s="258"/>
      <c r="I398" s="258"/>
    </row>
    <row r="399" spans="2:9" s="241" customFormat="1" ht="18" customHeight="1" x14ac:dyDescent="0.6">
      <c r="B399" s="258"/>
      <c r="C399" s="258"/>
      <c r="E399" s="258"/>
      <c r="F399" s="258"/>
      <c r="I399" s="258"/>
    </row>
    <row r="400" spans="2:9" s="241" customFormat="1" ht="18" customHeight="1" x14ac:dyDescent="0.6">
      <c r="B400" s="258"/>
      <c r="C400" s="258"/>
      <c r="E400" s="258"/>
      <c r="F400" s="258"/>
      <c r="I400" s="258"/>
    </row>
    <row r="401" spans="2:9" s="241" customFormat="1" ht="18" customHeight="1" x14ac:dyDescent="0.6">
      <c r="B401" s="258"/>
      <c r="C401" s="258"/>
      <c r="E401" s="258"/>
      <c r="F401" s="258"/>
      <c r="I401" s="258"/>
    </row>
    <row r="402" spans="2:9" s="241" customFormat="1" ht="18" customHeight="1" x14ac:dyDescent="0.6">
      <c r="B402" s="258"/>
      <c r="C402" s="258"/>
      <c r="E402" s="258"/>
      <c r="F402" s="258"/>
      <c r="I402" s="258"/>
    </row>
    <row r="403" spans="2:9" s="241" customFormat="1" ht="18" customHeight="1" x14ac:dyDescent="0.6">
      <c r="B403" s="258"/>
      <c r="C403" s="258"/>
      <c r="E403" s="258"/>
      <c r="F403" s="258"/>
      <c r="I403" s="258"/>
    </row>
    <row r="404" spans="2:9" s="241" customFormat="1" ht="18" customHeight="1" x14ac:dyDescent="0.6">
      <c r="B404" s="258"/>
      <c r="C404" s="258"/>
      <c r="E404" s="258"/>
      <c r="F404" s="258"/>
      <c r="I404" s="258"/>
    </row>
    <row r="405" spans="2:9" s="241" customFormat="1" ht="18" customHeight="1" x14ac:dyDescent="0.6">
      <c r="B405" s="258"/>
      <c r="C405" s="258"/>
      <c r="E405" s="258"/>
      <c r="F405" s="258"/>
      <c r="I405" s="258"/>
    </row>
    <row r="406" spans="2:9" s="241" customFormat="1" ht="18" customHeight="1" x14ac:dyDescent="0.6">
      <c r="B406" s="258"/>
      <c r="C406" s="258"/>
      <c r="E406" s="258"/>
      <c r="F406" s="258"/>
      <c r="I406" s="258"/>
    </row>
    <row r="407" spans="2:9" s="241" customFormat="1" ht="18" customHeight="1" x14ac:dyDescent="0.6">
      <c r="B407" s="258"/>
      <c r="C407" s="258"/>
      <c r="E407" s="258"/>
      <c r="F407" s="258"/>
      <c r="I407" s="258"/>
    </row>
    <row r="408" spans="2:9" s="241" customFormat="1" ht="18" customHeight="1" x14ac:dyDescent="0.6">
      <c r="B408" s="258"/>
      <c r="C408" s="258"/>
      <c r="E408" s="258"/>
      <c r="F408" s="258"/>
      <c r="I408" s="258"/>
    </row>
    <row r="409" spans="2:9" s="241" customFormat="1" ht="18" customHeight="1" x14ac:dyDescent="0.6">
      <c r="B409" s="258"/>
      <c r="C409" s="258"/>
      <c r="E409" s="258"/>
      <c r="F409" s="258"/>
      <c r="I409" s="258"/>
    </row>
    <row r="410" spans="2:9" s="241" customFormat="1" ht="18" customHeight="1" x14ac:dyDescent="0.6">
      <c r="B410" s="258"/>
      <c r="C410" s="258"/>
      <c r="E410" s="258"/>
      <c r="F410" s="258"/>
      <c r="I410" s="258"/>
    </row>
    <row r="411" spans="2:9" s="241" customFormat="1" ht="18" customHeight="1" x14ac:dyDescent="0.6">
      <c r="B411" s="258"/>
      <c r="C411" s="258"/>
      <c r="E411" s="258"/>
      <c r="F411" s="258"/>
      <c r="I411" s="258"/>
    </row>
    <row r="412" spans="2:9" s="241" customFormat="1" ht="18" customHeight="1" x14ac:dyDescent="0.6">
      <c r="B412" s="258"/>
      <c r="C412" s="258"/>
      <c r="E412" s="258"/>
      <c r="F412" s="258"/>
      <c r="I412" s="258"/>
    </row>
    <row r="413" spans="2:9" s="241" customFormat="1" ht="18" customHeight="1" x14ac:dyDescent="0.6">
      <c r="B413" s="258"/>
      <c r="C413" s="258"/>
      <c r="E413" s="258"/>
      <c r="F413" s="258"/>
      <c r="I413" s="258"/>
    </row>
    <row r="414" spans="2:9" s="241" customFormat="1" ht="18" customHeight="1" x14ac:dyDescent="0.6">
      <c r="B414" s="258"/>
      <c r="C414" s="258"/>
      <c r="E414" s="258"/>
      <c r="F414" s="258"/>
      <c r="I414" s="258"/>
    </row>
    <row r="415" spans="2:9" s="241" customFormat="1" ht="18" customHeight="1" x14ac:dyDescent="0.6">
      <c r="B415" s="258"/>
      <c r="C415" s="258"/>
      <c r="E415" s="258"/>
      <c r="F415" s="258"/>
      <c r="I415" s="258"/>
    </row>
    <row r="416" spans="2:9" s="241" customFormat="1" ht="18" customHeight="1" x14ac:dyDescent="0.6">
      <c r="B416" s="258"/>
      <c r="C416" s="258"/>
      <c r="E416" s="258"/>
      <c r="F416" s="258"/>
      <c r="I416" s="258"/>
    </row>
    <row r="417" spans="2:9" s="241" customFormat="1" ht="18" customHeight="1" x14ac:dyDescent="0.6">
      <c r="B417" s="258"/>
      <c r="C417" s="258"/>
      <c r="E417" s="258"/>
      <c r="F417" s="258"/>
      <c r="I417" s="258"/>
    </row>
    <row r="418" spans="2:9" s="241" customFormat="1" ht="18" customHeight="1" x14ac:dyDescent="0.6">
      <c r="B418" s="258"/>
      <c r="C418" s="258"/>
      <c r="E418" s="258"/>
      <c r="F418" s="258"/>
      <c r="I418" s="258"/>
    </row>
    <row r="419" spans="2:9" s="241" customFormat="1" ht="18" customHeight="1" x14ac:dyDescent="0.6">
      <c r="B419" s="258"/>
      <c r="C419" s="258"/>
      <c r="E419" s="258"/>
      <c r="F419" s="258"/>
      <c r="I419" s="258"/>
    </row>
    <row r="420" spans="2:9" s="241" customFormat="1" ht="18" customHeight="1" x14ac:dyDescent="0.6">
      <c r="B420" s="258"/>
      <c r="C420" s="258"/>
      <c r="E420" s="258"/>
      <c r="F420" s="258"/>
      <c r="I420" s="258"/>
    </row>
    <row r="421" spans="2:9" s="241" customFormat="1" ht="18" customHeight="1" x14ac:dyDescent="0.6">
      <c r="B421" s="258"/>
      <c r="C421" s="258"/>
      <c r="E421" s="258"/>
      <c r="F421" s="258"/>
      <c r="I421" s="258"/>
    </row>
    <row r="422" spans="2:9" s="241" customFormat="1" ht="18" customHeight="1" x14ac:dyDescent="0.6">
      <c r="B422" s="258"/>
      <c r="C422" s="258"/>
      <c r="E422" s="258"/>
      <c r="F422" s="258"/>
      <c r="I422" s="258"/>
    </row>
    <row r="423" spans="2:9" s="241" customFormat="1" ht="18" customHeight="1" x14ac:dyDescent="0.6">
      <c r="B423" s="258"/>
      <c r="C423" s="258"/>
      <c r="E423" s="258"/>
      <c r="F423" s="258"/>
      <c r="I423" s="258"/>
    </row>
    <row r="424" spans="2:9" s="241" customFormat="1" ht="18" customHeight="1" x14ac:dyDescent="0.6">
      <c r="B424" s="258"/>
      <c r="C424" s="258"/>
      <c r="E424" s="258"/>
      <c r="F424" s="258"/>
      <c r="I424" s="258"/>
    </row>
    <row r="425" spans="2:9" s="241" customFormat="1" ht="18" customHeight="1" x14ac:dyDescent="0.6">
      <c r="B425" s="258"/>
      <c r="C425" s="258"/>
      <c r="E425" s="258"/>
      <c r="F425" s="258"/>
      <c r="I425" s="258"/>
    </row>
    <row r="426" spans="2:9" s="241" customFormat="1" ht="18" customHeight="1" x14ac:dyDescent="0.6">
      <c r="B426" s="258"/>
      <c r="C426" s="258"/>
      <c r="E426" s="258"/>
      <c r="F426" s="258"/>
      <c r="I426" s="258"/>
    </row>
    <row r="427" spans="2:9" s="241" customFormat="1" ht="18" customHeight="1" x14ac:dyDescent="0.6">
      <c r="B427" s="258"/>
      <c r="C427" s="258"/>
      <c r="E427" s="258"/>
      <c r="F427" s="258"/>
      <c r="I427" s="258"/>
    </row>
    <row r="428" spans="2:9" s="241" customFormat="1" ht="18" customHeight="1" x14ac:dyDescent="0.6">
      <c r="B428" s="258"/>
      <c r="C428" s="258"/>
      <c r="E428" s="258"/>
      <c r="F428" s="258"/>
      <c r="I428" s="258"/>
    </row>
    <row r="429" spans="2:9" s="241" customFormat="1" ht="18" customHeight="1" x14ac:dyDescent="0.6">
      <c r="B429" s="258"/>
      <c r="C429" s="258"/>
      <c r="E429" s="258"/>
      <c r="F429" s="258"/>
      <c r="I429" s="258"/>
    </row>
    <row r="430" spans="2:9" s="241" customFormat="1" ht="18" customHeight="1" x14ac:dyDescent="0.6">
      <c r="B430" s="258"/>
      <c r="C430" s="258"/>
      <c r="E430" s="258"/>
      <c r="F430" s="258"/>
      <c r="I430" s="258"/>
    </row>
    <row r="431" spans="2:9" s="241" customFormat="1" ht="18" customHeight="1" x14ac:dyDescent="0.6">
      <c r="B431" s="258"/>
      <c r="C431" s="258"/>
      <c r="E431" s="258"/>
      <c r="F431" s="258"/>
      <c r="I431" s="258"/>
    </row>
    <row r="432" spans="2:9" s="241" customFormat="1" ht="18" customHeight="1" x14ac:dyDescent="0.6">
      <c r="B432" s="258"/>
      <c r="C432" s="258"/>
      <c r="E432" s="258"/>
      <c r="F432" s="258"/>
      <c r="I432" s="258"/>
    </row>
    <row r="433" spans="2:9" s="241" customFormat="1" ht="18" customHeight="1" x14ac:dyDescent="0.6">
      <c r="B433" s="258"/>
      <c r="C433" s="258"/>
      <c r="E433" s="258"/>
      <c r="F433" s="258"/>
      <c r="I433" s="258"/>
    </row>
    <row r="434" spans="2:9" s="241" customFormat="1" ht="18" customHeight="1" x14ac:dyDescent="0.6">
      <c r="B434" s="258"/>
      <c r="C434" s="258"/>
      <c r="E434" s="258"/>
      <c r="F434" s="258"/>
      <c r="I434" s="258"/>
    </row>
    <row r="435" spans="2:9" s="241" customFormat="1" ht="18" customHeight="1" x14ac:dyDescent="0.6">
      <c r="B435" s="258"/>
      <c r="C435" s="258"/>
      <c r="E435" s="258"/>
      <c r="F435" s="258"/>
      <c r="I435" s="258"/>
    </row>
    <row r="436" spans="2:9" s="241" customFormat="1" ht="18" customHeight="1" x14ac:dyDescent="0.6">
      <c r="B436" s="258"/>
      <c r="C436" s="258"/>
      <c r="E436" s="258"/>
      <c r="F436" s="258"/>
      <c r="I436" s="258"/>
    </row>
    <row r="437" spans="2:9" s="241" customFormat="1" ht="18" customHeight="1" x14ac:dyDescent="0.6">
      <c r="B437" s="258"/>
      <c r="C437" s="258"/>
      <c r="E437" s="258"/>
      <c r="F437" s="258"/>
      <c r="I437" s="258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H102"/>
  <sheetViews>
    <sheetView showGridLines="0" view="pageBreakPreview" zoomScaleNormal="100" zoomScaleSheetLayoutView="10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N39" sqref="N39"/>
    </sheetView>
  </sheetViews>
  <sheetFormatPr defaultColWidth="9.125" defaultRowHeight="21" x14ac:dyDescent="0.6"/>
  <cols>
    <col min="1" max="1" width="3.625" style="8" customWidth="1"/>
    <col min="2" max="2" width="25.625" style="8" customWidth="1"/>
    <col min="3" max="10" width="3.625" style="8" customWidth="1"/>
    <col min="11" max="22" width="3.375" style="8" customWidth="1"/>
    <col min="23" max="23" width="10.625" style="8" customWidth="1"/>
    <col min="24" max="24" width="9.125" style="8"/>
    <col min="25" max="32" width="5.75" style="8" customWidth="1"/>
    <col min="33" max="33" width="9.125" style="8"/>
    <col min="34" max="34" width="17" style="8" customWidth="1"/>
    <col min="35" max="16384" width="9.125" style="8"/>
  </cols>
  <sheetData>
    <row r="1" spans="1:34" s="60" customFormat="1" ht="35.1" customHeight="1" thickBot="1" x14ac:dyDescent="0.75">
      <c r="A1" s="616" t="s">
        <v>122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</row>
    <row r="2" spans="1:34" ht="30" customHeight="1" thickBot="1" x14ac:dyDescent="0.65">
      <c r="A2" s="260" t="s">
        <v>0</v>
      </c>
      <c r="B2" s="261"/>
      <c r="C2" s="617" t="s">
        <v>13</v>
      </c>
      <c r="D2" s="618"/>
      <c r="E2" s="618"/>
      <c r="F2" s="618"/>
      <c r="G2" s="618"/>
      <c r="H2" s="618"/>
      <c r="I2" s="618"/>
      <c r="J2" s="619"/>
      <c r="K2" s="617" t="s">
        <v>15</v>
      </c>
      <c r="L2" s="618"/>
      <c r="M2" s="618"/>
      <c r="N2" s="619"/>
      <c r="O2" s="620" t="s">
        <v>123</v>
      </c>
      <c r="P2" s="621"/>
      <c r="Q2" s="621"/>
      <c r="R2" s="622"/>
      <c r="S2" s="617" t="s">
        <v>15</v>
      </c>
      <c r="T2" s="618"/>
      <c r="U2" s="618"/>
      <c r="V2" s="619"/>
      <c r="W2" s="623" t="s">
        <v>47</v>
      </c>
      <c r="Y2" s="607" t="s">
        <v>56</v>
      </c>
      <c r="Z2" s="607"/>
      <c r="AA2" s="607"/>
      <c r="AB2" s="607"/>
      <c r="AC2" s="607"/>
      <c r="AD2" s="607"/>
      <c r="AE2" s="607"/>
      <c r="AF2" s="607"/>
      <c r="AH2" s="262" t="s">
        <v>64</v>
      </c>
    </row>
    <row r="3" spans="1:34" ht="30" customHeight="1" x14ac:dyDescent="0.6">
      <c r="A3" s="263" t="s">
        <v>2</v>
      </c>
      <c r="B3" s="264" t="s">
        <v>55</v>
      </c>
      <c r="C3" s="608">
        <v>1</v>
      </c>
      <c r="D3" s="610">
        <v>2</v>
      </c>
      <c r="E3" s="610">
        <v>3</v>
      </c>
      <c r="F3" s="610">
        <v>4</v>
      </c>
      <c r="G3" s="610">
        <v>5</v>
      </c>
      <c r="H3" s="610">
        <v>6</v>
      </c>
      <c r="I3" s="610">
        <v>7</v>
      </c>
      <c r="J3" s="612">
        <v>8</v>
      </c>
      <c r="K3" s="265" t="s">
        <v>57</v>
      </c>
      <c r="L3" s="266" t="s">
        <v>58</v>
      </c>
      <c r="M3" s="266" t="s">
        <v>59</v>
      </c>
      <c r="N3" s="267" t="s">
        <v>60</v>
      </c>
      <c r="O3" s="268">
        <v>1</v>
      </c>
      <c r="P3" s="269">
        <v>2</v>
      </c>
      <c r="Q3" s="270">
        <v>3</v>
      </c>
      <c r="R3" s="271" t="s">
        <v>1</v>
      </c>
      <c r="S3" s="614" t="s">
        <v>57</v>
      </c>
      <c r="T3" s="626" t="s">
        <v>58</v>
      </c>
      <c r="U3" s="626" t="s">
        <v>59</v>
      </c>
      <c r="V3" s="628" t="s">
        <v>60</v>
      </c>
      <c r="W3" s="624"/>
      <c r="Y3" s="272" t="s">
        <v>57</v>
      </c>
      <c r="Z3" s="273" t="s">
        <v>58</v>
      </c>
      <c r="AA3" s="273" t="s">
        <v>59</v>
      </c>
      <c r="AB3" s="274" t="s">
        <v>60</v>
      </c>
      <c r="AC3" s="275" t="s">
        <v>57</v>
      </c>
      <c r="AD3" s="276" t="s">
        <v>58</v>
      </c>
      <c r="AE3" s="276" t="s">
        <v>59</v>
      </c>
      <c r="AF3" s="277" t="s">
        <v>60</v>
      </c>
      <c r="AH3" s="605" t="s">
        <v>63</v>
      </c>
    </row>
    <row r="4" spans="1:34" ht="22.5" customHeight="1" thickBot="1" x14ac:dyDescent="0.65">
      <c r="A4" s="278"/>
      <c r="B4" s="279"/>
      <c r="C4" s="609"/>
      <c r="D4" s="611"/>
      <c r="E4" s="611"/>
      <c r="F4" s="611"/>
      <c r="G4" s="611"/>
      <c r="H4" s="611"/>
      <c r="I4" s="611"/>
      <c r="J4" s="613"/>
      <c r="K4" s="280">
        <v>3</v>
      </c>
      <c r="L4" s="281">
        <v>2</v>
      </c>
      <c r="M4" s="281">
        <v>1</v>
      </c>
      <c r="N4" s="282">
        <v>0</v>
      </c>
      <c r="O4" s="283">
        <v>3</v>
      </c>
      <c r="P4" s="281">
        <v>3</v>
      </c>
      <c r="Q4" s="282">
        <v>3</v>
      </c>
      <c r="R4" s="284">
        <v>9</v>
      </c>
      <c r="S4" s="615"/>
      <c r="T4" s="627"/>
      <c r="U4" s="627"/>
      <c r="V4" s="629"/>
      <c r="W4" s="625"/>
      <c r="Y4" s="285">
        <v>3</v>
      </c>
      <c r="Z4" s="286">
        <v>2</v>
      </c>
      <c r="AA4" s="286">
        <v>1</v>
      </c>
      <c r="AB4" s="287">
        <v>0</v>
      </c>
      <c r="AC4" s="288">
        <v>3</v>
      </c>
      <c r="AD4" s="289">
        <v>2</v>
      </c>
      <c r="AE4" s="289">
        <v>1</v>
      </c>
      <c r="AF4" s="290">
        <v>0</v>
      </c>
      <c r="AH4" s="606"/>
    </row>
    <row r="5" spans="1:34" ht="18" customHeight="1" x14ac:dyDescent="0.6">
      <c r="A5" s="291">
        <v>1</v>
      </c>
      <c r="B5" s="4" t="str">
        <f>'เวลาเรียน3-1'!D6</f>
        <v>นางสาว กัญญารัตน์  ไชยทุ่งฉิน</v>
      </c>
      <c r="C5" s="292">
        <v>3</v>
      </c>
      <c r="D5" s="293">
        <v>3</v>
      </c>
      <c r="E5" s="293">
        <v>3</v>
      </c>
      <c r="F5" s="293">
        <v>3</v>
      </c>
      <c r="G5" s="293">
        <v>2</v>
      </c>
      <c r="H5" s="293">
        <v>2</v>
      </c>
      <c r="I5" s="293">
        <v>2</v>
      </c>
      <c r="J5" s="294">
        <v>2</v>
      </c>
      <c r="K5" s="295" t="str">
        <f t="shared" ref="K5:K33" si="0">IF(AB5&gt;0," ",IF(Y5&lt;AA5," ",IF(Z5&gt;Y5," ",IF(Y5&gt;=Z5,"/"," "))))</f>
        <v>/</v>
      </c>
      <c r="L5" s="296" t="str">
        <f>IF(AB5&gt;0," ",IF(Z5=Y5," ",IF(Z5&gt;=AA5,"/",IF(AA5&gt;Y5," ",IF(AA5&gt;Z5," ",IF(Y5=2," "))))))</f>
        <v xml:space="preserve"> </v>
      </c>
      <c r="M5" s="297" t="str">
        <f>IF(AB5&gt;0," ",IF(AA5&lt;Z5," ",IF(AA5&lt;Y5," ",IF(AA5&gt;Z5,"/",IF(AA5=Z5," ")))))</f>
        <v xml:space="preserve"> </v>
      </c>
      <c r="N5" s="298" t="str">
        <f t="shared" ref="N5:N33" si="1">IF(AB5&gt;0,"/"," ")</f>
        <v xml:space="preserve"> </v>
      </c>
      <c r="O5" s="37">
        <v>1</v>
      </c>
      <c r="P5" s="38">
        <v>1</v>
      </c>
      <c r="Q5" s="299">
        <v>3</v>
      </c>
      <c r="R5" s="300">
        <f>SUM(O5:Q5)</f>
        <v>5</v>
      </c>
      <c r="S5" s="268" t="str">
        <f>IF(R5&gt;=8,"/"," ")</f>
        <v xml:space="preserve"> </v>
      </c>
      <c r="T5" s="269" t="str">
        <f>IF(R5=7,"/",IF(R5=6,"/"," "))</f>
        <v xml:space="preserve"> </v>
      </c>
      <c r="U5" s="269" t="str">
        <f>IF(R5=5,"/",IF(R5=4,"/",IF(R5=3,"/"," ")))</f>
        <v>/</v>
      </c>
      <c r="V5" s="301" t="str">
        <f t="shared" ref="V5:V21" si="2">IF(R5&lt;3,"/"," ")</f>
        <v xml:space="preserve"> </v>
      </c>
      <c r="W5" s="302"/>
      <c r="Y5" s="303">
        <f t="shared" ref="Y5:Y23" si="3">COUNTIF(C5:J5,$Y$4)</f>
        <v>4</v>
      </c>
      <c r="Z5" s="304">
        <f t="shared" ref="Z5:Z23" si="4">COUNTIF(C5:J5,$Z$4)</f>
        <v>4</v>
      </c>
      <c r="AA5" s="304">
        <f t="shared" ref="AA5:AA23" si="5">COUNTIF(C5:J5,$AA$4)</f>
        <v>0</v>
      </c>
      <c r="AB5" s="305">
        <f t="shared" ref="AB5:AB23" si="6">COUNTIF(C5:J5,$AB$4)</f>
        <v>0</v>
      </c>
      <c r="AC5" s="306" t="str">
        <f>IF(AB5&gt;0," ",IF(Y5&lt;AA5," ",IF(Z5&gt;Y5," ",IF(Y5&gt;=Z5,"3"," "))))</f>
        <v>3</v>
      </c>
      <c r="AD5" s="307" t="str">
        <f>IF(AB5&gt;0," ",IF(Z5=Y5," ",IF(Z5&gt;=AA5,"2",IF(AA5&gt;Y5," ",IF(AA5&gt;Z5," ",IF(Y5=2," "))))))</f>
        <v xml:space="preserve"> </v>
      </c>
      <c r="AE5" s="307" t="str">
        <f>IF(AB5&gt;0," ",IF(AA5&lt;Z5," ",IF(AA5&lt;Y5," ",IF(AA5&gt;Z5,"1",IF(AA5=Z5," ")))))</f>
        <v xml:space="preserve"> </v>
      </c>
      <c r="AF5" s="308" t="str">
        <f>IF(AB5&gt;0,"0"," ")</f>
        <v xml:space="preserve"> </v>
      </c>
      <c r="AG5" s="45"/>
      <c r="AH5" s="309" t="str">
        <f>IF(R5&lt;3,"0",IF(R5&lt;6,"1",IF(R5&lt;8,2,3)))</f>
        <v>1</v>
      </c>
    </row>
    <row r="6" spans="1:34" ht="18" customHeight="1" x14ac:dyDescent="0.6">
      <c r="A6" s="5">
        <v>2</v>
      </c>
      <c r="B6" s="4" t="str">
        <f>'เวลาเรียน3-1'!D7</f>
        <v>นางสาว เพชรลดา  นาคเสม</v>
      </c>
      <c r="C6" s="37">
        <v>3</v>
      </c>
      <c r="D6" s="38">
        <v>3</v>
      </c>
      <c r="E6" s="38">
        <v>3</v>
      </c>
      <c r="F6" s="38">
        <v>3</v>
      </c>
      <c r="G6" s="38">
        <v>1</v>
      </c>
      <c r="H6" s="38">
        <v>1</v>
      </c>
      <c r="I6" s="38">
        <v>1</v>
      </c>
      <c r="J6" s="299">
        <v>0</v>
      </c>
      <c r="K6" s="310" t="str">
        <f t="shared" si="0"/>
        <v xml:space="preserve"> </v>
      </c>
      <c r="L6" s="311" t="str">
        <f t="shared" ref="L6:L33" si="7">IF(AB6&gt;0," ",IF(Z6=Y6," ",IF(Z6&gt;=AA6,"/",IF(AA6&gt;Y6," ",IF(AA6&gt;Z6," ",IF(Y6=2," "))))))</f>
        <v xml:space="preserve"> </v>
      </c>
      <c r="M6" s="312" t="str">
        <f t="shared" ref="M6:M33" si="8">IF(AB6&gt;0," ",IF(AA6&lt;Z6," ",IF(AA6&lt;Y6," ",IF(AA6&gt;Z6,"/",IF(AA6=Z6," ")))))</f>
        <v xml:space="preserve"> </v>
      </c>
      <c r="N6" s="313" t="str">
        <f t="shared" si="1"/>
        <v>/</v>
      </c>
      <c r="O6" s="37">
        <v>2</v>
      </c>
      <c r="P6" s="38">
        <v>2</v>
      </c>
      <c r="Q6" s="299">
        <v>2</v>
      </c>
      <c r="R6" s="300">
        <f t="shared" ref="R6:R33" si="9">SUM(O6:Q6)</f>
        <v>6</v>
      </c>
      <c r="S6" s="314" t="str">
        <f t="shared" ref="S6:S21" si="10">IF(R6&gt;=8,"/"," ")</f>
        <v xml:space="preserve"> </v>
      </c>
      <c r="T6" s="315" t="str">
        <f t="shared" ref="T6:T21" si="11">IF(R6=7,"/",IF(R6=6,"/"," "))</f>
        <v>/</v>
      </c>
      <c r="U6" s="315" t="str">
        <f t="shared" ref="U6:U21" si="12">IF(R6=5,"/",IF(R6=4,"/",IF(R6=3,"/"," ")))</f>
        <v xml:space="preserve"> </v>
      </c>
      <c r="V6" s="301" t="str">
        <f t="shared" si="2"/>
        <v xml:space="preserve"> </v>
      </c>
      <c r="W6" s="316"/>
      <c r="Y6" s="317">
        <f t="shared" si="3"/>
        <v>4</v>
      </c>
      <c r="Z6" s="318">
        <f t="shared" si="4"/>
        <v>0</v>
      </c>
      <c r="AA6" s="318">
        <f t="shared" si="5"/>
        <v>3</v>
      </c>
      <c r="AB6" s="319">
        <f t="shared" si="6"/>
        <v>1</v>
      </c>
      <c r="AC6" s="320" t="str">
        <f t="shared" ref="AC6:AC33" si="13">IF(AB6&gt;0," ",IF(Y6&lt;AA6," ",IF(Z6&gt;Y6," ",IF(Y6&gt;=Z6,"3"," "))))</f>
        <v xml:space="preserve"> </v>
      </c>
      <c r="AD6" s="321" t="str">
        <f t="shared" ref="AD6:AD33" si="14">IF(AB6&gt;0," ",IF(Z6=Y6," ",IF(Z6&gt;=AA6,"2",IF(AA6&gt;Y6," ",IF(AA6&gt;Z6," ",IF(Y6=2," "))))))</f>
        <v xml:space="preserve"> </v>
      </c>
      <c r="AE6" s="321" t="str">
        <f t="shared" ref="AE6:AE32" si="15">IF(AB6&gt;0," ",IF(AA6&lt;Z6," ",IF(AA6&lt;Y6," ",IF(AA6&gt;Z6,"1",IF(AA6=Z6," ")))))</f>
        <v xml:space="preserve"> </v>
      </c>
      <c r="AF6" s="322" t="str">
        <f t="shared" ref="AF6:AF33" si="16">IF(AB6&gt;0,"0"," ")</f>
        <v>0</v>
      </c>
      <c r="AG6" s="45"/>
      <c r="AH6" s="323">
        <f t="shared" ref="AH6:AH33" si="17">IF(R6&lt;3,"0",IF(R6&lt;6,"1",IF(R6&lt;8,2,3)))</f>
        <v>2</v>
      </c>
    </row>
    <row r="7" spans="1:34" ht="18" customHeight="1" x14ac:dyDescent="0.6">
      <c r="A7" s="291">
        <v>3</v>
      </c>
      <c r="B7" s="4" t="str">
        <f>'เวลาเรียน3-1'!D8</f>
        <v>นางสาว พิมลภา  ตุ้มทองคำ</v>
      </c>
      <c r="C7" s="37">
        <v>2</v>
      </c>
      <c r="D7" s="38">
        <v>2</v>
      </c>
      <c r="E7" s="38">
        <v>2</v>
      </c>
      <c r="F7" s="38">
        <v>3</v>
      </c>
      <c r="G7" s="38">
        <v>3</v>
      </c>
      <c r="H7" s="38">
        <v>3</v>
      </c>
      <c r="I7" s="38">
        <v>1</v>
      </c>
      <c r="J7" s="299">
        <v>0</v>
      </c>
      <c r="K7" s="310" t="str">
        <f t="shared" si="0"/>
        <v xml:space="preserve"> </v>
      </c>
      <c r="L7" s="311" t="str">
        <f t="shared" si="7"/>
        <v xml:space="preserve"> </v>
      </c>
      <c r="M7" s="312" t="str">
        <f t="shared" si="8"/>
        <v xml:space="preserve"> </v>
      </c>
      <c r="N7" s="313" t="str">
        <f t="shared" si="1"/>
        <v>/</v>
      </c>
      <c r="O7" s="37">
        <v>1</v>
      </c>
      <c r="P7" s="38">
        <v>2</v>
      </c>
      <c r="Q7" s="299">
        <v>3</v>
      </c>
      <c r="R7" s="300">
        <f t="shared" si="9"/>
        <v>6</v>
      </c>
      <c r="S7" s="314" t="str">
        <f t="shared" si="10"/>
        <v xml:space="preserve"> </v>
      </c>
      <c r="T7" s="315" t="str">
        <f t="shared" si="11"/>
        <v>/</v>
      </c>
      <c r="U7" s="315" t="str">
        <f t="shared" si="12"/>
        <v xml:space="preserve"> </v>
      </c>
      <c r="V7" s="301" t="str">
        <f t="shared" si="2"/>
        <v xml:space="preserve"> </v>
      </c>
      <c r="W7" s="316"/>
      <c r="Y7" s="317">
        <f t="shared" si="3"/>
        <v>3</v>
      </c>
      <c r="Z7" s="318">
        <f t="shared" si="4"/>
        <v>3</v>
      </c>
      <c r="AA7" s="318">
        <f t="shared" si="5"/>
        <v>1</v>
      </c>
      <c r="AB7" s="319">
        <f t="shared" si="6"/>
        <v>1</v>
      </c>
      <c r="AC7" s="320" t="str">
        <f t="shared" si="13"/>
        <v xml:space="preserve"> </v>
      </c>
      <c r="AD7" s="321" t="str">
        <f t="shared" si="14"/>
        <v xml:space="preserve"> </v>
      </c>
      <c r="AE7" s="321" t="str">
        <f t="shared" si="15"/>
        <v xml:space="preserve"> </v>
      </c>
      <c r="AF7" s="322" t="str">
        <f t="shared" si="16"/>
        <v>0</v>
      </c>
      <c r="AG7" s="45"/>
      <c r="AH7" s="323">
        <f t="shared" si="17"/>
        <v>2</v>
      </c>
    </row>
    <row r="8" spans="1:34" ht="18" customHeight="1" x14ac:dyDescent="0.6">
      <c r="A8" s="5">
        <v>4</v>
      </c>
      <c r="B8" s="4" t="str">
        <f>'เวลาเรียน3-1'!D9</f>
        <v>นางสาว ลลิตา  เมืองประสิทธิ์</v>
      </c>
      <c r="C8" s="324">
        <v>2</v>
      </c>
      <c r="D8" s="325">
        <v>2</v>
      </c>
      <c r="E8" s="325">
        <v>2</v>
      </c>
      <c r="F8" s="325">
        <v>1</v>
      </c>
      <c r="G8" s="325">
        <v>1</v>
      </c>
      <c r="H8" s="325">
        <v>1</v>
      </c>
      <c r="I8" s="325">
        <v>1</v>
      </c>
      <c r="J8" s="326">
        <v>1</v>
      </c>
      <c r="K8" s="310" t="str">
        <f t="shared" si="0"/>
        <v xml:space="preserve"> </v>
      </c>
      <c r="L8" s="311" t="str">
        <f t="shared" si="7"/>
        <v xml:space="preserve"> </v>
      </c>
      <c r="M8" s="312" t="str">
        <f t="shared" si="8"/>
        <v>/</v>
      </c>
      <c r="N8" s="313" t="str">
        <f t="shared" si="1"/>
        <v xml:space="preserve"> </v>
      </c>
      <c r="O8" s="324">
        <v>3</v>
      </c>
      <c r="P8" s="325">
        <v>3</v>
      </c>
      <c r="Q8" s="326">
        <v>2</v>
      </c>
      <c r="R8" s="327">
        <f t="shared" si="9"/>
        <v>8</v>
      </c>
      <c r="S8" s="328" t="str">
        <f t="shared" si="10"/>
        <v>/</v>
      </c>
      <c r="T8" s="329" t="str">
        <f t="shared" si="11"/>
        <v xml:space="preserve"> </v>
      </c>
      <c r="U8" s="329" t="str">
        <f t="shared" si="12"/>
        <v xml:space="preserve"> </v>
      </c>
      <c r="V8" s="301" t="str">
        <f t="shared" si="2"/>
        <v xml:space="preserve"> </v>
      </c>
      <c r="W8" s="330"/>
      <c r="Y8" s="317">
        <f t="shared" si="3"/>
        <v>0</v>
      </c>
      <c r="Z8" s="318">
        <f t="shared" si="4"/>
        <v>3</v>
      </c>
      <c r="AA8" s="318">
        <f t="shared" si="5"/>
        <v>5</v>
      </c>
      <c r="AB8" s="319">
        <f t="shared" si="6"/>
        <v>0</v>
      </c>
      <c r="AC8" s="320" t="str">
        <f t="shared" si="13"/>
        <v xml:space="preserve"> </v>
      </c>
      <c r="AD8" s="321" t="str">
        <f t="shared" si="14"/>
        <v xml:space="preserve"> </v>
      </c>
      <c r="AE8" s="321" t="str">
        <f t="shared" si="15"/>
        <v>1</v>
      </c>
      <c r="AF8" s="322" t="str">
        <f t="shared" si="16"/>
        <v xml:space="preserve"> </v>
      </c>
      <c r="AG8" s="45"/>
      <c r="AH8" s="323">
        <f t="shared" si="17"/>
        <v>3</v>
      </c>
    </row>
    <row r="9" spans="1:34" ht="18" customHeight="1" x14ac:dyDescent="0.6">
      <c r="A9" s="291">
        <v>5</v>
      </c>
      <c r="B9" s="4" t="str">
        <f>'เวลาเรียน3-1'!D10</f>
        <v>นางสาว ณิชมน  ศรีบุญ</v>
      </c>
      <c r="C9" s="37">
        <v>2</v>
      </c>
      <c r="D9" s="38">
        <v>2</v>
      </c>
      <c r="E9" s="38">
        <v>2</v>
      </c>
      <c r="F9" s="38">
        <v>2</v>
      </c>
      <c r="G9" s="38">
        <v>1</v>
      </c>
      <c r="H9" s="38">
        <v>1</v>
      </c>
      <c r="I9" s="38">
        <v>1</v>
      </c>
      <c r="J9" s="299">
        <v>1</v>
      </c>
      <c r="K9" s="310" t="str">
        <f t="shared" si="0"/>
        <v xml:space="preserve"> </v>
      </c>
      <c r="L9" s="311" t="str">
        <f t="shared" si="7"/>
        <v>/</v>
      </c>
      <c r="M9" s="312" t="str">
        <f t="shared" si="8"/>
        <v xml:space="preserve"> </v>
      </c>
      <c r="N9" s="313" t="str">
        <f t="shared" si="1"/>
        <v xml:space="preserve"> </v>
      </c>
      <c r="O9" s="37">
        <v>3</v>
      </c>
      <c r="P9" s="38">
        <v>2</v>
      </c>
      <c r="Q9" s="299">
        <v>2</v>
      </c>
      <c r="R9" s="300">
        <f t="shared" si="9"/>
        <v>7</v>
      </c>
      <c r="S9" s="314" t="str">
        <f t="shared" si="10"/>
        <v xml:space="preserve"> </v>
      </c>
      <c r="T9" s="315" t="str">
        <f t="shared" si="11"/>
        <v>/</v>
      </c>
      <c r="U9" s="315" t="str">
        <f t="shared" si="12"/>
        <v xml:space="preserve"> </v>
      </c>
      <c r="V9" s="301" t="str">
        <f t="shared" si="2"/>
        <v xml:space="preserve"> </v>
      </c>
      <c r="W9" s="316"/>
      <c r="Y9" s="317">
        <f t="shared" si="3"/>
        <v>0</v>
      </c>
      <c r="Z9" s="318">
        <f t="shared" si="4"/>
        <v>4</v>
      </c>
      <c r="AA9" s="318">
        <f t="shared" si="5"/>
        <v>4</v>
      </c>
      <c r="AB9" s="319">
        <f t="shared" si="6"/>
        <v>0</v>
      </c>
      <c r="AC9" s="320" t="str">
        <f t="shared" si="13"/>
        <v xml:space="preserve"> </v>
      </c>
      <c r="AD9" s="321" t="str">
        <f t="shared" si="14"/>
        <v>2</v>
      </c>
      <c r="AE9" s="321" t="str">
        <f t="shared" si="15"/>
        <v xml:space="preserve"> </v>
      </c>
      <c r="AF9" s="322" t="str">
        <f t="shared" si="16"/>
        <v xml:space="preserve"> </v>
      </c>
      <c r="AG9" s="45"/>
      <c r="AH9" s="323">
        <f t="shared" si="17"/>
        <v>2</v>
      </c>
    </row>
    <row r="10" spans="1:34" ht="18" customHeight="1" x14ac:dyDescent="0.6">
      <c r="A10" s="5">
        <v>6</v>
      </c>
      <c r="B10" s="4" t="str">
        <f>'เวลาเรียน3-1'!D11</f>
        <v>นางสาว วรัญญา  เพ็งกระจ่าง</v>
      </c>
      <c r="C10" s="292">
        <v>2</v>
      </c>
      <c r="D10" s="293">
        <v>2</v>
      </c>
      <c r="E10" s="293">
        <v>2</v>
      </c>
      <c r="F10" s="294">
        <v>2</v>
      </c>
      <c r="G10" s="331">
        <v>2</v>
      </c>
      <c r="H10" s="331">
        <v>1</v>
      </c>
      <c r="I10" s="331">
        <v>1</v>
      </c>
      <c r="J10" s="332">
        <v>1</v>
      </c>
      <c r="K10" s="310" t="str">
        <f t="shared" si="0"/>
        <v xml:space="preserve"> </v>
      </c>
      <c r="L10" s="311" t="str">
        <f t="shared" si="7"/>
        <v>/</v>
      </c>
      <c r="M10" s="312" t="str">
        <f t="shared" si="8"/>
        <v xml:space="preserve"> </v>
      </c>
      <c r="N10" s="313" t="str">
        <f t="shared" si="1"/>
        <v xml:space="preserve"> </v>
      </c>
      <c r="O10" s="37">
        <v>1</v>
      </c>
      <c r="P10" s="38">
        <v>1</v>
      </c>
      <c r="Q10" s="299">
        <v>0</v>
      </c>
      <c r="R10" s="300">
        <f t="shared" si="9"/>
        <v>2</v>
      </c>
      <c r="S10" s="314" t="str">
        <f t="shared" si="10"/>
        <v xml:space="preserve"> </v>
      </c>
      <c r="T10" s="315" t="str">
        <f t="shared" si="11"/>
        <v xml:space="preserve"> </v>
      </c>
      <c r="U10" s="315" t="str">
        <f t="shared" si="12"/>
        <v xml:space="preserve"> </v>
      </c>
      <c r="V10" s="301" t="str">
        <f t="shared" si="2"/>
        <v>/</v>
      </c>
      <c r="W10" s="316"/>
      <c r="Y10" s="317">
        <f t="shared" si="3"/>
        <v>0</v>
      </c>
      <c r="Z10" s="318">
        <f t="shared" si="4"/>
        <v>5</v>
      </c>
      <c r="AA10" s="318">
        <f t="shared" si="5"/>
        <v>3</v>
      </c>
      <c r="AB10" s="319">
        <f t="shared" si="6"/>
        <v>0</v>
      </c>
      <c r="AC10" s="320" t="str">
        <f t="shared" si="13"/>
        <v xml:space="preserve"> </v>
      </c>
      <c r="AD10" s="321" t="str">
        <f t="shared" si="14"/>
        <v>2</v>
      </c>
      <c r="AE10" s="321" t="str">
        <f t="shared" si="15"/>
        <v xml:space="preserve"> </v>
      </c>
      <c r="AF10" s="322" t="str">
        <f t="shared" si="16"/>
        <v xml:space="preserve"> </v>
      </c>
      <c r="AG10" s="45"/>
      <c r="AH10" s="323" t="str">
        <f t="shared" si="17"/>
        <v>0</v>
      </c>
    </row>
    <row r="11" spans="1:34" ht="18" customHeight="1" x14ac:dyDescent="0.6">
      <c r="A11" s="291">
        <v>7</v>
      </c>
      <c r="B11" s="4" t="str">
        <f>'เวลาเรียน3-1'!D12</f>
        <v>นาย วันชัย  จุ้ยมณี</v>
      </c>
      <c r="C11" s="292">
        <v>2</v>
      </c>
      <c r="D11" s="293">
        <v>2</v>
      </c>
      <c r="E11" s="293">
        <v>2</v>
      </c>
      <c r="F11" s="294">
        <v>2</v>
      </c>
      <c r="G11" s="331">
        <v>2</v>
      </c>
      <c r="H11" s="331">
        <v>2</v>
      </c>
      <c r="I11" s="331">
        <v>1</v>
      </c>
      <c r="J11" s="332">
        <v>1</v>
      </c>
      <c r="K11" s="310" t="str">
        <f t="shared" si="0"/>
        <v xml:space="preserve"> </v>
      </c>
      <c r="L11" s="311" t="str">
        <f t="shared" si="7"/>
        <v>/</v>
      </c>
      <c r="M11" s="312" t="str">
        <f t="shared" si="8"/>
        <v xml:space="preserve"> </v>
      </c>
      <c r="N11" s="313" t="str">
        <f t="shared" si="1"/>
        <v xml:space="preserve"> </v>
      </c>
      <c r="O11" s="37"/>
      <c r="P11" s="38"/>
      <c r="Q11" s="299"/>
      <c r="R11" s="300">
        <f t="shared" si="9"/>
        <v>0</v>
      </c>
      <c r="S11" s="314" t="str">
        <f t="shared" si="10"/>
        <v xml:space="preserve"> </v>
      </c>
      <c r="T11" s="315" t="str">
        <f t="shared" si="11"/>
        <v xml:space="preserve"> </v>
      </c>
      <c r="U11" s="315" t="str">
        <f t="shared" si="12"/>
        <v xml:space="preserve"> </v>
      </c>
      <c r="V11" s="301" t="str">
        <f t="shared" si="2"/>
        <v>/</v>
      </c>
      <c r="W11" s="316"/>
      <c r="Y11" s="317">
        <f t="shared" si="3"/>
        <v>0</v>
      </c>
      <c r="Z11" s="318">
        <f t="shared" si="4"/>
        <v>6</v>
      </c>
      <c r="AA11" s="318">
        <f t="shared" si="5"/>
        <v>2</v>
      </c>
      <c r="AB11" s="319">
        <f t="shared" si="6"/>
        <v>0</v>
      </c>
      <c r="AC11" s="320" t="str">
        <f t="shared" si="13"/>
        <v xml:space="preserve"> </v>
      </c>
      <c r="AD11" s="321" t="str">
        <f t="shared" si="14"/>
        <v>2</v>
      </c>
      <c r="AE11" s="321" t="str">
        <f t="shared" si="15"/>
        <v xml:space="preserve"> </v>
      </c>
      <c r="AF11" s="322" t="str">
        <f t="shared" si="16"/>
        <v xml:space="preserve"> </v>
      </c>
      <c r="AG11" s="45"/>
      <c r="AH11" s="323" t="str">
        <f t="shared" si="17"/>
        <v>0</v>
      </c>
    </row>
    <row r="12" spans="1:34" ht="18" customHeight="1" x14ac:dyDescent="0.6">
      <c r="A12" s="5">
        <v>8</v>
      </c>
      <c r="B12" s="4" t="str">
        <f>'เวลาเรียน3-1'!D13</f>
        <v>นาย ปาณรวุฒิ  ปานมาก</v>
      </c>
      <c r="C12" s="292">
        <v>2</v>
      </c>
      <c r="D12" s="293">
        <v>2</v>
      </c>
      <c r="E12" s="293">
        <v>2</v>
      </c>
      <c r="F12" s="294">
        <v>2</v>
      </c>
      <c r="G12" s="331">
        <v>2</v>
      </c>
      <c r="H12" s="331">
        <v>2</v>
      </c>
      <c r="I12" s="331">
        <v>2</v>
      </c>
      <c r="J12" s="332">
        <v>1</v>
      </c>
      <c r="K12" s="310" t="str">
        <f t="shared" si="0"/>
        <v xml:space="preserve"> </v>
      </c>
      <c r="L12" s="311" t="str">
        <f t="shared" si="7"/>
        <v>/</v>
      </c>
      <c r="M12" s="312" t="str">
        <f t="shared" si="8"/>
        <v xml:space="preserve"> </v>
      </c>
      <c r="N12" s="313" t="str">
        <f t="shared" si="1"/>
        <v xml:space="preserve"> </v>
      </c>
      <c r="O12" s="37"/>
      <c r="P12" s="38"/>
      <c r="Q12" s="299"/>
      <c r="R12" s="300">
        <f t="shared" si="9"/>
        <v>0</v>
      </c>
      <c r="S12" s="314" t="str">
        <f t="shared" si="10"/>
        <v xml:space="preserve"> </v>
      </c>
      <c r="T12" s="315" t="str">
        <f t="shared" si="11"/>
        <v xml:space="preserve"> </v>
      </c>
      <c r="U12" s="315" t="str">
        <f t="shared" si="12"/>
        <v xml:space="preserve"> </v>
      </c>
      <c r="V12" s="301" t="str">
        <f t="shared" si="2"/>
        <v>/</v>
      </c>
      <c r="W12" s="316"/>
      <c r="Y12" s="317">
        <f t="shared" si="3"/>
        <v>0</v>
      </c>
      <c r="Z12" s="318">
        <f t="shared" si="4"/>
        <v>7</v>
      </c>
      <c r="AA12" s="318">
        <f t="shared" si="5"/>
        <v>1</v>
      </c>
      <c r="AB12" s="319">
        <f t="shared" si="6"/>
        <v>0</v>
      </c>
      <c r="AC12" s="320" t="str">
        <f t="shared" si="13"/>
        <v xml:space="preserve"> </v>
      </c>
      <c r="AD12" s="321" t="str">
        <f t="shared" si="14"/>
        <v>2</v>
      </c>
      <c r="AE12" s="321" t="str">
        <f t="shared" si="15"/>
        <v xml:space="preserve"> </v>
      </c>
      <c r="AF12" s="322" t="str">
        <f t="shared" si="16"/>
        <v xml:space="preserve"> </v>
      </c>
      <c r="AG12" s="45"/>
      <c r="AH12" s="323" t="str">
        <f t="shared" si="17"/>
        <v>0</v>
      </c>
    </row>
    <row r="13" spans="1:34" ht="18" customHeight="1" x14ac:dyDescent="0.6">
      <c r="A13" s="291">
        <v>9</v>
      </c>
      <c r="B13" s="4" t="str">
        <f>'เวลาเรียน3-1'!D14</f>
        <v>นาย วีรภัทร  ศรีสมพัด</v>
      </c>
      <c r="C13" s="292">
        <v>2</v>
      </c>
      <c r="D13" s="293">
        <v>2</v>
      </c>
      <c r="E13" s="293">
        <v>2</v>
      </c>
      <c r="F13" s="294">
        <v>2</v>
      </c>
      <c r="G13" s="331">
        <v>2</v>
      </c>
      <c r="H13" s="331">
        <v>2</v>
      </c>
      <c r="I13" s="331">
        <v>2</v>
      </c>
      <c r="J13" s="332">
        <v>2</v>
      </c>
      <c r="K13" s="310" t="str">
        <f t="shared" si="0"/>
        <v xml:space="preserve"> </v>
      </c>
      <c r="L13" s="311" t="str">
        <f t="shared" si="7"/>
        <v>/</v>
      </c>
      <c r="M13" s="312" t="str">
        <f t="shared" si="8"/>
        <v xml:space="preserve"> </v>
      </c>
      <c r="N13" s="313" t="str">
        <f t="shared" si="1"/>
        <v xml:space="preserve"> </v>
      </c>
      <c r="O13" s="37"/>
      <c r="P13" s="38"/>
      <c r="Q13" s="299"/>
      <c r="R13" s="300">
        <f t="shared" si="9"/>
        <v>0</v>
      </c>
      <c r="S13" s="314" t="str">
        <f t="shared" si="10"/>
        <v xml:space="preserve"> </v>
      </c>
      <c r="T13" s="315" t="str">
        <f t="shared" si="11"/>
        <v xml:space="preserve"> </v>
      </c>
      <c r="U13" s="315" t="str">
        <f t="shared" si="12"/>
        <v xml:space="preserve"> </v>
      </c>
      <c r="V13" s="301" t="str">
        <f t="shared" si="2"/>
        <v>/</v>
      </c>
      <c r="W13" s="316"/>
      <c r="Y13" s="317">
        <f t="shared" si="3"/>
        <v>0</v>
      </c>
      <c r="Z13" s="318">
        <f t="shared" si="4"/>
        <v>8</v>
      </c>
      <c r="AA13" s="318">
        <f t="shared" si="5"/>
        <v>0</v>
      </c>
      <c r="AB13" s="319">
        <f t="shared" si="6"/>
        <v>0</v>
      </c>
      <c r="AC13" s="320" t="str">
        <f t="shared" si="13"/>
        <v xml:space="preserve"> </v>
      </c>
      <c r="AD13" s="321" t="str">
        <f t="shared" si="14"/>
        <v>2</v>
      </c>
      <c r="AE13" s="321" t="str">
        <f t="shared" si="15"/>
        <v xml:space="preserve"> </v>
      </c>
      <c r="AF13" s="322" t="str">
        <f t="shared" si="16"/>
        <v xml:space="preserve"> </v>
      </c>
      <c r="AG13" s="45"/>
      <c r="AH13" s="323" t="str">
        <f t="shared" si="17"/>
        <v>0</v>
      </c>
    </row>
    <row r="14" spans="1:34" ht="18" customHeight="1" x14ac:dyDescent="0.6">
      <c r="A14" s="5">
        <v>10</v>
      </c>
      <c r="B14" s="4" t="str">
        <f>'เวลาเรียน3-1'!D15</f>
        <v>นางสาว บุญยานุช  อรรฆพลกุล</v>
      </c>
      <c r="C14" s="292">
        <v>1</v>
      </c>
      <c r="D14" s="293">
        <v>1</v>
      </c>
      <c r="E14" s="293">
        <v>2</v>
      </c>
      <c r="F14" s="293">
        <v>1</v>
      </c>
      <c r="G14" s="293">
        <v>1</v>
      </c>
      <c r="H14" s="293">
        <v>2</v>
      </c>
      <c r="I14" s="293">
        <v>1</v>
      </c>
      <c r="J14" s="294">
        <v>1</v>
      </c>
      <c r="K14" s="310" t="str">
        <f t="shared" si="0"/>
        <v xml:space="preserve"> </v>
      </c>
      <c r="L14" s="311" t="str">
        <f t="shared" si="7"/>
        <v xml:space="preserve"> </v>
      </c>
      <c r="M14" s="312" t="str">
        <f t="shared" si="8"/>
        <v>/</v>
      </c>
      <c r="N14" s="313" t="str">
        <f t="shared" si="1"/>
        <v xml:space="preserve"> </v>
      </c>
      <c r="O14" s="37"/>
      <c r="P14" s="38"/>
      <c r="Q14" s="299"/>
      <c r="R14" s="300">
        <f t="shared" si="9"/>
        <v>0</v>
      </c>
      <c r="S14" s="314" t="str">
        <f t="shared" si="10"/>
        <v xml:space="preserve"> </v>
      </c>
      <c r="T14" s="315" t="str">
        <f t="shared" si="11"/>
        <v xml:space="preserve"> </v>
      </c>
      <c r="U14" s="315" t="str">
        <f t="shared" si="12"/>
        <v xml:space="preserve"> </v>
      </c>
      <c r="V14" s="301" t="str">
        <f t="shared" si="2"/>
        <v>/</v>
      </c>
      <c r="W14" s="316"/>
      <c r="Y14" s="317">
        <f t="shared" si="3"/>
        <v>0</v>
      </c>
      <c r="Z14" s="318">
        <f t="shared" si="4"/>
        <v>2</v>
      </c>
      <c r="AA14" s="318">
        <f t="shared" si="5"/>
        <v>6</v>
      </c>
      <c r="AB14" s="319">
        <f t="shared" si="6"/>
        <v>0</v>
      </c>
      <c r="AC14" s="320" t="str">
        <f t="shared" si="13"/>
        <v xml:space="preserve"> </v>
      </c>
      <c r="AD14" s="321" t="str">
        <f t="shared" si="14"/>
        <v xml:space="preserve"> </v>
      </c>
      <c r="AE14" s="321" t="str">
        <f t="shared" si="15"/>
        <v>1</v>
      </c>
      <c r="AF14" s="322" t="str">
        <f t="shared" si="16"/>
        <v xml:space="preserve"> </v>
      </c>
      <c r="AG14" s="45"/>
      <c r="AH14" s="323" t="str">
        <f t="shared" si="17"/>
        <v>0</v>
      </c>
    </row>
    <row r="15" spans="1:34" ht="18" customHeight="1" x14ac:dyDescent="0.6">
      <c r="A15" s="291">
        <v>11</v>
      </c>
      <c r="B15" s="4" t="str">
        <f>'เวลาเรียน3-1'!D16</f>
        <v>นางสาว พรกมล  ศรสูง</v>
      </c>
      <c r="C15" s="37">
        <v>2</v>
      </c>
      <c r="D15" s="38">
        <v>3</v>
      </c>
      <c r="E15" s="38">
        <v>1</v>
      </c>
      <c r="F15" s="38">
        <v>1</v>
      </c>
      <c r="G15" s="38">
        <v>1</v>
      </c>
      <c r="H15" s="38">
        <v>1</v>
      </c>
      <c r="I15" s="38">
        <v>1</v>
      </c>
      <c r="J15" s="299">
        <v>1</v>
      </c>
      <c r="K15" s="310" t="str">
        <f t="shared" si="0"/>
        <v xml:space="preserve"> </v>
      </c>
      <c r="L15" s="311" t="str">
        <f t="shared" si="7"/>
        <v xml:space="preserve"> </v>
      </c>
      <c r="M15" s="312" t="str">
        <f t="shared" si="8"/>
        <v>/</v>
      </c>
      <c r="N15" s="313" t="str">
        <f t="shared" si="1"/>
        <v xml:space="preserve"> </v>
      </c>
      <c r="O15" s="37"/>
      <c r="P15" s="38"/>
      <c r="Q15" s="299"/>
      <c r="R15" s="300">
        <f t="shared" si="9"/>
        <v>0</v>
      </c>
      <c r="S15" s="314" t="str">
        <f t="shared" si="10"/>
        <v xml:space="preserve"> </v>
      </c>
      <c r="T15" s="315" t="str">
        <f t="shared" si="11"/>
        <v xml:space="preserve"> </v>
      </c>
      <c r="U15" s="315" t="str">
        <f t="shared" si="12"/>
        <v xml:space="preserve"> </v>
      </c>
      <c r="V15" s="301" t="str">
        <f t="shared" si="2"/>
        <v>/</v>
      </c>
      <c r="W15" s="316"/>
      <c r="Y15" s="317">
        <f t="shared" si="3"/>
        <v>1</v>
      </c>
      <c r="Z15" s="318">
        <f t="shared" si="4"/>
        <v>1</v>
      </c>
      <c r="AA15" s="318">
        <f t="shared" si="5"/>
        <v>6</v>
      </c>
      <c r="AB15" s="319">
        <f t="shared" si="6"/>
        <v>0</v>
      </c>
      <c r="AC15" s="320" t="str">
        <f t="shared" si="13"/>
        <v xml:space="preserve"> </v>
      </c>
      <c r="AD15" s="321" t="str">
        <f t="shared" si="14"/>
        <v xml:space="preserve"> </v>
      </c>
      <c r="AE15" s="321" t="str">
        <f t="shared" si="15"/>
        <v>1</v>
      </c>
      <c r="AF15" s="322" t="str">
        <f t="shared" si="16"/>
        <v xml:space="preserve"> </v>
      </c>
      <c r="AG15" s="45"/>
      <c r="AH15" s="323" t="str">
        <f t="shared" si="17"/>
        <v>0</v>
      </c>
    </row>
    <row r="16" spans="1:34" ht="18" customHeight="1" x14ac:dyDescent="0.6">
      <c r="A16" s="5">
        <v>12</v>
      </c>
      <c r="B16" s="4" t="str">
        <f>'เวลาเรียน3-1'!D17</f>
        <v>นางสาว ศศิธร  เม่นคล้าย</v>
      </c>
      <c r="C16" s="37">
        <v>2</v>
      </c>
      <c r="D16" s="38">
        <v>2</v>
      </c>
      <c r="E16" s="38">
        <v>1</v>
      </c>
      <c r="F16" s="38">
        <v>1</v>
      </c>
      <c r="G16" s="38">
        <v>1</v>
      </c>
      <c r="H16" s="38">
        <v>1</v>
      </c>
      <c r="I16" s="38">
        <v>1</v>
      </c>
      <c r="J16" s="299">
        <v>1</v>
      </c>
      <c r="K16" s="310" t="str">
        <f t="shared" si="0"/>
        <v xml:space="preserve"> </v>
      </c>
      <c r="L16" s="311" t="str">
        <f t="shared" si="7"/>
        <v xml:space="preserve"> </v>
      </c>
      <c r="M16" s="312" t="str">
        <f t="shared" si="8"/>
        <v>/</v>
      </c>
      <c r="N16" s="313" t="str">
        <f t="shared" si="1"/>
        <v xml:space="preserve"> </v>
      </c>
      <c r="O16" s="37"/>
      <c r="P16" s="38"/>
      <c r="Q16" s="299"/>
      <c r="R16" s="300">
        <f t="shared" si="9"/>
        <v>0</v>
      </c>
      <c r="S16" s="314" t="str">
        <f t="shared" si="10"/>
        <v xml:space="preserve"> </v>
      </c>
      <c r="T16" s="315" t="str">
        <f t="shared" si="11"/>
        <v xml:space="preserve"> </v>
      </c>
      <c r="U16" s="315" t="str">
        <f t="shared" si="12"/>
        <v xml:space="preserve"> </v>
      </c>
      <c r="V16" s="301" t="str">
        <f t="shared" si="2"/>
        <v>/</v>
      </c>
      <c r="W16" s="316"/>
      <c r="Y16" s="317">
        <f t="shared" si="3"/>
        <v>0</v>
      </c>
      <c r="Z16" s="318">
        <f t="shared" si="4"/>
        <v>2</v>
      </c>
      <c r="AA16" s="318">
        <f t="shared" si="5"/>
        <v>6</v>
      </c>
      <c r="AB16" s="319">
        <f t="shared" si="6"/>
        <v>0</v>
      </c>
      <c r="AC16" s="320" t="str">
        <f t="shared" si="13"/>
        <v xml:space="preserve"> </v>
      </c>
      <c r="AD16" s="321" t="str">
        <f t="shared" si="14"/>
        <v xml:space="preserve"> </v>
      </c>
      <c r="AE16" s="321" t="str">
        <f t="shared" si="15"/>
        <v>1</v>
      </c>
      <c r="AF16" s="322" t="str">
        <f t="shared" si="16"/>
        <v xml:space="preserve"> </v>
      </c>
      <c r="AG16" s="45"/>
      <c r="AH16" s="323" t="str">
        <f t="shared" si="17"/>
        <v>0</v>
      </c>
    </row>
    <row r="17" spans="1:34" ht="18" customHeight="1" x14ac:dyDescent="0.6">
      <c r="A17" s="291">
        <v>13</v>
      </c>
      <c r="B17" s="4" t="str">
        <f>'เวลาเรียน3-1'!D18</f>
        <v>นาย ชลภัทร  สมพิษ</v>
      </c>
      <c r="C17" s="37">
        <v>2</v>
      </c>
      <c r="D17" s="38">
        <v>2</v>
      </c>
      <c r="E17" s="38">
        <v>2</v>
      </c>
      <c r="F17" s="38">
        <v>1</v>
      </c>
      <c r="G17" s="38">
        <v>1</v>
      </c>
      <c r="H17" s="38">
        <v>1</v>
      </c>
      <c r="I17" s="38">
        <v>3</v>
      </c>
      <c r="J17" s="299">
        <v>3</v>
      </c>
      <c r="K17" s="310" t="str">
        <f t="shared" si="0"/>
        <v xml:space="preserve"> </v>
      </c>
      <c r="L17" s="311" t="str">
        <f t="shared" si="7"/>
        <v>/</v>
      </c>
      <c r="M17" s="312" t="str">
        <f t="shared" si="8"/>
        <v xml:space="preserve"> </v>
      </c>
      <c r="N17" s="313" t="str">
        <f t="shared" si="1"/>
        <v xml:space="preserve"> </v>
      </c>
      <c r="O17" s="37"/>
      <c r="P17" s="38"/>
      <c r="Q17" s="299"/>
      <c r="R17" s="300">
        <f t="shared" si="9"/>
        <v>0</v>
      </c>
      <c r="S17" s="314" t="str">
        <f t="shared" si="10"/>
        <v xml:space="preserve"> </v>
      </c>
      <c r="T17" s="315" t="str">
        <f t="shared" si="11"/>
        <v xml:space="preserve"> </v>
      </c>
      <c r="U17" s="315" t="str">
        <f t="shared" si="12"/>
        <v xml:space="preserve"> </v>
      </c>
      <c r="V17" s="301" t="str">
        <f t="shared" si="2"/>
        <v>/</v>
      </c>
      <c r="W17" s="316"/>
      <c r="Y17" s="317">
        <f t="shared" si="3"/>
        <v>2</v>
      </c>
      <c r="Z17" s="318">
        <f t="shared" si="4"/>
        <v>3</v>
      </c>
      <c r="AA17" s="318">
        <f t="shared" si="5"/>
        <v>3</v>
      </c>
      <c r="AB17" s="319">
        <f t="shared" si="6"/>
        <v>0</v>
      </c>
      <c r="AC17" s="320" t="str">
        <f t="shared" si="13"/>
        <v xml:space="preserve"> </v>
      </c>
      <c r="AD17" s="321" t="str">
        <f t="shared" si="14"/>
        <v>2</v>
      </c>
      <c r="AE17" s="321" t="str">
        <f t="shared" si="15"/>
        <v xml:space="preserve"> </v>
      </c>
      <c r="AF17" s="322" t="str">
        <f t="shared" si="16"/>
        <v xml:space="preserve"> </v>
      </c>
      <c r="AG17" s="45"/>
      <c r="AH17" s="323" t="str">
        <f t="shared" si="17"/>
        <v>0</v>
      </c>
    </row>
    <row r="18" spans="1:34" ht="18" customHeight="1" x14ac:dyDescent="0.6">
      <c r="A18" s="5">
        <v>14</v>
      </c>
      <c r="B18" s="4" t="str">
        <f>'เวลาเรียน3-1'!D19</f>
        <v>นาย วาทะศิลป์  หลักคำ</v>
      </c>
      <c r="C18" s="37">
        <v>2</v>
      </c>
      <c r="D18" s="38">
        <v>2</v>
      </c>
      <c r="E18" s="38">
        <v>2</v>
      </c>
      <c r="F18" s="38">
        <v>1</v>
      </c>
      <c r="G18" s="38">
        <v>1</v>
      </c>
      <c r="H18" s="38">
        <v>3</v>
      </c>
      <c r="I18" s="38">
        <v>3</v>
      </c>
      <c r="J18" s="299">
        <v>3</v>
      </c>
      <c r="K18" s="310" t="str">
        <f t="shared" si="0"/>
        <v>/</v>
      </c>
      <c r="L18" s="311" t="str">
        <f t="shared" si="7"/>
        <v xml:space="preserve"> </v>
      </c>
      <c r="M18" s="312" t="str">
        <f t="shared" si="8"/>
        <v xml:space="preserve"> </v>
      </c>
      <c r="N18" s="313" t="str">
        <f t="shared" si="1"/>
        <v xml:space="preserve"> </v>
      </c>
      <c r="O18" s="37"/>
      <c r="P18" s="38"/>
      <c r="Q18" s="299"/>
      <c r="R18" s="300">
        <f t="shared" si="9"/>
        <v>0</v>
      </c>
      <c r="S18" s="314" t="str">
        <f t="shared" si="10"/>
        <v xml:space="preserve"> </v>
      </c>
      <c r="T18" s="315" t="str">
        <f t="shared" si="11"/>
        <v xml:space="preserve"> </v>
      </c>
      <c r="U18" s="315" t="str">
        <f t="shared" si="12"/>
        <v xml:space="preserve"> </v>
      </c>
      <c r="V18" s="301" t="str">
        <f t="shared" si="2"/>
        <v>/</v>
      </c>
      <c r="W18" s="316"/>
      <c r="Y18" s="317">
        <f t="shared" si="3"/>
        <v>3</v>
      </c>
      <c r="Z18" s="318">
        <f t="shared" si="4"/>
        <v>3</v>
      </c>
      <c r="AA18" s="318">
        <f t="shared" si="5"/>
        <v>2</v>
      </c>
      <c r="AB18" s="319">
        <f t="shared" si="6"/>
        <v>0</v>
      </c>
      <c r="AC18" s="320" t="str">
        <f t="shared" si="13"/>
        <v>3</v>
      </c>
      <c r="AD18" s="321" t="str">
        <f t="shared" si="14"/>
        <v xml:space="preserve"> </v>
      </c>
      <c r="AE18" s="321" t="str">
        <f t="shared" si="15"/>
        <v xml:space="preserve"> </v>
      </c>
      <c r="AF18" s="322" t="str">
        <f t="shared" si="16"/>
        <v xml:space="preserve"> </v>
      </c>
      <c r="AG18" s="45"/>
      <c r="AH18" s="323" t="str">
        <f t="shared" si="17"/>
        <v>0</v>
      </c>
    </row>
    <row r="19" spans="1:34" ht="18" customHeight="1" x14ac:dyDescent="0.6">
      <c r="A19" s="291">
        <v>15</v>
      </c>
      <c r="B19" s="4" t="str">
        <f>'เวลาเรียน3-1'!D20</f>
        <v>นาย ธันวา  บางเหลือง</v>
      </c>
      <c r="C19" s="37">
        <v>1</v>
      </c>
      <c r="D19" s="38">
        <v>1</v>
      </c>
      <c r="E19" s="38">
        <v>1</v>
      </c>
      <c r="F19" s="38">
        <v>1</v>
      </c>
      <c r="G19" s="38">
        <v>1</v>
      </c>
      <c r="H19" s="38">
        <v>3</v>
      </c>
      <c r="I19" s="38">
        <v>3</v>
      </c>
      <c r="J19" s="299">
        <v>3</v>
      </c>
      <c r="K19" s="310" t="str">
        <f t="shared" si="0"/>
        <v xml:space="preserve"> </v>
      </c>
      <c r="L19" s="311" t="str">
        <f t="shared" si="7"/>
        <v xml:space="preserve"> </v>
      </c>
      <c r="M19" s="312" t="str">
        <f t="shared" si="8"/>
        <v>/</v>
      </c>
      <c r="N19" s="313" t="str">
        <f t="shared" si="1"/>
        <v xml:space="preserve"> </v>
      </c>
      <c r="O19" s="37"/>
      <c r="P19" s="38"/>
      <c r="Q19" s="299"/>
      <c r="R19" s="300">
        <f t="shared" si="9"/>
        <v>0</v>
      </c>
      <c r="S19" s="314" t="str">
        <f t="shared" si="10"/>
        <v xml:space="preserve"> </v>
      </c>
      <c r="T19" s="315" t="str">
        <f t="shared" si="11"/>
        <v xml:space="preserve"> </v>
      </c>
      <c r="U19" s="315" t="str">
        <f t="shared" si="12"/>
        <v xml:space="preserve"> </v>
      </c>
      <c r="V19" s="301" t="str">
        <f t="shared" si="2"/>
        <v>/</v>
      </c>
      <c r="W19" s="316"/>
      <c r="Y19" s="317">
        <f t="shared" si="3"/>
        <v>3</v>
      </c>
      <c r="Z19" s="318">
        <f t="shared" si="4"/>
        <v>0</v>
      </c>
      <c r="AA19" s="318">
        <f t="shared" si="5"/>
        <v>5</v>
      </c>
      <c r="AB19" s="319">
        <f t="shared" si="6"/>
        <v>0</v>
      </c>
      <c r="AC19" s="320" t="str">
        <f t="shared" si="13"/>
        <v xml:space="preserve"> </v>
      </c>
      <c r="AD19" s="321" t="str">
        <f t="shared" si="14"/>
        <v xml:space="preserve"> </v>
      </c>
      <c r="AE19" s="321" t="str">
        <f t="shared" si="15"/>
        <v>1</v>
      </c>
      <c r="AF19" s="322" t="str">
        <f t="shared" si="16"/>
        <v xml:space="preserve"> </v>
      </c>
      <c r="AG19" s="45"/>
      <c r="AH19" s="323" t="str">
        <f t="shared" si="17"/>
        <v>0</v>
      </c>
    </row>
    <row r="20" spans="1:34" ht="18" customHeight="1" x14ac:dyDescent="0.6">
      <c r="A20" s="5">
        <v>16</v>
      </c>
      <c r="B20" s="4" t="str">
        <f>'เวลาเรียน3-1'!D21</f>
        <v>นาย นิติภูมิ  ตอพล</v>
      </c>
      <c r="C20" s="37">
        <v>2</v>
      </c>
      <c r="D20" s="38">
        <v>2</v>
      </c>
      <c r="E20" s="38">
        <v>2</v>
      </c>
      <c r="F20" s="38">
        <v>1</v>
      </c>
      <c r="G20" s="38">
        <v>1</v>
      </c>
      <c r="H20" s="38">
        <v>2</v>
      </c>
      <c r="I20" s="38">
        <v>1</v>
      </c>
      <c r="J20" s="299">
        <v>2</v>
      </c>
      <c r="K20" s="310" t="str">
        <f t="shared" si="0"/>
        <v xml:space="preserve"> </v>
      </c>
      <c r="L20" s="311" t="str">
        <f t="shared" si="7"/>
        <v>/</v>
      </c>
      <c r="M20" s="312" t="str">
        <f t="shared" si="8"/>
        <v xml:space="preserve"> </v>
      </c>
      <c r="N20" s="313" t="str">
        <f t="shared" si="1"/>
        <v xml:space="preserve"> </v>
      </c>
      <c r="O20" s="37"/>
      <c r="P20" s="38"/>
      <c r="Q20" s="299"/>
      <c r="R20" s="300">
        <f t="shared" si="9"/>
        <v>0</v>
      </c>
      <c r="S20" s="314" t="str">
        <f t="shared" si="10"/>
        <v xml:space="preserve"> </v>
      </c>
      <c r="T20" s="315" t="str">
        <f t="shared" si="11"/>
        <v xml:space="preserve"> </v>
      </c>
      <c r="U20" s="315" t="str">
        <f t="shared" si="12"/>
        <v xml:space="preserve"> </v>
      </c>
      <c r="V20" s="301" t="str">
        <f t="shared" si="2"/>
        <v>/</v>
      </c>
      <c r="W20" s="316"/>
      <c r="Y20" s="317">
        <f t="shared" si="3"/>
        <v>0</v>
      </c>
      <c r="Z20" s="318">
        <f t="shared" si="4"/>
        <v>5</v>
      </c>
      <c r="AA20" s="318">
        <f t="shared" si="5"/>
        <v>3</v>
      </c>
      <c r="AB20" s="319">
        <f t="shared" si="6"/>
        <v>0</v>
      </c>
      <c r="AC20" s="320" t="str">
        <f t="shared" si="13"/>
        <v xml:space="preserve"> </v>
      </c>
      <c r="AD20" s="321" t="str">
        <f t="shared" si="14"/>
        <v>2</v>
      </c>
      <c r="AE20" s="321" t="str">
        <f t="shared" si="15"/>
        <v xml:space="preserve"> </v>
      </c>
      <c r="AF20" s="322" t="str">
        <f t="shared" si="16"/>
        <v xml:space="preserve"> </v>
      </c>
      <c r="AG20" s="45"/>
      <c r="AH20" s="323" t="str">
        <f t="shared" si="17"/>
        <v>0</v>
      </c>
    </row>
    <row r="21" spans="1:34" ht="18" customHeight="1" x14ac:dyDescent="0.6">
      <c r="A21" s="291">
        <v>17</v>
      </c>
      <c r="B21" s="4" t="str">
        <f>'เวลาเรียน3-1'!D22</f>
        <v>นางสาว อภิญญา  เฟื่องกระโทก</v>
      </c>
      <c r="C21" s="37">
        <v>1</v>
      </c>
      <c r="D21" s="38">
        <v>1</v>
      </c>
      <c r="E21" s="38">
        <v>1</v>
      </c>
      <c r="F21" s="38">
        <v>1</v>
      </c>
      <c r="G21" s="38">
        <v>1</v>
      </c>
      <c r="H21" s="38">
        <v>1</v>
      </c>
      <c r="I21" s="38">
        <v>1</v>
      </c>
      <c r="J21" s="299">
        <v>0</v>
      </c>
      <c r="K21" s="310" t="str">
        <f t="shared" si="0"/>
        <v xml:space="preserve"> </v>
      </c>
      <c r="L21" s="311" t="str">
        <f t="shared" si="7"/>
        <v xml:space="preserve"> </v>
      </c>
      <c r="M21" s="312" t="str">
        <f t="shared" si="8"/>
        <v xml:space="preserve"> </v>
      </c>
      <c r="N21" s="313" t="str">
        <f t="shared" si="1"/>
        <v>/</v>
      </c>
      <c r="O21" s="37"/>
      <c r="P21" s="38"/>
      <c r="Q21" s="299"/>
      <c r="R21" s="300">
        <f t="shared" si="9"/>
        <v>0</v>
      </c>
      <c r="S21" s="314" t="str">
        <f t="shared" si="10"/>
        <v xml:space="preserve"> </v>
      </c>
      <c r="T21" s="315" t="str">
        <f t="shared" si="11"/>
        <v xml:space="preserve"> </v>
      </c>
      <c r="U21" s="315" t="str">
        <f t="shared" si="12"/>
        <v xml:space="preserve"> </v>
      </c>
      <c r="V21" s="301" t="str">
        <f t="shared" si="2"/>
        <v>/</v>
      </c>
      <c r="W21" s="316"/>
      <c r="Y21" s="317">
        <f t="shared" si="3"/>
        <v>0</v>
      </c>
      <c r="Z21" s="318">
        <f t="shared" si="4"/>
        <v>0</v>
      </c>
      <c r="AA21" s="318">
        <f t="shared" si="5"/>
        <v>7</v>
      </c>
      <c r="AB21" s="319">
        <f t="shared" si="6"/>
        <v>1</v>
      </c>
      <c r="AC21" s="320" t="str">
        <f t="shared" si="13"/>
        <v xml:space="preserve"> </v>
      </c>
      <c r="AD21" s="321" t="str">
        <f t="shared" si="14"/>
        <v xml:space="preserve"> </v>
      </c>
      <c r="AE21" s="321" t="str">
        <f t="shared" si="15"/>
        <v xml:space="preserve"> </v>
      </c>
      <c r="AF21" s="322" t="str">
        <f t="shared" si="16"/>
        <v>0</v>
      </c>
      <c r="AG21" s="45"/>
      <c r="AH21" s="323" t="str">
        <f t="shared" si="17"/>
        <v>0</v>
      </c>
    </row>
    <row r="22" spans="1:34" ht="18" customHeight="1" x14ac:dyDescent="0.6">
      <c r="A22" s="5">
        <v>18</v>
      </c>
      <c r="B22" s="4" t="str">
        <f>'เวลาเรียน3-1'!D23</f>
        <v>นางสาว สุวนันท์  ใจไว</v>
      </c>
      <c r="C22" s="37">
        <v>1</v>
      </c>
      <c r="D22" s="38">
        <v>1</v>
      </c>
      <c r="E22" s="38">
        <v>1</v>
      </c>
      <c r="F22" s="38">
        <v>1</v>
      </c>
      <c r="G22" s="38">
        <v>1</v>
      </c>
      <c r="H22" s="38">
        <v>1</v>
      </c>
      <c r="I22" s="38">
        <v>1</v>
      </c>
      <c r="J22" s="299">
        <v>0</v>
      </c>
      <c r="K22" s="310" t="str">
        <f t="shared" si="0"/>
        <v xml:space="preserve"> </v>
      </c>
      <c r="L22" s="311" t="str">
        <f t="shared" si="7"/>
        <v xml:space="preserve"> </v>
      </c>
      <c r="M22" s="312" t="str">
        <f t="shared" si="8"/>
        <v xml:space="preserve"> </v>
      </c>
      <c r="N22" s="313" t="str">
        <f t="shared" si="1"/>
        <v>/</v>
      </c>
      <c r="O22" s="37"/>
      <c r="P22" s="38"/>
      <c r="Q22" s="299"/>
      <c r="R22" s="300">
        <f t="shared" si="9"/>
        <v>0</v>
      </c>
      <c r="S22" s="314"/>
      <c r="T22" s="315"/>
      <c r="U22" s="315"/>
      <c r="V22" s="301" t="str">
        <f t="shared" ref="V22:V33" si="18">IF(T22&lt;=3,"/"," ")</f>
        <v>/</v>
      </c>
      <c r="W22" s="316"/>
      <c r="Y22" s="317">
        <f t="shared" si="3"/>
        <v>0</v>
      </c>
      <c r="Z22" s="318">
        <f t="shared" si="4"/>
        <v>0</v>
      </c>
      <c r="AA22" s="318">
        <f t="shared" si="5"/>
        <v>7</v>
      </c>
      <c r="AB22" s="319">
        <f t="shared" si="6"/>
        <v>1</v>
      </c>
      <c r="AC22" s="320" t="str">
        <f t="shared" si="13"/>
        <v xml:space="preserve"> </v>
      </c>
      <c r="AD22" s="321" t="str">
        <f t="shared" si="14"/>
        <v xml:space="preserve"> </v>
      </c>
      <c r="AE22" s="321" t="str">
        <f t="shared" si="15"/>
        <v xml:space="preserve"> </v>
      </c>
      <c r="AF22" s="322" t="str">
        <f t="shared" si="16"/>
        <v>0</v>
      </c>
      <c r="AG22" s="45"/>
      <c r="AH22" s="323" t="str">
        <f t="shared" si="17"/>
        <v>0</v>
      </c>
    </row>
    <row r="23" spans="1:34" ht="18" customHeight="1" x14ac:dyDescent="0.6">
      <c r="A23" s="291">
        <v>19</v>
      </c>
      <c r="B23" s="4" t="str">
        <f>'เวลาเรียน3-1'!D24</f>
        <v>นาย ดำรงชัย  หมั่นตะคุ</v>
      </c>
      <c r="C23" s="37">
        <v>3</v>
      </c>
      <c r="D23" s="38">
        <v>3</v>
      </c>
      <c r="E23" s="38">
        <v>2</v>
      </c>
      <c r="F23" s="38">
        <v>2</v>
      </c>
      <c r="G23" s="38">
        <v>2</v>
      </c>
      <c r="H23" s="38">
        <v>1</v>
      </c>
      <c r="I23" s="38">
        <v>1</v>
      </c>
      <c r="J23" s="299">
        <v>1</v>
      </c>
      <c r="K23" s="310" t="str">
        <f t="shared" si="0"/>
        <v xml:space="preserve"> </v>
      </c>
      <c r="L23" s="311" t="str">
        <f t="shared" si="7"/>
        <v>/</v>
      </c>
      <c r="M23" s="312" t="str">
        <f t="shared" si="8"/>
        <v xml:space="preserve"> </v>
      </c>
      <c r="N23" s="313" t="str">
        <f t="shared" si="1"/>
        <v xml:space="preserve"> </v>
      </c>
      <c r="O23" s="37"/>
      <c r="P23" s="38"/>
      <c r="Q23" s="299"/>
      <c r="R23" s="300">
        <f t="shared" si="9"/>
        <v>0</v>
      </c>
      <c r="S23" s="314"/>
      <c r="T23" s="333"/>
      <c r="U23" s="333"/>
      <c r="V23" s="301" t="str">
        <f t="shared" si="18"/>
        <v>/</v>
      </c>
      <c r="W23" s="316"/>
      <c r="Y23" s="317">
        <f t="shared" si="3"/>
        <v>2</v>
      </c>
      <c r="Z23" s="318">
        <f t="shared" si="4"/>
        <v>3</v>
      </c>
      <c r="AA23" s="318">
        <f t="shared" si="5"/>
        <v>3</v>
      </c>
      <c r="AB23" s="319">
        <f t="shared" si="6"/>
        <v>0</v>
      </c>
      <c r="AC23" s="320" t="str">
        <f t="shared" si="13"/>
        <v xml:space="preserve"> </v>
      </c>
      <c r="AD23" s="321" t="str">
        <f t="shared" si="14"/>
        <v>2</v>
      </c>
      <c r="AE23" s="321" t="str">
        <f t="shared" si="15"/>
        <v xml:space="preserve"> </v>
      </c>
      <c r="AF23" s="322" t="str">
        <f t="shared" si="16"/>
        <v xml:space="preserve"> </v>
      </c>
      <c r="AG23" s="45"/>
      <c r="AH23" s="323" t="str">
        <f t="shared" si="17"/>
        <v>0</v>
      </c>
    </row>
    <row r="24" spans="1:34" ht="18" customHeight="1" x14ac:dyDescent="0.6">
      <c r="A24" s="5">
        <v>20</v>
      </c>
      <c r="B24" s="4" t="str">
        <f>'เวลาเรียน3-1'!D25</f>
        <v>นางสาว พรนภัส  อิ่มอก</v>
      </c>
      <c r="C24" s="37">
        <v>2</v>
      </c>
      <c r="D24" s="38">
        <v>2</v>
      </c>
      <c r="E24" s="38">
        <v>2</v>
      </c>
      <c r="F24" s="38">
        <v>2</v>
      </c>
      <c r="G24" s="38">
        <v>3</v>
      </c>
      <c r="H24" s="38">
        <v>3</v>
      </c>
      <c r="I24" s="38">
        <v>3</v>
      </c>
      <c r="J24" s="299">
        <v>3</v>
      </c>
      <c r="K24" s="310" t="str">
        <f t="shared" si="0"/>
        <v>/</v>
      </c>
      <c r="L24" s="311" t="str">
        <f t="shared" si="7"/>
        <v xml:space="preserve"> </v>
      </c>
      <c r="M24" s="312" t="str">
        <f t="shared" si="8"/>
        <v xml:space="preserve"> </v>
      </c>
      <c r="N24" s="313" t="str">
        <f t="shared" si="1"/>
        <v xml:space="preserve"> </v>
      </c>
      <c r="O24" s="37"/>
      <c r="P24" s="38"/>
      <c r="Q24" s="299"/>
      <c r="R24" s="300">
        <f t="shared" si="9"/>
        <v>0</v>
      </c>
      <c r="S24" s="314"/>
      <c r="T24" s="333"/>
      <c r="U24" s="333"/>
      <c r="V24" s="301" t="str">
        <f t="shared" si="18"/>
        <v>/</v>
      </c>
      <c r="W24" s="316"/>
      <c r="Y24" s="317">
        <f>COUNTIF(C27:J27,$Y$4)</f>
        <v>4</v>
      </c>
      <c r="Z24" s="318">
        <f>COUNTIF(C27:J27,$Z$4)</f>
        <v>4</v>
      </c>
      <c r="AA24" s="318">
        <f>COUNTIF(C27:J27,$AA$4)</f>
        <v>0</v>
      </c>
      <c r="AB24" s="319">
        <f>COUNTIF(C27:J27,$AB$4)</f>
        <v>0</v>
      </c>
      <c r="AC24" s="320" t="str">
        <f t="shared" si="13"/>
        <v>3</v>
      </c>
      <c r="AD24" s="321" t="str">
        <f t="shared" si="14"/>
        <v xml:space="preserve"> </v>
      </c>
      <c r="AE24" s="321" t="str">
        <f t="shared" si="15"/>
        <v xml:space="preserve"> </v>
      </c>
      <c r="AF24" s="322" t="str">
        <f t="shared" si="16"/>
        <v xml:space="preserve"> </v>
      </c>
      <c r="AG24" s="45"/>
      <c r="AH24" s="323" t="str">
        <f t="shared" si="17"/>
        <v>0</v>
      </c>
    </row>
    <row r="25" spans="1:34" ht="18" customHeight="1" x14ac:dyDescent="0.6">
      <c r="A25" s="291">
        <v>21</v>
      </c>
      <c r="B25" s="4" t="str">
        <f>'เวลาเรียน3-1'!D26</f>
        <v>นางสาว ลักษิกา  แซ่เจีย</v>
      </c>
      <c r="C25" s="37">
        <v>2</v>
      </c>
      <c r="D25" s="38">
        <v>2</v>
      </c>
      <c r="E25" s="38">
        <v>3</v>
      </c>
      <c r="F25" s="38">
        <v>3</v>
      </c>
      <c r="G25" s="38">
        <v>1</v>
      </c>
      <c r="H25" s="38">
        <v>1</v>
      </c>
      <c r="I25" s="38">
        <v>3</v>
      </c>
      <c r="J25" s="299">
        <v>2</v>
      </c>
      <c r="K25" s="310" t="str">
        <f t="shared" si="0"/>
        <v>/</v>
      </c>
      <c r="L25" s="311" t="str">
        <f t="shared" si="7"/>
        <v xml:space="preserve"> </v>
      </c>
      <c r="M25" s="312" t="str">
        <f t="shared" si="8"/>
        <v xml:space="preserve"> </v>
      </c>
      <c r="N25" s="313" t="str">
        <f t="shared" si="1"/>
        <v xml:space="preserve"> </v>
      </c>
      <c r="O25" s="37"/>
      <c r="P25" s="38"/>
      <c r="Q25" s="299"/>
      <c r="R25" s="300">
        <f t="shared" si="9"/>
        <v>0</v>
      </c>
      <c r="S25" s="314"/>
      <c r="T25" s="333"/>
      <c r="U25" s="333"/>
      <c r="V25" s="301" t="str">
        <f t="shared" si="18"/>
        <v>/</v>
      </c>
      <c r="W25" s="316"/>
      <c r="Y25" s="317">
        <f t="shared" ref="Y25:Y33" si="19">COUNTIF(C25:J25,$Y$4)</f>
        <v>3</v>
      </c>
      <c r="Z25" s="318">
        <f t="shared" ref="Z25:Z33" si="20">COUNTIF(C25:J25,$Z$4)</f>
        <v>3</v>
      </c>
      <c r="AA25" s="318">
        <f t="shared" ref="AA25:AA33" si="21">COUNTIF(C25:J25,$AA$4)</f>
        <v>2</v>
      </c>
      <c r="AB25" s="319">
        <f t="shared" ref="AB25:AB33" si="22">COUNTIF(C25:J25,$AB$4)</f>
        <v>0</v>
      </c>
      <c r="AC25" s="320" t="str">
        <f t="shared" si="13"/>
        <v>3</v>
      </c>
      <c r="AD25" s="321" t="str">
        <f t="shared" si="14"/>
        <v xml:space="preserve"> </v>
      </c>
      <c r="AE25" s="321" t="str">
        <f t="shared" si="15"/>
        <v xml:space="preserve"> </v>
      </c>
      <c r="AF25" s="322" t="str">
        <f t="shared" si="16"/>
        <v xml:space="preserve"> </v>
      </c>
      <c r="AG25" s="45"/>
      <c r="AH25" s="323" t="str">
        <f t="shared" si="17"/>
        <v>0</v>
      </c>
    </row>
    <row r="26" spans="1:34" ht="18" customHeight="1" x14ac:dyDescent="0.6">
      <c r="A26" s="5">
        <v>22</v>
      </c>
      <c r="B26" s="4" t="str">
        <f>'เวลาเรียน3-1'!D27</f>
        <v>นาย สมบูรณ์  ตะวะนะ</v>
      </c>
      <c r="C26" s="37">
        <v>3</v>
      </c>
      <c r="D26" s="38">
        <v>3</v>
      </c>
      <c r="E26" s="38">
        <v>3</v>
      </c>
      <c r="F26" s="38">
        <v>1</v>
      </c>
      <c r="G26" s="38">
        <v>1</v>
      </c>
      <c r="H26" s="38">
        <v>1</v>
      </c>
      <c r="I26" s="38">
        <v>1</v>
      </c>
      <c r="J26" s="299">
        <v>1</v>
      </c>
      <c r="K26" s="310" t="str">
        <f t="shared" si="0"/>
        <v xml:space="preserve"> </v>
      </c>
      <c r="L26" s="311" t="str">
        <f t="shared" si="7"/>
        <v xml:space="preserve"> </v>
      </c>
      <c r="M26" s="312" t="str">
        <f t="shared" si="8"/>
        <v>/</v>
      </c>
      <c r="N26" s="313" t="str">
        <f t="shared" si="1"/>
        <v xml:space="preserve"> </v>
      </c>
      <c r="O26" s="37"/>
      <c r="P26" s="38"/>
      <c r="Q26" s="299"/>
      <c r="R26" s="300">
        <f t="shared" si="9"/>
        <v>0</v>
      </c>
      <c r="S26" s="314"/>
      <c r="T26" s="333"/>
      <c r="U26" s="333"/>
      <c r="V26" s="301" t="str">
        <f t="shared" si="18"/>
        <v>/</v>
      </c>
      <c r="W26" s="316"/>
      <c r="Y26" s="317">
        <f t="shared" si="19"/>
        <v>3</v>
      </c>
      <c r="Z26" s="318">
        <f t="shared" si="20"/>
        <v>0</v>
      </c>
      <c r="AA26" s="318">
        <f t="shared" si="21"/>
        <v>5</v>
      </c>
      <c r="AB26" s="319">
        <f t="shared" si="22"/>
        <v>0</v>
      </c>
      <c r="AC26" s="320" t="str">
        <f t="shared" si="13"/>
        <v xml:space="preserve"> </v>
      </c>
      <c r="AD26" s="321" t="str">
        <f t="shared" si="14"/>
        <v xml:space="preserve"> </v>
      </c>
      <c r="AE26" s="321" t="str">
        <f t="shared" si="15"/>
        <v>1</v>
      </c>
      <c r="AF26" s="322" t="str">
        <f t="shared" si="16"/>
        <v xml:space="preserve"> </v>
      </c>
      <c r="AG26" s="45"/>
      <c r="AH26" s="323" t="str">
        <f t="shared" si="17"/>
        <v>0</v>
      </c>
    </row>
    <row r="27" spans="1:34" ht="18" customHeight="1" x14ac:dyDescent="0.6">
      <c r="A27" s="291">
        <v>23</v>
      </c>
      <c r="B27" s="4" t="str">
        <f>'เวลาเรียน3-1'!D28</f>
        <v>นาย ปัณณธร  บัวศรี</v>
      </c>
      <c r="C27" s="37">
        <v>2</v>
      </c>
      <c r="D27" s="38">
        <v>2</v>
      </c>
      <c r="E27" s="38">
        <v>2</v>
      </c>
      <c r="F27" s="38">
        <v>2</v>
      </c>
      <c r="G27" s="38">
        <v>3</v>
      </c>
      <c r="H27" s="38">
        <v>3</v>
      </c>
      <c r="I27" s="38">
        <v>3</v>
      </c>
      <c r="J27" s="299">
        <v>3</v>
      </c>
      <c r="K27" s="310" t="str">
        <f t="shared" si="0"/>
        <v>/</v>
      </c>
      <c r="L27" s="311" t="str">
        <f t="shared" si="7"/>
        <v xml:space="preserve"> </v>
      </c>
      <c r="M27" s="312" t="str">
        <f t="shared" si="8"/>
        <v xml:space="preserve"> </v>
      </c>
      <c r="N27" s="313" t="str">
        <f t="shared" si="1"/>
        <v xml:space="preserve"> </v>
      </c>
      <c r="O27" s="37"/>
      <c r="P27" s="38"/>
      <c r="Q27" s="299"/>
      <c r="R27" s="300">
        <f t="shared" si="9"/>
        <v>0</v>
      </c>
      <c r="S27" s="314"/>
      <c r="T27" s="333"/>
      <c r="U27" s="333"/>
      <c r="V27" s="301" t="str">
        <f t="shared" si="18"/>
        <v>/</v>
      </c>
      <c r="W27" s="316"/>
      <c r="Y27" s="317">
        <f t="shared" si="19"/>
        <v>4</v>
      </c>
      <c r="Z27" s="318">
        <f t="shared" si="20"/>
        <v>4</v>
      </c>
      <c r="AA27" s="318">
        <f t="shared" si="21"/>
        <v>0</v>
      </c>
      <c r="AB27" s="319">
        <f t="shared" si="22"/>
        <v>0</v>
      </c>
      <c r="AC27" s="320" t="str">
        <f t="shared" si="13"/>
        <v>3</v>
      </c>
      <c r="AD27" s="321" t="str">
        <f t="shared" si="14"/>
        <v xml:space="preserve"> </v>
      </c>
      <c r="AE27" s="321" t="str">
        <f t="shared" si="15"/>
        <v xml:space="preserve"> </v>
      </c>
      <c r="AF27" s="322" t="str">
        <f t="shared" si="16"/>
        <v xml:space="preserve"> </v>
      </c>
      <c r="AG27" s="45"/>
      <c r="AH27" s="323" t="str">
        <f t="shared" si="17"/>
        <v>0</v>
      </c>
    </row>
    <row r="28" spans="1:34" ht="18" customHeight="1" x14ac:dyDescent="0.6">
      <c r="A28" s="5">
        <v>24</v>
      </c>
      <c r="B28" s="4" t="str">
        <f>'เวลาเรียน3-1'!D29</f>
        <v>นาย โสภณ  สังขบุญชู</v>
      </c>
      <c r="C28" s="37">
        <v>2</v>
      </c>
      <c r="D28" s="38">
        <v>2</v>
      </c>
      <c r="E28" s="38">
        <v>1</v>
      </c>
      <c r="F28" s="38">
        <v>1</v>
      </c>
      <c r="G28" s="38">
        <v>3</v>
      </c>
      <c r="H28" s="38">
        <v>3</v>
      </c>
      <c r="I28" s="38">
        <v>3</v>
      </c>
      <c r="J28" s="299">
        <v>3</v>
      </c>
      <c r="K28" s="310" t="str">
        <f t="shared" si="0"/>
        <v>/</v>
      </c>
      <c r="L28" s="311" t="str">
        <f t="shared" si="7"/>
        <v>/</v>
      </c>
      <c r="M28" s="312" t="str">
        <f t="shared" si="8"/>
        <v xml:space="preserve"> </v>
      </c>
      <c r="N28" s="313" t="str">
        <f t="shared" si="1"/>
        <v xml:space="preserve"> </v>
      </c>
      <c r="O28" s="37"/>
      <c r="P28" s="38"/>
      <c r="Q28" s="299"/>
      <c r="R28" s="300">
        <f t="shared" si="9"/>
        <v>0</v>
      </c>
      <c r="S28" s="314"/>
      <c r="T28" s="333"/>
      <c r="U28" s="333"/>
      <c r="V28" s="301" t="str">
        <f t="shared" si="18"/>
        <v>/</v>
      </c>
      <c r="W28" s="316"/>
      <c r="Y28" s="317">
        <f t="shared" si="19"/>
        <v>4</v>
      </c>
      <c r="Z28" s="318">
        <f t="shared" si="20"/>
        <v>2</v>
      </c>
      <c r="AA28" s="318">
        <f t="shared" si="21"/>
        <v>2</v>
      </c>
      <c r="AB28" s="319">
        <f t="shared" si="22"/>
        <v>0</v>
      </c>
      <c r="AC28" s="320"/>
      <c r="AD28" s="321" t="str">
        <f t="shared" si="14"/>
        <v>2</v>
      </c>
      <c r="AE28" s="321" t="str">
        <f t="shared" si="15"/>
        <v xml:space="preserve"> </v>
      </c>
      <c r="AF28" s="322" t="str">
        <f t="shared" si="16"/>
        <v xml:space="preserve"> </v>
      </c>
      <c r="AG28" s="45"/>
      <c r="AH28" s="323" t="str">
        <f t="shared" si="17"/>
        <v>0</v>
      </c>
    </row>
    <row r="29" spans="1:34" ht="18" customHeight="1" x14ac:dyDescent="0.6">
      <c r="A29" s="291">
        <v>25</v>
      </c>
      <c r="B29" s="4" t="str">
        <f>'เวลาเรียน3-1'!D30</f>
        <v>นาย ธีรเทพ  เขียวมนต์</v>
      </c>
      <c r="C29" s="37">
        <v>2</v>
      </c>
      <c r="D29" s="38">
        <v>2</v>
      </c>
      <c r="E29" s="38">
        <v>2</v>
      </c>
      <c r="F29" s="38">
        <v>2</v>
      </c>
      <c r="G29" s="38">
        <v>3</v>
      </c>
      <c r="H29" s="38">
        <v>1</v>
      </c>
      <c r="I29" s="38">
        <v>1</v>
      </c>
      <c r="J29" s="299">
        <v>1</v>
      </c>
      <c r="K29" s="310" t="str">
        <f t="shared" si="0"/>
        <v xml:space="preserve"> </v>
      </c>
      <c r="L29" s="311" t="str">
        <f t="shared" si="7"/>
        <v>/</v>
      </c>
      <c r="M29" s="312" t="str">
        <f t="shared" si="8"/>
        <v xml:space="preserve"> </v>
      </c>
      <c r="N29" s="313" t="str">
        <f t="shared" si="1"/>
        <v xml:space="preserve"> </v>
      </c>
      <c r="O29" s="37"/>
      <c r="P29" s="38"/>
      <c r="Q29" s="299"/>
      <c r="R29" s="300">
        <f t="shared" si="9"/>
        <v>0</v>
      </c>
      <c r="S29" s="314"/>
      <c r="T29" s="333"/>
      <c r="U29" s="333"/>
      <c r="V29" s="301" t="str">
        <f t="shared" si="18"/>
        <v>/</v>
      </c>
      <c r="W29" s="316"/>
      <c r="Y29" s="317">
        <f t="shared" si="19"/>
        <v>1</v>
      </c>
      <c r="Z29" s="318">
        <f t="shared" si="20"/>
        <v>4</v>
      </c>
      <c r="AA29" s="318">
        <f t="shared" si="21"/>
        <v>3</v>
      </c>
      <c r="AB29" s="319">
        <f t="shared" si="22"/>
        <v>0</v>
      </c>
      <c r="AC29" s="320" t="str">
        <f t="shared" si="13"/>
        <v xml:space="preserve"> </v>
      </c>
      <c r="AD29" s="321" t="str">
        <f t="shared" si="14"/>
        <v>2</v>
      </c>
      <c r="AE29" s="321" t="str">
        <f t="shared" si="15"/>
        <v xml:space="preserve"> </v>
      </c>
      <c r="AF29" s="322" t="str">
        <f t="shared" si="16"/>
        <v xml:space="preserve"> </v>
      </c>
      <c r="AG29" s="45"/>
      <c r="AH29" s="323" t="str">
        <f t="shared" si="17"/>
        <v>0</v>
      </c>
    </row>
    <row r="30" spans="1:34" ht="18" customHeight="1" x14ac:dyDescent="0.6">
      <c r="A30" s="5">
        <v>26</v>
      </c>
      <c r="B30" s="4" t="str">
        <f>'เวลาเรียน3-1'!D31</f>
        <v>นางสาว นพมาศ  ก่ำรัมย์</v>
      </c>
      <c r="C30" s="37">
        <v>2</v>
      </c>
      <c r="D30" s="38">
        <v>2</v>
      </c>
      <c r="E30" s="38">
        <v>2</v>
      </c>
      <c r="F30" s="38">
        <v>3</v>
      </c>
      <c r="G30" s="38">
        <v>3</v>
      </c>
      <c r="H30" s="38">
        <v>3</v>
      </c>
      <c r="I30" s="38">
        <v>1</v>
      </c>
      <c r="J30" s="299">
        <v>1</v>
      </c>
      <c r="K30" s="310" t="str">
        <f t="shared" si="0"/>
        <v>/</v>
      </c>
      <c r="L30" s="311" t="str">
        <f t="shared" si="7"/>
        <v xml:space="preserve"> </v>
      </c>
      <c r="M30" s="312" t="str">
        <f t="shared" si="8"/>
        <v xml:space="preserve"> </v>
      </c>
      <c r="N30" s="313" t="str">
        <f t="shared" si="1"/>
        <v xml:space="preserve"> </v>
      </c>
      <c r="O30" s="37"/>
      <c r="P30" s="38"/>
      <c r="Q30" s="299"/>
      <c r="R30" s="300">
        <f t="shared" si="9"/>
        <v>0</v>
      </c>
      <c r="S30" s="314"/>
      <c r="T30" s="333"/>
      <c r="U30" s="333"/>
      <c r="V30" s="301" t="str">
        <f t="shared" si="18"/>
        <v>/</v>
      </c>
      <c r="W30" s="316"/>
      <c r="Y30" s="317">
        <f t="shared" si="19"/>
        <v>3</v>
      </c>
      <c r="Z30" s="318">
        <f t="shared" si="20"/>
        <v>3</v>
      </c>
      <c r="AA30" s="318">
        <f t="shared" si="21"/>
        <v>2</v>
      </c>
      <c r="AB30" s="319">
        <f t="shared" si="22"/>
        <v>0</v>
      </c>
      <c r="AC30" s="320" t="str">
        <f t="shared" si="13"/>
        <v>3</v>
      </c>
      <c r="AD30" s="321" t="str">
        <f t="shared" si="14"/>
        <v xml:space="preserve"> </v>
      </c>
      <c r="AE30" s="321" t="str">
        <f t="shared" si="15"/>
        <v xml:space="preserve"> </v>
      </c>
      <c r="AF30" s="322" t="str">
        <f t="shared" si="16"/>
        <v xml:space="preserve"> </v>
      </c>
      <c r="AG30" s="45"/>
      <c r="AH30" s="323" t="str">
        <f t="shared" si="17"/>
        <v>0</v>
      </c>
    </row>
    <row r="31" spans="1:34" ht="18" customHeight="1" x14ac:dyDescent="0.6">
      <c r="A31" s="291">
        <v>27</v>
      </c>
      <c r="B31" s="4" t="str">
        <f>'เวลาเรียน3-1'!D32</f>
        <v>นางสาว กนกพรรณ  ป้อมสา</v>
      </c>
      <c r="C31" s="37">
        <v>1</v>
      </c>
      <c r="D31" s="38">
        <v>1</v>
      </c>
      <c r="E31" s="38">
        <v>1</v>
      </c>
      <c r="F31" s="38">
        <v>1</v>
      </c>
      <c r="G31" s="38">
        <v>2</v>
      </c>
      <c r="H31" s="38">
        <v>2</v>
      </c>
      <c r="I31" s="38">
        <v>2</v>
      </c>
      <c r="J31" s="299">
        <v>2</v>
      </c>
      <c r="K31" s="310" t="str">
        <f t="shared" si="0"/>
        <v xml:space="preserve"> </v>
      </c>
      <c r="L31" s="311" t="str">
        <f t="shared" si="7"/>
        <v>/</v>
      </c>
      <c r="M31" s="312" t="str">
        <f t="shared" si="8"/>
        <v xml:space="preserve"> </v>
      </c>
      <c r="N31" s="313" t="str">
        <f t="shared" si="1"/>
        <v xml:space="preserve"> </v>
      </c>
      <c r="O31" s="37"/>
      <c r="P31" s="38"/>
      <c r="Q31" s="299"/>
      <c r="R31" s="300">
        <f t="shared" si="9"/>
        <v>0</v>
      </c>
      <c r="S31" s="314"/>
      <c r="T31" s="333"/>
      <c r="U31" s="333"/>
      <c r="V31" s="301" t="str">
        <f t="shared" si="18"/>
        <v>/</v>
      </c>
      <c r="W31" s="316"/>
      <c r="Y31" s="317">
        <f t="shared" si="19"/>
        <v>0</v>
      </c>
      <c r="Z31" s="318">
        <f t="shared" si="20"/>
        <v>4</v>
      </c>
      <c r="AA31" s="318">
        <f t="shared" si="21"/>
        <v>4</v>
      </c>
      <c r="AB31" s="319">
        <f t="shared" si="22"/>
        <v>0</v>
      </c>
      <c r="AC31" s="320" t="str">
        <f t="shared" si="13"/>
        <v xml:space="preserve"> </v>
      </c>
      <c r="AD31" s="321" t="str">
        <f t="shared" si="14"/>
        <v>2</v>
      </c>
      <c r="AE31" s="321" t="str">
        <f t="shared" si="15"/>
        <v xml:space="preserve"> </v>
      </c>
      <c r="AF31" s="322" t="str">
        <f t="shared" si="16"/>
        <v xml:space="preserve"> </v>
      </c>
      <c r="AG31" s="45"/>
      <c r="AH31" s="323" t="str">
        <f t="shared" si="17"/>
        <v>0</v>
      </c>
    </row>
    <row r="32" spans="1:34" ht="18" customHeight="1" x14ac:dyDescent="0.6">
      <c r="A32" s="5">
        <v>28</v>
      </c>
      <c r="B32" s="4" t="str">
        <f>'เวลาเรียน3-1'!D33</f>
        <v>นางสาว สุนันทา  แก้วหา</v>
      </c>
      <c r="C32" s="37">
        <v>3</v>
      </c>
      <c r="D32" s="38">
        <v>3</v>
      </c>
      <c r="E32" s="38">
        <v>3</v>
      </c>
      <c r="F32" s="38">
        <v>3</v>
      </c>
      <c r="G32" s="38">
        <v>3</v>
      </c>
      <c r="H32" s="38">
        <v>2</v>
      </c>
      <c r="I32" s="38">
        <v>2</v>
      </c>
      <c r="J32" s="299">
        <v>2</v>
      </c>
      <c r="K32" s="310" t="str">
        <f t="shared" si="0"/>
        <v>/</v>
      </c>
      <c r="L32" s="311" t="str">
        <f t="shared" si="7"/>
        <v>/</v>
      </c>
      <c r="M32" s="312" t="str">
        <f t="shared" si="8"/>
        <v xml:space="preserve"> </v>
      </c>
      <c r="N32" s="313" t="str">
        <f t="shared" si="1"/>
        <v xml:space="preserve"> </v>
      </c>
      <c r="O32" s="37"/>
      <c r="P32" s="38"/>
      <c r="Q32" s="299"/>
      <c r="R32" s="300">
        <f t="shared" si="9"/>
        <v>0</v>
      </c>
      <c r="S32" s="314"/>
      <c r="T32" s="333"/>
      <c r="U32" s="333"/>
      <c r="V32" s="301" t="str">
        <f t="shared" si="18"/>
        <v>/</v>
      </c>
      <c r="W32" s="316"/>
      <c r="Y32" s="317">
        <f t="shared" si="19"/>
        <v>5</v>
      </c>
      <c r="Z32" s="318">
        <f t="shared" si="20"/>
        <v>3</v>
      </c>
      <c r="AA32" s="318">
        <f t="shared" si="21"/>
        <v>0</v>
      </c>
      <c r="AB32" s="319">
        <f t="shared" si="22"/>
        <v>0</v>
      </c>
      <c r="AC32" s="320" t="str">
        <f t="shared" si="13"/>
        <v>3</v>
      </c>
      <c r="AD32" s="321"/>
      <c r="AE32" s="321" t="str">
        <f t="shared" si="15"/>
        <v xml:space="preserve"> </v>
      </c>
      <c r="AF32" s="322" t="str">
        <f t="shared" si="16"/>
        <v xml:space="preserve"> </v>
      </c>
      <c r="AG32" s="45"/>
      <c r="AH32" s="323" t="str">
        <f t="shared" si="17"/>
        <v>0</v>
      </c>
    </row>
    <row r="33" spans="1:34" ht="18" customHeight="1" x14ac:dyDescent="0.6">
      <c r="A33" s="291">
        <v>29</v>
      </c>
      <c r="B33" s="4" t="str">
        <f>'เวลาเรียน3-1'!D34</f>
        <v>นางสาว จิดารัตน์  อุ่นบาง</v>
      </c>
      <c r="C33" s="37">
        <v>2</v>
      </c>
      <c r="D33" s="38">
        <v>2</v>
      </c>
      <c r="E33" s="38">
        <v>1</v>
      </c>
      <c r="F33" s="38">
        <v>1</v>
      </c>
      <c r="G33" s="38">
        <v>3</v>
      </c>
      <c r="H33" s="38">
        <v>3</v>
      </c>
      <c r="I33" s="38">
        <v>1</v>
      </c>
      <c r="J33" s="299">
        <v>3</v>
      </c>
      <c r="K33" s="310" t="str">
        <f t="shared" si="0"/>
        <v>/</v>
      </c>
      <c r="L33" s="311" t="str">
        <f t="shared" si="7"/>
        <v xml:space="preserve"> </v>
      </c>
      <c r="M33" s="312"/>
      <c r="N33" s="313" t="str">
        <f t="shared" si="1"/>
        <v xml:space="preserve"> </v>
      </c>
      <c r="O33" s="37"/>
      <c r="P33" s="38"/>
      <c r="Q33" s="299"/>
      <c r="R33" s="300">
        <f t="shared" si="9"/>
        <v>0</v>
      </c>
      <c r="S33" s="314"/>
      <c r="T33" s="333"/>
      <c r="U33" s="333"/>
      <c r="V33" s="301" t="str">
        <f t="shared" si="18"/>
        <v>/</v>
      </c>
      <c r="W33" s="316"/>
      <c r="Y33" s="317">
        <f t="shared" si="19"/>
        <v>3</v>
      </c>
      <c r="Z33" s="318">
        <f t="shared" si="20"/>
        <v>2</v>
      </c>
      <c r="AA33" s="318">
        <f t="shared" si="21"/>
        <v>3</v>
      </c>
      <c r="AB33" s="319">
        <f t="shared" si="22"/>
        <v>0</v>
      </c>
      <c r="AC33" s="320" t="str">
        <f t="shared" si="13"/>
        <v>3</v>
      </c>
      <c r="AD33" s="321" t="str">
        <f t="shared" si="14"/>
        <v xml:space="preserve"> </v>
      </c>
      <c r="AE33" s="321"/>
      <c r="AF33" s="322" t="str">
        <f t="shared" si="16"/>
        <v xml:space="preserve"> </v>
      </c>
      <c r="AG33" s="45"/>
      <c r="AH33" s="323" t="str">
        <f t="shared" si="17"/>
        <v>0</v>
      </c>
    </row>
    <row r="34" spans="1:34" ht="18" customHeight="1" x14ac:dyDescent="0.6">
      <c r="A34" s="5">
        <v>30</v>
      </c>
      <c r="B34" s="4"/>
      <c r="C34" s="37"/>
      <c r="D34" s="38"/>
      <c r="E34" s="38"/>
      <c r="F34" s="38"/>
      <c r="G34" s="38"/>
      <c r="H34" s="38"/>
      <c r="I34" s="38"/>
      <c r="J34" s="299"/>
      <c r="K34" s="310"/>
      <c r="L34" s="311"/>
      <c r="M34" s="312"/>
      <c r="N34" s="313"/>
      <c r="O34" s="37"/>
      <c r="P34" s="38"/>
      <c r="Q34" s="299"/>
      <c r="R34" s="300"/>
      <c r="S34" s="314"/>
      <c r="T34" s="333"/>
      <c r="U34" s="333"/>
      <c r="V34" s="301"/>
      <c r="W34" s="316"/>
      <c r="Y34" s="317"/>
      <c r="Z34" s="318"/>
      <c r="AA34" s="318"/>
      <c r="AB34" s="319"/>
      <c r="AC34" s="320"/>
      <c r="AD34" s="321"/>
      <c r="AE34" s="321"/>
      <c r="AF34" s="322"/>
      <c r="AG34" s="45"/>
      <c r="AH34" s="323"/>
    </row>
    <row r="35" spans="1:34" ht="18" customHeight="1" x14ac:dyDescent="0.6">
      <c r="A35" s="291">
        <v>31</v>
      </c>
      <c r="B35" s="4"/>
      <c r="C35" s="37"/>
      <c r="D35" s="38"/>
      <c r="E35" s="38"/>
      <c r="F35" s="38"/>
      <c r="G35" s="38"/>
      <c r="H35" s="38"/>
      <c r="I35" s="38"/>
      <c r="J35" s="299"/>
      <c r="K35" s="310"/>
      <c r="L35" s="311"/>
      <c r="M35" s="312"/>
      <c r="N35" s="313"/>
      <c r="O35" s="37"/>
      <c r="P35" s="38"/>
      <c r="Q35" s="299"/>
      <c r="R35" s="300"/>
      <c r="S35" s="314"/>
      <c r="T35" s="333"/>
      <c r="U35" s="333"/>
      <c r="V35" s="301"/>
      <c r="W35" s="316"/>
      <c r="Y35" s="317"/>
      <c r="Z35" s="318"/>
      <c r="AA35" s="318"/>
      <c r="AB35" s="319"/>
      <c r="AC35" s="320"/>
      <c r="AD35" s="321"/>
      <c r="AE35" s="321"/>
      <c r="AF35" s="322"/>
      <c r="AG35" s="45"/>
      <c r="AH35" s="323"/>
    </row>
    <row r="36" spans="1:34" ht="18" customHeight="1" x14ac:dyDescent="0.6">
      <c r="A36" s="5">
        <v>32</v>
      </c>
      <c r="B36" s="4"/>
      <c r="C36" s="310"/>
      <c r="D36" s="311"/>
      <c r="E36" s="311"/>
      <c r="F36" s="311"/>
      <c r="G36" s="311"/>
      <c r="H36" s="311"/>
      <c r="I36" s="311"/>
      <c r="J36" s="334"/>
      <c r="K36" s="310"/>
      <c r="L36" s="311"/>
      <c r="M36" s="312"/>
      <c r="N36" s="313"/>
      <c r="O36" s="310"/>
      <c r="P36" s="311"/>
      <c r="Q36" s="334"/>
      <c r="R36" s="300"/>
      <c r="S36" s="335"/>
      <c r="T36" s="333"/>
      <c r="U36" s="333"/>
      <c r="V36" s="301"/>
      <c r="W36" s="316"/>
      <c r="Y36" s="317"/>
      <c r="Z36" s="318"/>
      <c r="AA36" s="318"/>
      <c r="AB36" s="319"/>
      <c r="AC36" s="320"/>
      <c r="AD36" s="321"/>
      <c r="AE36" s="321"/>
      <c r="AF36" s="322"/>
      <c r="AG36" s="45"/>
      <c r="AH36" s="323"/>
    </row>
    <row r="37" spans="1:34" ht="18" customHeight="1" x14ac:dyDescent="0.6">
      <c r="A37" s="5">
        <v>33</v>
      </c>
      <c r="B37" s="4"/>
      <c r="C37" s="310"/>
      <c r="D37" s="311"/>
      <c r="E37" s="311"/>
      <c r="F37" s="311"/>
      <c r="G37" s="311"/>
      <c r="H37" s="311"/>
      <c r="I37" s="311"/>
      <c r="J37" s="334"/>
      <c r="K37" s="310"/>
      <c r="L37" s="311"/>
      <c r="M37" s="312"/>
      <c r="N37" s="313"/>
      <c r="O37" s="310"/>
      <c r="P37" s="311"/>
      <c r="Q37" s="334"/>
      <c r="R37" s="336"/>
      <c r="S37" s="335"/>
      <c r="T37" s="333"/>
      <c r="U37" s="333"/>
      <c r="V37" s="337"/>
      <c r="W37" s="316"/>
      <c r="Y37" s="317"/>
      <c r="Z37" s="318"/>
      <c r="AA37" s="318"/>
      <c r="AB37" s="319"/>
      <c r="AC37" s="320"/>
      <c r="AD37" s="321"/>
      <c r="AE37" s="321"/>
      <c r="AF37" s="322"/>
      <c r="AG37" s="45"/>
      <c r="AH37" s="323"/>
    </row>
    <row r="38" spans="1:34" ht="18" customHeight="1" x14ac:dyDescent="0.6">
      <c r="A38" s="5">
        <v>34</v>
      </c>
      <c r="B38" s="4"/>
      <c r="C38" s="310"/>
      <c r="D38" s="311"/>
      <c r="E38" s="311"/>
      <c r="F38" s="311"/>
      <c r="G38" s="311"/>
      <c r="H38" s="311"/>
      <c r="I38" s="311"/>
      <c r="J38" s="334"/>
      <c r="K38" s="310"/>
      <c r="L38" s="311"/>
      <c r="M38" s="312"/>
      <c r="N38" s="313"/>
      <c r="O38" s="310"/>
      <c r="P38" s="311"/>
      <c r="Q38" s="334"/>
      <c r="R38" s="336"/>
      <c r="S38" s="335"/>
      <c r="T38" s="333"/>
      <c r="U38" s="333"/>
      <c r="V38" s="337"/>
      <c r="W38" s="316"/>
      <c r="Y38" s="317"/>
      <c r="Z38" s="318"/>
      <c r="AA38" s="318"/>
      <c r="AB38" s="319"/>
      <c r="AC38" s="320"/>
      <c r="AD38" s="321"/>
      <c r="AE38" s="321"/>
      <c r="AF38" s="322"/>
      <c r="AG38" s="45"/>
      <c r="AH38" s="323"/>
    </row>
    <row r="39" spans="1:34" ht="18" customHeight="1" x14ac:dyDescent="0.6">
      <c r="A39" s="5">
        <v>35</v>
      </c>
      <c r="B39" s="4"/>
      <c r="C39" s="310"/>
      <c r="D39" s="311"/>
      <c r="E39" s="311"/>
      <c r="F39" s="311"/>
      <c r="G39" s="311"/>
      <c r="H39" s="311"/>
      <c r="I39" s="311"/>
      <c r="J39" s="334"/>
      <c r="K39" s="310"/>
      <c r="L39" s="311"/>
      <c r="M39" s="312"/>
      <c r="N39" s="313"/>
      <c r="O39" s="310"/>
      <c r="P39" s="311"/>
      <c r="Q39" s="334"/>
      <c r="R39" s="336"/>
      <c r="S39" s="335"/>
      <c r="T39" s="333"/>
      <c r="U39" s="333"/>
      <c r="V39" s="337"/>
      <c r="W39" s="316"/>
      <c r="Y39" s="317"/>
      <c r="Z39" s="318"/>
      <c r="AA39" s="318"/>
      <c r="AB39" s="319"/>
      <c r="AC39" s="320"/>
      <c r="AD39" s="321"/>
      <c r="AE39" s="321"/>
      <c r="AF39" s="322"/>
      <c r="AG39" s="45"/>
      <c r="AH39" s="323"/>
    </row>
    <row r="40" spans="1:34" ht="18" customHeight="1" x14ac:dyDescent="0.6">
      <c r="A40" s="5">
        <v>36</v>
      </c>
      <c r="B40" s="4"/>
      <c r="C40" s="310"/>
      <c r="D40" s="311"/>
      <c r="E40" s="311"/>
      <c r="F40" s="311"/>
      <c r="G40" s="311"/>
      <c r="H40" s="311"/>
      <c r="I40" s="311"/>
      <c r="J40" s="334"/>
      <c r="K40" s="310"/>
      <c r="L40" s="311"/>
      <c r="M40" s="312"/>
      <c r="N40" s="313"/>
      <c r="O40" s="310"/>
      <c r="P40" s="311"/>
      <c r="Q40" s="334"/>
      <c r="R40" s="336"/>
      <c r="S40" s="335"/>
      <c r="T40" s="333"/>
      <c r="U40" s="333"/>
      <c r="V40" s="337"/>
      <c r="W40" s="316"/>
      <c r="Y40" s="317"/>
      <c r="Z40" s="318"/>
      <c r="AA40" s="318"/>
      <c r="AB40" s="319"/>
      <c r="AC40" s="320"/>
      <c r="AD40" s="321"/>
      <c r="AE40" s="321"/>
      <c r="AF40" s="322"/>
      <c r="AG40" s="45"/>
      <c r="AH40" s="323"/>
    </row>
    <row r="41" spans="1:34" ht="18" customHeight="1" x14ac:dyDescent="0.6">
      <c r="A41" s="5">
        <v>37</v>
      </c>
      <c r="B41" s="4"/>
      <c r="C41" s="310"/>
      <c r="D41" s="311"/>
      <c r="E41" s="311"/>
      <c r="F41" s="311"/>
      <c r="G41" s="311"/>
      <c r="H41" s="311"/>
      <c r="I41" s="311"/>
      <c r="J41" s="334"/>
      <c r="K41" s="310"/>
      <c r="L41" s="311"/>
      <c r="M41" s="312"/>
      <c r="N41" s="313"/>
      <c r="O41" s="310"/>
      <c r="P41" s="311"/>
      <c r="Q41" s="334"/>
      <c r="R41" s="336"/>
      <c r="S41" s="335"/>
      <c r="T41" s="333"/>
      <c r="U41" s="333"/>
      <c r="V41" s="337"/>
      <c r="W41" s="316"/>
      <c r="Y41" s="317"/>
      <c r="Z41" s="318"/>
      <c r="AA41" s="318"/>
      <c r="AB41" s="319"/>
      <c r="AC41" s="320"/>
      <c r="AD41" s="321"/>
      <c r="AE41" s="321"/>
      <c r="AF41" s="322"/>
      <c r="AG41" s="45"/>
      <c r="AH41" s="323"/>
    </row>
    <row r="42" spans="1:34" ht="18" customHeight="1" x14ac:dyDescent="0.6">
      <c r="A42" s="5">
        <v>38</v>
      </c>
      <c r="B42" s="4"/>
      <c r="C42" s="310"/>
      <c r="D42" s="311"/>
      <c r="E42" s="311"/>
      <c r="F42" s="311"/>
      <c r="G42" s="311"/>
      <c r="H42" s="311"/>
      <c r="I42" s="311"/>
      <c r="J42" s="334"/>
      <c r="K42" s="310"/>
      <c r="L42" s="311"/>
      <c r="M42" s="312"/>
      <c r="N42" s="313"/>
      <c r="O42" s="310"/>
      <c r="P42" s="311"/>
      <c r="Q42" s="334"/>
      <c r="R42" s="336"/>
      <c r="S42" s="335"/>
      <c r="T42" s="333"/>
      <c r="U42" s="333"/>
      <c r="V42" s="337"/>
      <c r="W42" s="316"/>
      <c r="Y42" s="317"/>
      <c r="Z42" s="318"/>
      <c r="AA42" s="318"/>
      <c r="AB42" s="319"/>
      <c r="AC42" s="320"/>
      <c r="AD42" s="321"/>
      <c r="AE42" s="321"/>
      <c r="AF42" s="322"/>
      <c r="AG42" s="45"/>
      <c r="AH42" s="323"/>
    </row>
    <row r="43" spans="1:34" ht="18" customHeight="1" x14ac:dyDescent="0.6">
      <c r="A43" s="5">
        <v>39</v>
      </c>
      <c r="B43" s="4"/>
      <c r="C43" s="310"/>
      <c r="D43" s="311"/>
      <c r="E43" s="311"/>
      <c r="F43" s="311"/>
      <c r="G43" s="311"/>
      <c r="H43" s="311"/>
      <c r="I43" s="311"/>
      <c r="J43" s="334"/>
      <c r="K43" s="310"/>
      <c r="L43" s="311"/>
      <c r="M43" s="311"/>
      <c r="N43" s="313"/>
      <c r="O43" s="310"/>
      <c r="P43" s="311"/>
      <c r="Q43" s="334"/>
      <c r="R43" s="336"/>
      <c r="S43" s="335"/>
      <c r="T43" s="333"/>
      <c r="U43" s="333"/>
      <c r="V43" s="337"/>
      <c r="W43" s="316"/>
      <c r="Y43" s="317"/>
      <c r="Z43" s="318"/>
      <c r="AA43" s="318"/>
      <c r="AB43" s="319"/>
      <c r="AC43" s="320"/>
      <c r="AD43" s="321"/>
      <c r="AE43" s="321"/>
      <c r="AF43" s="322"/>
      <c r="AG43" s="45"/>
      <c r="AH43" s="323"/>
    </row>
    <row r="44" spans="1:34" ht="18" customHeight="1" thickBot="1" x14ac:dyDescent="0.65">
      <c r="A44" s="338">
        <v>40</v>
      </c>
      <c r="B44" s="339"/>
      <c r="C44" s="340"/>
      <c r="D44" s="341"/>
      <c r="E44" s="341"/>
      <c r="F44" s="341"/>
      <c r="G44" s="341"/>
      <c r="H44" s="341"/>
      <c r="I44" s="341"/>
      <c r="J44" s="342"/>
      <c r="K44" s="340"/>
      <c r="L44" s="341"/>
      <c r="M44" s="341"/>
      <c r="N44" s="343"/>
      <c r="O44" s="340"/>
      <c r="P44" s="341"/>
      <c r="Q44" s="342"/>
      <c r="R44" s="344"/>
      <c r="S44" s="283"/>
      <c r="T44" s="281"/>
      <c r="U44" s="281"/>
      <c r="V44" s="345"/>
      <c r="W44" s="346"/>
      <c r="Y44" s="347"/>
      <c r="Z44" s="348"/>
      <c r="AA44" s="348"/>
      <c r="AB44" s="349"/>
      <c r="AC44" s="350"/>
      <c r="AD44" s="351"/>
      <c r="AE44" s="351"/>
      <c r="AF44" s="352"/>
      <c r="AG44" s="45"/>
      <c r="AH44" s="323"/>
    </row>
    <row r="45" spans="1:34" s="13" customFormat="1" ht="5.25" customHeight="1" x14ac:dyDescent="0.6">
      <c r="A45" s="6"/>
      <c r="B45" s="7"/>
      <c r="C45" s="353"/>
      <c r="D45" s="353"/>
      <c r="E45" s="353"/>
      <c r="F45" s="353"/>
      <c r="G45" s="353"/>
      <c r="H45" s="353"/>
      <c r="I45" s="353"/>
      <c r="J45" s="353"/>
      <c r="K45" s="354"/>
      <c r="L45" s="354"/>
      <c r="M45" s="353"/>
      <c r="N45" s="353"/>
      <c r="O45" s="353"/>
      <c r="P45" s="353"/>
      <c r="Q45" s="354"/>
      <c r="R45" s="354"/>
      <c r="S45" s="353"/>
    </row>
    <row r="46" spans="1:34" s="13" customFormat="1" ht="5.25" customHeight="1" x14ac:dyDescent="0.6">
      <c r="A46" s="6"/>
      <c r="B46" s="7"/>
      <c r="C46" s="353"/>
      <c r="D46" s="353"/>
      <c r="E46" s="353"/>
      <c r="F46" s="353"/>
      <c r="G46" s="353"/>
      <c r="H46" s="353"/>
      <c r="I46" s="353"/>
      <c r="J46" s="353"/>
      <c r="K46" s="354"/>
      <c r="L46" s="354"/>
      <c r="M46" s="353"/>
      <c r="N46" s="353"/>
      <c r="O46" s="353"/>
      <c r="P46" s="353"/>
      <c r="Q46" s="354"/>
      <c r="R46" s="354"/>
      <c r="S46" s="353"/>
    </row>
    <row r="47" spans="1:34" s="13" customFormat="1" ht="5.25" customHeight="1" x14ac:dyDescent="0.6">
      <c r="A47" s="6"/>
      <c r="B47" s="7"/>
      <c r="C47" s="353"/>
      <c r="D47" s="353"/>
      <c r="E47" s="353"/>
      <c r="F47" s="353"/>
      <c r="G47" s="353"/>
      <c r="H47" s="353"/>
      <c r="I47" s="353"/>
      <c r="J47" s="353"/>
      <c r="K47" s="354"/>
      <c r="L47" s="354"/>
      <c r="M47" s="353"/>
      <c r="N47" s="353"/>
      <c r="O47" s="353"/>
      <c r="P47" s="353"/>
      <c r="Q47" s="354"/>
      <c r="R47" s="354"/>
      <c r="S47" s="353"/>
    </row>
    <row r="48" spans="1:34" s="13" customFormat="1" ht="5.25" customHeight="1" x14ac:dyDescent="0.6">
      <c r="A48" s="6"/>
      <c r="B48" s="7"/>
      <c r="C48" s="353"/>
      <c r="D48" s="353"/>
      <c r="E48" s="353"/>
      <c r="F48" s="353"/>
      <c r="G48" s="353"/>
      <c r="H48" s="353"/>
      <c r="I48" s="353"/>
      <c r="J48" s="353"/>
      <c r="K48" s="354"/>
      <c r="L48" s="354"/>
      <c r="M48" s="353"/>
      <c r="N48" s="353"/>
      <c r="O48" s="353"/>
      <c r="P48" s="353"/>
      <c r="Q48" s="354"/>
      <c r="R48" s="354"/>
      <c r="S48" s="353"/>
    </row>
    <row r="49" spans="1:19" s="13" customFormat="1" ht="5.25" customHeight="1" x14ac:dyDescent="0.6">
      <c r="A49" s="6"/>
      <c r="B49" s="7"/>
      <c r="C49" s="353"/>
      <c r="D49" s="353"/>
      <c r="E49" s="353"/>
      <c r="F49" s="353"/>
      <c r="G49" s="353"/>
      <c r="H49" s="353"/>
      <c r="I49" s="353"/>
      <c r="J49" s="353"/>
      <c r="K49" s="354"/>
      <c r="L49" s="354"/>
      <c r="M49" s="353"/>
      <c r="N49" s="353"/>
      <c r="O49" s="353"/>
      <c r="P49" s="353"/>
      <c r="Q49" s="354"/>
      <c r="R49" s="354"/>
      <c r="S49" s="353"/>
    </row>
    <row r="50" spans="1:19" s="13" customFormat="1" ht="5.25" customHeight="1" x14ac:dyDescent="0.6">
      <c r="A50" s="6"/>
      <c r="B50" s="7"/>
      <c r="C50" s="353"/>
      <c r="D50" s="353"/>
      <c r="E50" s="353"/>
      <c r="F50" s="353"/>
      <c r="G50" s="353"/>
      <c r="H50" s="353"/>
      <c r="I50" s="353"/>
      <c r="J50" s="353"/>
      <c r="K50" s="354"/>
      <c r="L50" s="354"/>
      <c r="M50" s="353"/>
      <c r="N50" s="353"/>
      <c r="O50" s="353"/>
      <c r="P50" s="353"/>
      <c r="Q50" s="354"/>
      <c r="R50" s="354"/>
      <c r="S50" s="353"/>
    </row>
    <row r="51" spans="1:19" ht="16.5" customHeight="1" x14ac:dyDescent="0.7">
      <c r="B51" s="61"/>
      <c r="C51" s="61"/>
      <c r="E51" s="61"/>
      <c r="F51" s="355" t="s">
        <v>32</v>
      </c>
      <c r="G51" s="356"/>
      <c r="H51" s="333">
        <v>0</v>
      </c>
      <c r="I51" s="355" t="s">
        <v>30</v>
      </c>
      <c r="J51" s="355"/>
      <c r="K51" s="333">
        <f>COUNTIF($AF$5:$AF$44,"0")</f>
        <v>4</v>
      </c>
      <c r="L51" s="333" t="s">
        <v>31</v>
      </c>
      <c r="M51" s="355" t="s">
        <v>32</v>
      </c>
      <c r="N51" s="355"/>
      <c r="O51" s="333">
        <v>0</v>
      </c>
      <c r="P51" s="355" t="s">
        <v>30</v>
      </c>
      <c r="Q51" s="355"/>
      <c r="R51" s="333">
        <f>COUNTIF($AH$5:$AH$44,"0")</f>
        <v>24</v>
      </c>
      <c r="S51" s="333" t="s">
        <v>31</v>
      </c>
    </row>
    <row r="52" spans="1:19" ht="17.100000000000001" customHeight="1" x14ac:dyDescent="0.7">
      <c r="B52" s="61"/>
      <c r="C52" s="61"/>
      <c r="E52" s="61"/>
      <c r="F52" s="355" t="s">
        <v>32</v>
      </c>
      <c r="G52" s="356"/>
      <c r="H52" s="333">
        <v>1</v>
      </c>
      <c r="I52" s="355" t="s">
        <v>30</v>
      </c>
      <c r="J52" s="355"/>
      <c r="K52" s="333">
        <f>COUNTIF($AE$5:$AE$44,"1")</f>
        <v>6</v>
      </c>
      <c r="L52" s="333" t="s">
        <v>31</v>
      </c>
      <c r="M52" s="355" t="s">
        <v>32</v>
      </c>
      <c r="N52" s="355"/>
      <c r="O52" s="333">
        <v>1</v>
      </c>
      <c r="P52" s="355" t="s">
        <v>30</v>
      </c>
      <c r="Q52" s="355"/>
      <c r="R52" s="333">
        <f>COUNTIF($AH$5:$AH$44,"1")</f>
        <v>1</v>
      </c>
      <c r="S52" s="333" t="s">
        <v>31</v>
      </c>
    </row>
    <row r="53" spans="1:19" ht="17.100000000000001" customHeight="1" x14ac:dyDescent="0.7">
      <c r="B53" s="61"/>
      <c r="C53" s="61"/>
      <c r="E53" s="61"/>
      <c r="F53" s="355" t="s">
        <v>32</v>
      </c>
      <c r="G53" s="356"/>
      <c r="H53" s="333">
        <v>2</v>
      </c>
      <c r="I53" s="355" t="s">
        <v>30</v>
      </c>
      <c r="J53" s="355"/>
      <c r="K53" s="333">
        <f>COUNTIF($AD$5:$AD$44,"2")</f>
        <v>11</v>
      </c>
      <c r="L53" s="333" t="s">
        <v>31</v>
      </c>
      <c r="M53" s="355" t="s">
        <v>32</v>
      </c>
      <c r="N53" s="355"/>
      <c r="O53" s="333">
        <v>2</v>
      </c>
      <c r="P53" s="355" t="s">
        <v>30</v>
      </c>
      <c r="Q53" s="355"/>
      <c r="R53" s="333">
        <f>COUNTIF($AH$5:$AH$44,"2")</f>
        <v>3</v>
      </c>
      <c r="S53" s="333" t="s">
        <v>31</v>
      </c>
    </row>
    <row r="54" spans="1:19" ht="17.100000000000001" customHeight="1" x14ac:dyDescent="0.7">
      <c r="B54" s="61"/>
      <c r="C54" s="61"/>
      <c r="E54" s="61"/>
      <c r="F54" s="355" t="s">
        <v>32</v>
      </c>
      <c r="G54" s="356"/>
      <c r="H54" s="333">
        <v>3</v>
      </c>
      <c r="I54" s="355" t="s">
        <v>30</v>
      </c>
      <c r="J54" s="355"/>
      <c r="K54" s="333">
        <f>COUNTIF($AC$5:$AC$44,"3")</f>
        <v>8</v>
      </c>
      <c r="L54" s="333" t="s">
        <v>31</v>
      </c>
      <c r="M54" s="355" t="s">
        <v>32</v>
      </c>
      <c r="N54" s="355"/>
      <c r="O54" s="333">
        <v>3</v>
      </c>
      <c r="P54" s="355" t="s">
        <v>30</v>
      </c>
      <c r="Q54" s="355"/>
      <c r="R54" s="333">
        <f>COUNTIF($AH$5:$AH$44,"3")</f>
        <v>1</v>
      </c>
      <c r="S54" s="333" t="s">
        <v>31</v>
      </c>
    </row>
    <row r="55" spans="1:19" ht="17.100000000000001" customHeight="1" x14ac:dyDescent="0.7">
      <c r="B55" s="61"/>
      <c r="C55" s="61"/>
      <c r="D55" s="61"/>
      <c r="E55" s="61"/>
      <c r="F55" s="61"/>
      <c r="G55" s="61"/>
      <c r="H55" s="61"/>
      <c r="I55" s="61"/>
      <c r="J55" s="61"/>
      <c r="K55" s="8">
        <f>SUM(K51:K54)</f>
        <v>29</v>
      </c>
      <c r="R55" s="8">
        <f>SUM(R51:R54)</f>
        <v>29</v>
      </c>
      <c r="S55" s="61"/>
    </row>
    <row r="56" spans="1:19" ht="17.100000000000001" customHeight="1" x14ac:dyDescent="0.7"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</row>
    <row r="57" spans="1:19" ht="17.100000000000001" customHeight="1" x14ac:dyDescent="0.7"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</row>
    <row r="58" spans="1:19" ht="17.100000000000001" customHeight="1" x14ac:dyDescent="0.7"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</row>
    <row r="59" spans="1:19" ht="17.100000000000001" customHeight="1" x14ac:dyDescent="0.7"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</row>
    <row r="60" spans="1:19" ht="17.100000000000001" customHeight="1" x14ac:dyDescent="0.7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</row>
    <row r="61" spans="1:19" ht="17.100000000000001" customHeight="1" x14ac:dyDescent="0.7"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</row>
    <row r="62" spans="1:19" ht="24.6" x14ac:dyDescent="0.7"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</row>
    <row r="63" spans="1:19" ht="24.6" x14ac:dyDescent="0.7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</row>
    <row r="64" spans="1:19" ht="24.6" x14ac:dyDescent="0.7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</row>
    <row r="65" spans="2:19" ht="24.6" x14ac:dyDescent="0.7"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</row>
    <row r="66" spans="2:19" ht="24.6" x14ac:dyDescent="0.7"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</row>
    <row r="67" spans="2:19" ht="24.6" x14ac:dyDescent="0.7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</row>
    <row r="68" spans="2:19" ht="24.6" x14ac:dyDescent="0.7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</row>
    <row r="69" spans="2:19" ht="24.6" x14ac:dyDescent="0.7"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</row>
    <row r="70" spans="2:19" ht="24.6" x14ac:dyDescent="0.7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</row>
    <row r="71" spans="2:19" ht="24.6" x14ac:dyDescent="0.7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</row>
    <row r="72" spans="2:19" ht="24.6" x14ac:dyDescent="0.7"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</row>
    <row r="73" spans="2:19" ht="24.6" x14ac:dyDescent="0.7"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</row>
    <row r="74" spans="2:19" ht="24.6" x14ac:dyDescent="0.7"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</row>
    <row r="75" spans="2:19" ht="24.6" x14ac:dyDescent="0.7"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</row>
    <row r="76" spans="2:19" ht="24.6" x14ac:dyDescent="0.7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</row>
    <row r="77" spans="2:19" ht="24.6" x14ac:dyDescent="0.7"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</row>
    <row r="78" spans="2:19" ht="24.6" x14ac:dyDescent="0.7"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</row>
    <row r="79" spans="2:19" ht="24.6" x14ac:dyDescent="0.7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</row>
    <row r="80" spans="2:19" ht="24.6" x14ac:dyDescent="0.7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</row>
    <row r="81" spans="2:19" ht="24.6" x14ac:dyDescent="0.7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</row>
    <row r="82" spans="2:19" ht="24.6" x14ac:dyDescent="0.7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</row>
    <row r="83" spans="2:19" ht="24.6" x14ac:dyDescent="0.7"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</row>
    <row r="84" spans="2:19" ht="24.6" x14ac:dyDescent="0.7"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</row>
    <row r="85" spans="2:19" ht="24.6" x14ac:dyDescent="0.7"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</row>
    <row r="86" spans="2:19" ht="24.6" x14ac:dyDescent="0.7"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</row>
    <row r="87" spans="2:19" ht="24.6" x14ac:dyDescent="0.7"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</row>
    <row r="88" spans="2:19" ht="24.6" x14ac:dyDescent="0.7"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</row>
    <row r="89" spans="2:19" ht="24.6" x14ac:dyDescent="0.7"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</row>
    <row r="90" spans="2:19" ht="24.6" x14ac:dyDescent="0.7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</row>
    <row r="91" spans="2:19" ht="24.6" x14ac:dyDescent="0.7"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</row>
    <row r="92" spans="2:19" ht="24.6" x14ac:dyDescent="0.7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</row>
    <row r="93" spans="2:19" ht="24.6" x14ac:dyDescent="0.7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</row>
    <row r="94" spans="2:19" ht="24.6" x14ac:dyDescent="0.7"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</row>
    <row r="95" spans="2:19" ht="24.6" x14ac:dyDescent="0.7"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</row>
    <row r="96" spans="2:19" ht="24.6" x14ac:dyDescent="0.7"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</row>
    <row r="97" spans="2:19" ht="24.6" x14ac:dyDescent="0.7"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</row>
    <row r="98" spans="2:19" ht="24.6" x14ac:dyDescent="0.7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</row>
    <row r="99" spans="2:19" ht="24.6" x14ac:dyDescent="0.7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</row>
    <row r="100" spans="2:19" ht="24.6" x14ac:dyDescent="0.7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</row>
    <row r="101" spans="2:19" ht="24.6" x14ac:dyDescent="0.7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</row>
    <row r="102" spans="2:19" ht="24.6" x14ac:dyDescent="0.7"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</row>
  </sheetData>
  <mergeCells count="20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AH3:AH4"/>
    <mergeCell ref="Y2:AF2"/>
    <mergeCell ref="C3:C4"/>
    <mergeCell ref="D3:D4"/>
    <mergeCell ref="E3:E4"/>
    <mergeCell ref="F3:F4"/>
    <mergeCell ref="G3:G4"/>
    <mergeCell ref="H3:H4"/>
    <mergeCell ref="I3:I4"/>
    <mergeCell ref="J3:J4"/>
    <mergeCell ref="S3:S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4" man="1"/>
  </rowBreaks>
  <colBreaks count="1" manualBreakCount="1">
    <brk id="23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91"/>
  <sheetViews>
    <sheetView showGridLines="0" topLeftCell="A7" zoomScale="93" zoomScaleNormal="93" zoomScaleSheetLayoutView="100" workbookViewId="0">
      <selection activeCell="K17" sqref="K17"/>
    </sheetView>
  </sheetViews>
  <sheetFormatPr defaultColWidth="9.125" defaultRowHeight="21" x14ac:dyDescent="0.6"/>
  <cols>
    <col min="1" max="1" width="5.75" style="8" customWidth="1"/>
    <col min="2" max="3" width="10.25" style="8" customWidth="1"/>
    <col min="4" max="8" width="5.75" style="8" customWidth="1"/>
    <col min="9" max="9" width="5.75" style="9" customWidth="1"/>
    <col min="10" max="15" width="5.75" style="8" customWidth="1"/>
    <col min="16" max="19" width="5.25" style="8" customWidth="1"/>
    <col min="20" max="16384" width="9.125" style="8"/>
  </cols>
  <sheetData>
    <row r="1" spans="2:18" ht="24.9" customHeight="1" x14ac:dyDescent="0.7">
      <c r="C1" s="8" t="s">
        <v>16</v>
      </c>
      <c r="I1" s="8"/>
      <c r="J1" s="9"/>
      <c r="Q1" s="10" t="s">
        <v>61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8" ht="26.4" customHeight="1" x14ac:dyDescent="0.75">
      <c r="B5" s="557" t="s">
        <v>17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</row>
    <row r="6" spans="2:18" ht="26.4" customHeight="1" x14ac:dyDescent="0.75">
      <c r="B6" s="12" t="s">
        <v>103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</row>
    <row r="7" spans="2:18" ht="26.4" customHeight="1" x14ac:dyDescent="0.75">
      <c r="B7" s="558" t="s">
        <v>71</v>
      </c>
      <c r="C7" s="558"/>
      <c r="D7" s="558"/>
      <c r="E7" s="558"/>
      <c r="F7" s="558"/>
      <c r="G7" s="13"/>
      <c r="H7" s="13"/>
      <c r="I7" s="14"/>
      <c r="J7" s="559" t="s">
        <v>40</v>
      </c>
      <c r="K7" s="559"/>
      <c r="L7" s="510" t="s">
        <v>39</v>
      </c>
      <c r="M7" s="510"/>
      <c r="N7" s="510"/>
      <c r="O7" s="510"/>
      <c r="P7" s="15"/>
      <c r="Q7" s="15"/>
      <c r="R7" s="13"/>
    </row>
    <row r="8" spans="2:18" ht="26.4" customHeight="1" x14ac:dyDescent="0.75">
      <c r="B8" s="15" t="s">
        <v>104</v>
      </c>
      <c r="C8" s="15"/>
      <c r="D8" s="15"/>
      <c r="E8" s="15"/>
      <c r="F8" s="15"/>
      <c r="G8" s="15"/>
      <c r="H8" s="15"/>
      <c r="I8" s="16"/>
      <c r="J8" s="15"/>
      <c r="K8" s="15"/>
      <c r="L8" s="15"/>
      <c r="M8" s="15"/>
      <c r="N8" s="15"/>
      <c r="O8" s="15"/>
      <c r="P8" s="13"/>
      <c r="Q8" s="13"/>
      <c r="R8" s="13"/>
    </row>
    <row r="9" spans="2:18" ht="26.4" customHeight="1" x14ac:dyDescent="0.75">
      <c r="B9" s="15" t="s">
        <v>50</v>
      </c>
      <c r="C9" s="15"/>
      <c r="D9" s="15"/>
      <c r="E9" s="15"/>
      <c r="F9" s="15"/>
      <c r="G9" s="15"/>
      <c r="H9" s="15"/>
      <c r="I9" s="16"/>
      <c r="J9" s="15"/>
      <c r="K9" s="15"/>
      <c r="L9" s="15"/>
      <c r="M9" s="15"/>
      <c r="N9" s="15"/>
      <c r="O9" s="15"/>
      <c r="P9" s="13"/>
      <c r="Q9" s="13"/>
      <c r="R9" s="13"/>
    </row>
    <row r="10" spans="2:18" ht="26.4" customHeight="1" x14ac:dyDescent="0.75">
      <c r="B10" s="510" t="s">
        <v>54</v>
      </c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</row>
    <row r="11" spans="2:18" ht="26.4" customHeight="1" x14ac:dyDescent="0.75">
      <c r="B11" s="15" t="s">
        <v>52</v>
      </c>
      <c r="C11" s="15"/>
      <c r="D11" s="15"/>
      <c r="E11" s="15"/>
      <c r="F11" s="15"/>
      <c r="G11" s="15"/>
      <c r="H11" s="15"/>
      <c r="I11" s="16"/>
      <c r="J11" s="15"/>
      <c r="K11" s="15"/>
      <c r="L11" s="15"/>
      <c r="M11" s="15"/>
      <c r="N11" s="15"/>
      <c r="O11" s="13"/>
      <c r="P11" s="13"/>
      <c r="Q11" s="13"/>
      <c r="R11" s="13"/>
    </row>
    <row r="12" spans="2:18" ht="26.4" customHeight="1" x14ac:dyDescent="0.75">
      <c r="B12" s="510" t="s">
        <v>51</v>
      </c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</row>
    <row r="13" spans="2:18" ht="26.4" customHeight="1" x14ac:dyDescent="0.75">
      <c r="B13" s="510" t="s">
        <v>66</v>
      </c>
      <c r="C13" s="510"/>
      <c r="D13" s="510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</row>
    <row r="14" spans="2:18" ht="26.4" customHeight="1" thickBot="1" x14ac:dyDescent="0.8">
      <c r="B14" s="17" t="s">
        <v>18</v>
      </c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18"/>
      <c r="N14" s="18"/>
      <c r="O14" s="18"/>
      <c r="P14" s="18"/>
      <c r="Q14" s="18"/>
      <c r="R14" s="20"/>
    </row>
    <row r="15" spans="2:18" ht="26.4" customHeight="1" thickBot="1" x14ac:dyDescent="0.8">
      <c r="B15" s="542" t="s">
        <v>19</v>
      </c>
      <c r="C15" s="630"/>
      <c r="D15" s="546" t="s">
        <v>45</v>
      </c>
      <c r="E15" s="547"/>
      <c r="F15" s="547"/>
      <c r="G15" s="547"/>
      <c r="H15" s="547"/>
      <c r="I15" s="547"/>
      <c r="J15" s="547"/>
      <c r="K15" s="633"/>
      <c r="L15" s="363" t="s">
        <v>46</v>
      </c>
      <c r="M15" s="363"/>
      <c r="N15" s="363"/>
      <c r="O15" s="364"/>
      <c r="P15" s="531" t="s">
        <v>47</v>
      </c>
      <c r="Q15" s="532"/>
      <c r="R15" s="533"/>
    </row>
    <row r="16" spans="2:18" ht="26.4" customHeight="1" thickBot="1" x14ac:dyDescent="0.8">
      <c r="B16" s="631"/>
      <c r="C16" s="632"/>
      <c r="D16" s="365">
        <v>4</v>
      </c>
      <c r="E16" s="366">
        <v>3.5</v>
      </c>
      <c r="F16" s="366">
        <v>3</v>
      </c>
      <c r="G16" s="366">
        <v>2.5</v>
      </c>
      <c r="H16" s="366">
        <v>2</v>
      </c>
      <c r="I16" s="366">
        <v>1.5</v>
      </c>
      <c r="J16" s="367">
        <v>1</v>
      </c>
      <c r="K16" s="368">
        <v>0</v>
      </c>
      <c r="L16" s="369" t="s">
        <v>20</v>
      </c>
      <c r="M16" s="366" t="s">
        <v>21</v>
      </c>
      <c r="N16" s="366" t="s">
        <v>22</v>
      </c>
      <c r="O16" s="368" t="s">
        <v>23</v>
      </c>
      <c r="P16" s="551"/>
      <c r="Q16" s="551"/>
      <c r="R16" s="552"/>
    </row>
    <row r="17" spans="2:18" ht="26.4" customHeight="1" x14ac:dyDescent="0.75">
      <c r="B17" s="634">
        <f>SUM(D17:O17)</f>
        <v>40</v>
      </c>
      <c r="C17" s="635"/>
      <c r="D17" s="370">
        <f>'รวมคะแนน3-2'!W55</f>
        <v>4</v>
      </c>
      <c r="E17" s="371">
        <f>'รวมคะแนน3-2'!W54</f>
        <v>3</v>
      </c>
      <c r="F17" s="371">
        <f>'รวมคะแนน3-2'!W53</f>
        <v>4</v>
      </c>
      <c r="G17" s="371">
        <f>'รวมคะแนน3-2'!W52</f>
        <v>1</v>
      </c>
      <c r="H17" s="371">
        <f>'รวมคะแนน3-2'!W51</f>
        <v>1</v>
      </c>
      <c r="I17" s="371">
        <f>'รวมคะแนน3-2'!W50</f>
        <v>1</v>
      </c>
      <c r="J17" s="372">
        <f>'รวมคะแนน3-2'!W49</f>
        <v>4</v>
      </c>
      <c r="K17" s="373">
        <f>'รวมคะแนน3-2'!W48</f>
        <v>22</v>
      </c>
      <c r="L17" s="374">
        <f>'รวมคะแนน3-2'!W56</f>
        <v>0</v>
      </c>
      <c r="M17" s="371">
        <f>'รวมคะแนน3-2'!W57</f>
        <v>0</v>
      </c>
      <c r="N17" s="371">
        <f>'รวมคะแนน3-2'!W58</f>
        <v>0</v>
      </c>
      <c r="O17" s="373">
        <f>'รวมคะแนน3-2'!W59</f>
        <v>0</v>
      </c>
      <c r="P17" s="551"/>
      <c r="Q17" s="551"/>
      <c r="R17" s="552"/>
    </row>
    <row r="18" spans="2:18" ht="26.4" customHeight="1" thickBot="1" x14ac:dyDescent="0.8">
      <c r="B18" s="555" t="s">
        <v>62</v>
      </c>
      <c r="C18" s="636"/>
      <c r="D18" s="34">
        <f>(100/$B17)*D17</f>
        <v>10</v>
      </c>
      <c r="E18" s="35">
        <f t="shared" ref="E18:O18" si="0">(100/$B17)*E17</f>
        <v>7.5</v>
      </c>
      <c r="F18" s="35">
        <f t="shared" si="0"/>
        <v>10</v>
      </c>
      <c r="G18" s="35">
        <f t="shared" si="0"/>
        <v>2.5</v>
      </c>
      <c r="H18" s="35">
        <f t="shared" si="0"/>
        <v>2.5</v>
      </c>
      <c r="I18" s="35">
        <f t="shared" si="0"/>
        <v>2.5</v>
      </c>
      <c r="J18" s="35">
        <f t="shared" si="0"/>
        <v>10</v>
      </c>
      <c r="K18" s="36">
        <f t="shared" si="0"/>
        <v>55</v>
      </c>
      <c r="L18" s="375">
        <f t="shared" si="0"/>
        <v>0</v>
      </c>
      <c r="M18" s="35">
        <f t="shared" si="0"/>
        <v>0</v>
      </c>
      <c r="N18" s="35">
        <f t="shared" si="0"/>
        <v>0</v>
      </c>
      <c r="O18" s="36">
        <f t="shared" si="0"/>
        <v>0</v>
      </c>
      <c r="P18" s="551"/>
      <c r="Q18" s="551"/>
      <c r="R18" s="552"/>
    </row>
    <row r="19" spans="2:18" ht="26.4" customHeight="1" thickBot="1" x14ac:dyDescent="0.8">
      <c r="B19" s="528" t="s">
        <v>24</v>
      </c>
      <c r="C19" s="529"/>
      <c r="D19" s="529"/>
      <c r="E19" s="529"/>
      <c r="F19" s="529"/>
      <c r="G19" s="530"/>
      <c r="H19" s="528" t="s">
        <v>28</v>
      </c>
      <c r="I19" s="529"/>
      <c r="J19" s="529"/>
      <c r="K19" s="529"/>
      <c r="L19" s="529"/>
      <c r="M19" s="529"/>
      <c r="N19" s="529"/>
      <c r="O19" s="530"/>
      <c r="P19" s="531" t="s">
        <v>47</v>
      </c>
      <c r="Q19" s="532"/>
      <c r="R19" s="533"/>
    </row>
    <row r="20" spans="2:18" ht="26.4" customHeight="1" x14ac:dyDescent="0.6">
      <c r="B20" s="37" t="s">
        <v>65</v>
      </c>
      <c r="C20" s="38" t="s">
        <v>25</v>
      </c>
      <c r="D20" s="534" t="s">
        <v>26</v>
      </c>
      <c r="E20" s="535"/>
      <c r="F20" s="534" t="s">
        <v>27</v>
      </c>
      <c r="G20" s="536"/>
      <c r="H20" s="537" t="s">
        <v>65</v>
      </c>
      <c r="I20" s="535"/>
      <c r="J20" s="534" t="s">
        <v>25</v>
      </c>
      <c r="K20" s="535"/>
      <c r="L20" s="534" t="s">
        <v>26</v>
      </c>
      <c r="M20" s="535"/>
      <c r="N20" s="534" t="s">
        <v>27</v>
      </c>
      <c r="O20" s="536"/>
      <c r="P20" s="538"/>
      <c r="Q20" s="538"/>
      <c r="R20" s="539"/>
    </row>
    <row r="21" spans="2:18" ht="26.4" customHeight="1" thickBot="1" x14ac:dyDescent="0.8">
      <c r="B21" s="39">
        <f>'คุณลักษณะ3-2'!K53</f>
        <v>9</v>
      </c>
      <c r="C21" s="40">
        <f>'คุณลักษณะ3-2'!K52</f>
        <v>13</v>
      </c>
      <c r="D21" s="520">
        <f>'คุณลักษณะ3-2'!K51</f>
        <v>10</v>
      </c>
      <c r="E21" s="521"/>
      <c r="F21" s="520">
        <f>'คุณลักษณะ3-2'!K50</f>
        <v>8</v>
      </c>
      <c r="G21" s="522"/>
      <c r="H21" s="523">
        <f>'คุณลักษณะ3-2'!R53</f>
        <v>5</v>
      </c>
      <c r="I21" s="524"/>
      <c r="J21" s="525">
        <f>'คุณลักษณะ3-2'!R52</f>
        <v>6</v>
      </c>
      <c r="K21" s="524"/>
      <c r="L21" s="525">
        <f>'คุณลักษณะ3-2'!R51</f>
        <v>2</v>
      </c>
      <c r="M21" s="524"/>
      <c r="N21" s="525">
        <f>'คุณลักษณะ3-2'!R50</f>
        <v>27</v>
      </c>
      <c r="O21" s="526"/>
      <c r="P21" s="540"/>
      <c r="Q21" s="540"/>
      <c r="R21" s="541"/>
    </row>
    <row r="22" spans="2:18" ht="27.9" customHeight="1" x14ac:dyDescent="0.75">
      <c r="B22" s="41" t="s">
        <v>48</v>
      </c>
      <c r="C22" s="42"/>
      <c r="D22" s="42"/>
      <c r="E22" s="42"/>
      <c r="F22" s="42"/>
      <c r="G22" s="42"/>
      <c r="H22" s="42"/>
      <c r="I22" s="43"/>
      <c r="J22" s="42"/>
      <c r="K22" s="42"/>
      <c r="L22" s="42"/>
      <c r="M22" s="42"/>
      <c r="N22" s="42"/>
      <c r="O22" s="42"/>
      <c r="P22" s="42"/>
      <c r="Q22" s="42"/>
      <c r="R22" s="44"/>
    </row>
    <row r="23" spans="2:18" ht="26.4" customHeight="1" x14ac:dyDescent="0.75">
      <c r="B23" s="45"/>
      <c r="C23" s="13"/>
      <c r="D23" s="510" t="s">
        <v>105</v>
      </c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0"/>
      <c r="Q23" s="15"/>
      <c r="R23" s="46"/>
    </row>
    <row r="24" spans="2:18" ht="26.4" customHeight="1" x14ac:dyDescent="0.75">
      <c r="B24" s="45"/>
      <c r="C24" s="13"/>
      <c r="D24" s="510" t="s">
        <v>106</v>
      </c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0"/>
      <c r="Q24" s="510"/>
      <c r="R24" s="46"/>
    </row>
    <row r="25" spans="2:18" ht="26.4" customHeight="1" x14ac:dyDescent="0.75">
      <c r="B25" s="45"/>
      <c r="C25" s="13"/>
      <c r="D25" s="510" t="s">
        <v>107</v>
      </c>
      <c r="E25" s="510"/>
      <c r="F25" s="510"/>
      <c r="G25" s="510"/>
      <c r="H25" s="510"/>
      <c r="I25" s="510"/>
      <c r="J25" s="510"/>
      <c r="K25" s="510"/>
      <c r="L25" s="510"/>
      <c r="M25" s="510"/>
      <c r="N25" s="510"/>
      <c r="O25" s="510"/>
      <c r="P25" s="510"/>
      <c r="Q25" s="510"/>
      <c r="R25" s="46"/>
    </row>
    <row r="26" spans="2:18" ht="26.4" customHeight="1" x14ac:dyDescent="0.75">
      <c r="B26" s="45"/>
      <c r="C26" s="13"/>
      <c r="D26" s="510" t="s">
        <v>108</v>
      </c>
      <c r="E26" s="510"/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0"/>
      <c r="Q26" s="510"/>
      <c r="R26" s="511"/>
    </row>
    <row r="27" spans="2:18" ht="26.4" customHeight="1" x14ac:dyDescent="0.75">
      <c r="B27" s="47" t="s">
        <v>49</v>
      </c>
      <c r="C27" s="48"/>
      <c r="D27" s="48"/>
      <c r="E27" s="15"/>
      <c r="F27" s="15"/>
      <c r="G27" s="15"/>
      <c r="H27" s="15"/>
      <c r="I27" s="16"/>
      <c r="J27" s="15"/>
      <c r="K27" s="15"/>
      <c r="L27" s="15"/>
      <c r="M27" s="15"/>
      <c r="N27" s="15"/>
      <c r="O27" s="15"/>
      <c r="P27" s="15"/>
      <c r="Q27" s="15"/>
      <c r="R27" s="46"/>
    </row>
    <row r="28" spans="2:18" ht="30" customHeight="1" thickBot="1" x14ac:dyDescent="0.8">
      <c r="B28" s="49"/>
      <c r="C28" s="20"/>
      <c r="D28" s="512" t="s">
        <v>109</v>
      </c>
      <c r="E28" s="512"/>
      <c r="F28" s="512"/>
      <c r="G28" s="512"/>
      <c r="H28" s="512"/>
      <c r="I28" s="512"/>
      <c r="J28" s="512"/>
      <c r="K28" s="512"/>
      <c r="L28" s="512"/>
      <c r="M28" s="512"/>
      <c r="N28" s="512"/>
      <c r="O28" s="512"/>
      <c r="P28" s="512"/>
      <c r="Q28" s="512"/>
      <c r="R28" s="527"/>
    </row>
    <row r="29" spans="2:18" ht="30" customHeight="1" x14ac:dyDescent="0.75">
      <c r="B29" s="517" t="s">
        <v>110</v>
      </c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9"/>
    </row>
    <row r="30" spans="2:18" ht="9.9" customHeight="1" x14ac:dyDescent="0.75">
      <c r="B30" s="45"/>
      <c r="C30" s="13"/>
      <c r="D30" s="13"/>
      <c r="E30" s="13"/>
      <c r="F30" s="13"/>
      <c r="G30" s="13"/>
      <c r="H30" s="13"/>
      <c r="I30" s="14"/>
      <c r="J30" s="13"/>
      <c r="K30" s="13"/>
      <c r="L30" s="13"/>
      <c r="M30" s="15"/>
      <c r="N30" s="15"/>
      <c r="O30" s="15"/>
      <c r="P30" s="15"/>
      <c r="Q30" s="15"/>
      <c r="R30" s="46"/>
    </row>
    <row r="31" spans="2:18" ht="30" customHeight="1" x14ac:dyDescent="0.75">
      <c r="B31" s="45"/>
      <c r="C31" s="13"/>
      <c r="D31" s="510" t="s">
        <v>111</v>
      </c>
      <c r="E31" s="510"/>
      <c r="F31" s="510"/>
      <c r="G31" s="510"/>
      <c r="H31" s="510"/>
      <c r="I31" s="510"/>
      <c r="J31" s="510"/>
      <c r="K31" s="510"/>
      <c r="L31" s="510"/>
      <c r="M31" s="510"/>
      <c r="N31" s="510"/>
      <c r="O31" s="510"/>
      <c r="P31" s="510"/>
      <c r="Q31" s="510"/>
      <c r="R31" s="511"/>
    </row>
    <row r="32" spans="2:18" ht="30" customHeight="1" x14ac:dyDescent="0.75">
      <c r="B32" s="50"/>
      <c r="C32" s="13"/>
      <c r="D32" s="13"/>
      <c r="E32" s="51" t="s">
        <v>53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15"/>
      <c r="R32" s="46"/>
    </row>
    <row r="33" spans="1:19" ht="30" customHeight="1" thickBot="1" x14ac:dyDescent="0.65">
      <c r="B33" s="52"/>
      <c r="C33" s="20"/>
      <c r="D33" s="512" t="s">
        <v>112</v>
      </c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  <c r="Q33" s="512"/>
      <c r="R33" s="53"/>
    </row>
    <row r="34" spans="1:19" ht="24.9" customHeight="1" x14ac:dyDescent="0.6">
      <c r="B34" s="513"/>
      <c r="C34" s="513"/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</row>
    <row r="35" spans="1:19" ht="24.9" customHeight="1" x14ac:dyDescent="0.85">
      <c r="B35" s="514"/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  <c r="S35" s="54"/>
    </row>
    <row r="36" spans="1:19" ht="24.9" customHeight="1" x14ac:dyDescent="0.85">
      <c r="B36" s="515"/>
      <c r="C36" s="515"/>
      <c r="D36" s="515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5"/>
    </row>
    <row r="37" spans="1:19" ht="17.100000000000001" customHeight="1" x14ac:dyDescent="0.8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1:19" ht="17.100000000000001" customHeight="1" x14ac:dyDescent="0.85">
      <c r="A38" s="56"/>
      <c r="B38" s="57"/>
      <c r="C38" s="57"/>
      <c r="D38" s="57"/>
      <c r="E38" s="57"/>
      <c r="F38" s="57"/>
      <c r="G38" s="57"/>
      <c r="H38" s="57"/>
      <c r="I38" s="58"/>
      <c r="J38" s="57"/>
      <c r="K38" s="57"/>
      <c r="L38" s="57"/>
      <c r="M38" s="57"/>
      <c r="N38" s="57"/>
      <c r="O38" s="57"/>
      <c r="P38" s="57"/>
      <c r="Q38" s="57"/>
      <c r="R38" s="57"/>
      <c r="S38" s="56"/>
    </row>
    <row r="39" spans="1:19" ht="17.100000000000001" customHeight="1" x14ac:dyDescent="0.85">
      <c r="A39" s="56"/>
      <c r="B39" s="57"/>
      <c r="C39" s="57"/>
      <c r="D39" s="57"/>
      <c r="E39" s="57"/>
      <c r="F39" s="57"/>
      <c r="G39" s="57"/>
      <c r="H39" s="57"/>
      <c r="I39" s="58"/>
      <c r="J39" s="57"/>
      <c r="K39" s="57"/>
      <c r="L39" s="57"/>
      <c r="M39" s="57"/>
      <c r="N39" s="57"/>
      <c r="O39" s="57"/>
      <c r="P39" s="57"/>
      <c r="Q39" s="57"/>
      <c r="R39" s="57"/>
      <c r="S39" s="56"/>
    </row>
    <row r="40" spans="1:19" ht="17.100000000000001" customHeight="1" x14ac:dyDescent="0.85">
      <c r="A40" s="56"/>
      <c r="B40" s="57"/>
      <c r="C40" s="57"/>
      <c r="D40" s="57"/>
      <c r="E40" s="57"/>
      <c r="F40" s="57"/>
      <c r="G40" s="57"/>
      <c r="H40" s="57"/>
      <c r="I40" s="58"/>
      <c r="J40" s="57"/>
      <c r="K40" s="57"/>
      <c r="L40" s="57"/>
      <c r="M40" s="57"/>
      <c r="N40" s="57"/>
      <c r="O40" s="57"/>
      <c r="P40" s="57"/>
      <c r="Q40" s="57"/>
      <c r="R40" s="57"/>
      <c r="S40" s="56"/>
    </row>
    <row r="41" spans="1:19" ht="17.100000000000001" customHeight="1" x14ac:dyDescent="0.85">
      <c r="A41" s="56"/>
      <c r="B41" s="57"/>
      <c r="C41" s="57"/>
      <c r="D41" s="57"/>
      <c r="E41" s="57"/>
      <c r="F41" s="57"/>
      <c r="G41" s="57"/>
      <c r="H41" s="57"/>
      <c r="I41" s="58"/>
      <c r="J41" s="57"/>
      <c r="K41" s="57"/>
      <c r="L41" s="57"/>
      <c r="M41" s="57"/>
      <c r="N41" s="57"/>
      <c r="O41" s="57"/>
      <c r="P41" s="57"/>
      <c r="Q41" s="57"/>
      <c r="R41" s="57"/>
      <c r="S41" s="56"/>
    </row>
    <row r="42" spans="1:19" ht="17.100000000000001" customHeight="1" x14ac:dyDescent="0.85">
      <c r="A42" s="56"/>
      <c r="B42" s="57"/>
      <c r="C42" s="57"/>
      <c r="D42" s="57"/>
      <c r="E42" s="57"/>
      <c r="F42" s="57"/>
      <c r="G42" s="57"/>
      <c r="H42" s="57"/>
      <c r="I42" s="58"/>
      <c r="J42" s="57"/>
      <c r="K42" s="57"/>
      <c r="L42" s="57"/>
      <c r="M42" s="57"/>
      <c r="N42" s="57"/>
      <c r="O42" s="57"/>
      <c r="P42" s="57"/>
      <c r="Q42" s="57"/>
      <c r="R42" s="57"/>
      <c r="S42" s="56"/>
    </row>
    <row r="43" spans="1:19" ht="17.100000000000001" customHeight="1" x14ac:dyDescent="0.85">
      <c r="A43" s="56"/>
      <c r="B43" s="57"/>
      <c r="C43" s="57"/>
      <c r="D43" s="57"/>
      <c r="E43" s="57"/>
      <c r="F43" s="57"/>
      <c r="G43" s="57"/>
      <c r="H43" s="57"/>
      <c r="I43" s="58"/>
      <c r="J43" s="57"/>
      <c r="K43" s="57"/>
      <c r="L43" s="57"/>
      <c r="M43" s="57"/>
      <c r="N43" s="57"/>
      <c r="O43" s="57"/>
      <c r="P43" s="57"/>
      <c r="Q43" s="57"/>
      <c r="R43" s="57"/>
      <c r="S43" s="56"/>
    </row>
    <row r="44" spans="1:19" s="56" customFormat="1" ht="17.100000000000001" customHeight="1" x14ac:dyDescent="0.85">
      <c r="B44" s="57"/>
      <c r="C44" s="57"/>
      <c r="D44" s="57"/>
      <c r="E44" s="57"/>
      <c r="F44" s="57"/>
      <c r="G44" s="57"/>
      <c r="H44" s="57"/>
      <c r="I44" s="58"/>
      <c r="J44" s="57"/>
      <c r="K44" s="57"/>
      <c r="L44" s="57"/>
      <c r="M44" s="57"/>
      <c r="N44" s="57"/>
      <c r="O44" s="57"/>
      <c r="P44" s="57"/>
      <c r="Q44" s="57"/>
      <c r="R44" s="57"/>
    </row>
    <row r="45" spans="1:19" s="56" customFormat="1" ht="17.100000000000001" customHeight="1" x14ac:dyDescent="0.85">
      <c r="B45" s="57"/>
      <c r="C45" s="57"/>
      <c r="D45" s="57"/>
      <c r="E45" s="57"/>
      <c r="F45" s="57"/>
      <c r="G45" s="57"/>
      <c r="H45" s="57"/>
      <c r="I45" s="58"/>
      <c r="J45" s="57"/>
      <c r="K45" s="57"/>
      <c r="L45" s="57"/>
      <c r="M45" s="57"/>
      <c r="N45" s="57"/>
      <c r="O45" s="57"/>
      <c r="P45" s="57"/>
      <c r="Q45" s="57"/>
      <c r="R45" s="57"/>
    </row>
    <row r="46" spans="1:19" s="56" customFormat="1" ht="17.100000000000001" customHeight="1" x14ac:dyDescent="0.85">
      <c r="B46" s="57"/>
      <c r="C46" s="57"/>
      <c r="D46" s="57"/>
      <c r="E46" s="57"/>
      <c r="F46" s="57"/>
      <c r="G46" s="57"/>
      <c r="H46" s="57"/>
      <c r="I46" s="58"/>
      <c r="J46" s="57"/>
      <c r="K46" s="57"/>
      <c r="L46" s="57"/>
      <c r="M46" s="57"/>
      <c r="N46" s="57"/>
      <c r="O46" s="57"/>
      <c r="P46" s="57"/>
      <c r="Q46" s="57"/>
      <c r="R46" s="57"/>
      <c r="S46" s="8"/>
    </row>
    <row r="47" spans="1:19" s="56" customFormat="1" ht="17.100000000000001" customHeight="1" x14ac:dyDescent="0.85">
      <c r="A47" s="8"/>
      <c r="B47" s="13"/>
      <c r="C47" s="13"/>
      <c r="D47" s="13"/>
      <c r="E47" s="13"/>
      <c r="F47" s="13"/>
      <c r="G47" s="13"/>
      <c r="H47" s="13"/>
      <c r="I47" s="14"/>
      <c r="J47" s="13"/>
      <c r="K47" s="13"/>
      <c r="L47" s="13"/>
      <c r="M47" s="13"/>
      <c r="N47" s="13"/>
      <c r="O47" s="13"/>
      <c r="P47" s="13"/>
      <c r="Q47" s="13"/>
      <c r="R47" s="13"/>
      <c r="S47" s="8"/>
    </row>
    <row r="48" spans="1:19" s="56" customFormat="1" ht="17.100000000000001" customHeight="1" x14ac:dyDescent="0.85">
      <c r="A48" s="8"/>
      <c r="B48" s="13"/>
      <c r="C48" s="13"/>
      <c r="D48" s="13"/>
      <c r="E48" s="13"/>
      <c r="F48" s="13"/>
      <c r="G48" s="13"/>
      <c r="H48" s="13"/>
      <c r="I48" s="14"/>
      <c r="J48" s="13"/>
      <c r="K48" s="13"/>
      <c r="L48" s="13"/>
      <c r="M48" s="13"/>
      <c r="N48" s="13"/>
      <c r="O48" s="13"/>
      <c r="P48" s="13"/>
      <c r="Q48" s="13"/>
      <c r="R48" s="13"/>
      <c r="S48" s="8"/>
    </row>
    <row r="49" spans="1:19" s="56" customFormat="1" ht="17.100000000000001" customHeight="1" x14ac:dyDescent="0.85">
      <c r="A49" s="8"/>
      <c r="B49" s="13"/>
      <c r="C49" s="13"/>
      <c r="D49" s="13"/>
      <c r="E49" s="13"/>
      <c r="F49" s="13"/>
      <c r="G49" s="13"/>
      <c r="H49" s="13"/>
      <c r="I49" s="14"/>
      <c r="J49" s="13"/>
      <c r="K49" s="13"/>
      <c r="L49" s="13"/>
      <c r="M49" s="13"/>
      <c r="N49" s="13"/>
      <c r="O49" s="13"/>
      <c r="P49" s="13"/>
      <c r="Q49" s="13"/>
      <c r="R49" s="13"/>
      <c r="S49" s="8"/>
    </row>
    <row r="50" spans="1:19" s="56" customFormat="1" ht="17.100000000000001" customHeight="1" x14ac:dyDescent="0.85">
      <c r="A50" s="8"/>
      <c r="B50" s="13"/>
      <c r="C50" s="13"/>
      <c r="D50" s="13"/>
      <c r="E50" s="13"/>
      <c r="F50" s="13"/>
      <c r="G50" s="13"/>
      <c r="H50" s="13"/>
      <c r="I50" s="14"/>
      <c r="J50" s="13"/>
      <c r="K50" s="13"/>
      <c r="L50" s="13"/>
      <c r="M50" s="13"/>
      <c r="N50" s="13"/>
      <c r="O50" s="13"/>
      <c r="P50" s="13"/>
      <c r="Q50" s="13"/>
      <c r="R50" s="13"/>
      <c r="S50" s="8"/>
    </row>
    <row r="51" spans="1:19" s="56" customFormat="1" ht="17.100000000000001" customHeight="1" x14ac:dyDescent="0.85">
      <c r="A51" s="8"/>
      <c r="B51" s="13"/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8"/>
    </row>
    <row r="52" spans="1:19" s="56" customFormat="1" ht="17.100000000000001" customHeight="1" x14ac:dyDescent="0.85">
      <c r="A52" s="8"/>
      <c r="B52" s="13"/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8"/>
    </row>
    <row r="53" spans="1:19" s="56" customFormat="1" ht="17.100000000000001" customHeight="1" x14ac:dyDescent="0.85">
      <c r="A53" s="8"/>
      <c r="B53" s="13"/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8"/>
    </row>
    <row r="54" spans="1:19" s="56" customFormat="1" ht="17.100000000000001" customHeight="1" x14ac:dyDescent="0.85">
      <c r="A54" s="8"/>
      <c r="B54" s="13"/>
      <c r="C54" s="13"/>
      <c r="D54" s="13"/>
      <c r="E54" s="13"/>
      <c r="F54" s="13"/>
      <c r="G54" s="13"/>
      <c r="H54" s="13"/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8"/>
    </row>
    <row r="55" spans="1:19" ht="17.100000000000001" customHeight="1" x14ac:dyDescent="0.6">
      <c r="B55" s="13"/>
      <c r="C55" s="13"/>
      <c r="D55" s="13"/>
      <c r="E55" s="13"/>
      <c r="F55" s="13"/>
      <c r="G55" s="13"/>
      <c r="H55" s="13"/>
      <c r="I55" s="14"/>
      <c r="J55" s="13"/>
      <c r="K55" s="13"/>
      <c r="L55" s="13"/>
      <c r="M55" s="13"/>
      <c r="N55" s="13"/>
      <c r="O55" s="13"/>
      <c r="P55" s="13"/>
      <c r="Q55" s="13"/>
      <c r="R55" s="13"/>
    </row>
    <row r="56" spans="1:19" ht="17.100000000000001" customHeight="1" x14ac:dyDescent="0.6">
      <c r="B56" s="13"/>
      <c r="C56" s="13"/>
      <c r="D56" s="13"/>
      <c r="E56" s="13"/>
      <c r="F56" s="13"/>
      <c r="G56" s="13"/>
      <c r="H56" s="13"/>
      <c r="I56" s="14"/>
      <c r="J56" s="13"/>
      <c r="K56" s="13"/>
      <c r="L56" s="13"/>
      <c r="M56" s="13"/>
      <c r="N56" s="13"/>
      <c r="O56" s="13"/>
      <c r="P56" s="13"/>
      <c r="Q56" s="13"/>
      <c r="R56" s="13"/>
    </row>
    <row r="57" spans="1:19" ht="17.100000000000001" customHeight="1" x14ac:dyDescent="0.6">
      <c r="B57" s="13"/>
      <c r="C57" s="13"/>
      <c r="D57" s="13"/>
      <c r="E57" s="13"/>
      <c r="F57" s="13"/>
      <c r="G57" s="13"/>
      <c r="H57" s="13"/>
      <c r="I57" s="14"/>
      <c r="J57" s="13"/>
      <c r="K57" s="13"/>
      <c r="L57" s="13"/>
      <c r="M57" s="13"/>
      <c r="N57" s="13"/>
      <c r="O57" s="13"/>
      <c r="P57" s="13"/>
      <c r="Q57" s="13"/>
      <c r="R57" s="13"/>
    </row>
    <row r="58" spans="1:19" ht="17.100000000000001" customHeight="1" x14ac:dyDescent="0.6">
      <c r="B58" s="13"/>
      <c r="C58" s="13"/>
      <c r="D58" s="13"/>
      <c r="E58" s="13"/>
      <c r="F58" s="13"/>
      <c r="G58" s="13"/>
      <c r="H58" s="13"/>
      <c r="I58" s="14"/>
      <c r="J58" s="13"/>
      <c r="K58" s="13"/>
      <c r="L58" s="13"/>
      <c r="M58" s="13"/>
      <c r="N58" s="13"/>
      <c r="O58" s="13"/>
      <c r="P58" s="13"/>
      <c r="Q58" s="13"/>
      <c r="R58" s="13"/>
    </row>
    <row r="59" spans="1:19" ht="17.100000000000001" customHeight="1" x14ac:dyDescent="0.6">
      <c r="B59" s="13"/>
      <c r="C59" s="13"/>
      <c r="D59" s="13"/>
      <c r="E59" s="13"/>
      <c r="F59" s="13"/>
      <c r="G59" s="13"/>
      <c r="H59" s="13"/>
      <c r="I59" s="14"/>
      <c r="J59" s="13"/>
      <c r="K59" s="13"/>
      <c r="L59" s="13"/>
      <c r="M59" s="13"/>
      <c r="N59" s="13"/>
      <c r="O59" s="13"/>
      <c r="P59" s="13"/>
      <c r="Q59" s="13"/>
      <c r="R59" s="13"/>
    </row>
    <row r="60" spans="1:19" ht="17.100000000000001" customHeight="1" x14ac:dyDescent="0.6">
      <c r="B60" s="13"/>
      <c r="C60" s="13"/>
      <c r="D60" s="13"/>
      <c r="E60" s="13"/>
      <c r="F60" s="13"/>
      <c r="G60" s="13"/>
      <c r="H60" s="13"/>
      <c r="I60" s="14"/>
      <c r="J60" s="13"/>
      <c r="K60" s="13"/>
      <c r="L60" s="13"/>
      <c r="M60" s="13"/>
      <c r="N60" s="13"/>
      <c r="O60" s="13"/>
      <c r="P60" s="13"/>
      <c r="Q60" s="13"/>
      <c r="R60" s="13"/>
    </row>
    <row r="61" spans="1:19" ht="17.100000000000001" customHeight="1" x14ac:dyDescent="0.6">
      <c r="B61" s="13"/>
      <c r="C61" s="13"/>
      <c r="D61" s="13"/>
      <c r="E61" s="13"/>
      <c r="F61" s="13"/>
      <c r="G61" s="13"/>
      <c r="H61" s="13"/>
      <c r="I61" s="14"/>
      <c r="J61" s="13"/>
      <c r="K61" s="13"/>
      <c r="L61" s="13"/>
      <c r="M61" s="13"/>
      <c r="N61" s="13"/>
      <c r="O61" s="13"/>
      <c r="P61" s="13"/>
      <c r="Q61" s="13"/>
      <c r="R61" s="13"/>
    </row>
    <row r="62" spans="1:19" ht="17.100000000000001" customHeight="1" x14ac:dyDescent="0.6">
      <c r="B62" s="13"/>
      <c r="C62" s="13"/>
      <c r="D62" s="13"/>
      <c r="E62" s="13"/>
      <c r="F62" s="13"/>
      <c r="G62" s="13"/>
      <c r="H62" s="13"/>
      <c r="I62" s="14"/>
      <c r="J62" s="13"/>
      <c r="K62" s="13"/>
      <c r="L62" s="13"/>
      <c r="M62" s="13"/>
      <c r="N62" s="13"/>
      <c r="O62" s="13"/>
      <c r="P62" s="13"/>
      <c r="Q62" s="13"/>
      <c r="R62" s="13"/>
    </row>
    <row r="63" spans="1:19" ht="17.100000000000001" customHeight="1" x14ac:dyDescent="0.6">
      <c r="B63" s="13"/>
      <c r="C63" s="13"/>
      <c r="D63" s="13"/>
      <c r="E63" s="13"/>
      <c r="F63" s="13"/>
      <c r="G63" s="13"/>
      <c r="H63" s="13"/>
      <c r="I63" s="14"/>
      <c r="J63" s="13"/>
      <c r="K63" s="13"/>
      <c r="L63" s="13"/>
      <c r="M63" s="13"/>
      <c r="N63" s="13"/>
      <c r="O63" s="13"/>
      <c r="P63" s="13"/>
      <c r="Q63" s="13"/>
      <c r="R63" s="13"/>
    </row>
    <row r="64" spans="1:19" ht="17.100000000000001" customHeight="1" x14ac:dyDescent="0.6">
      <c r="B64" s="13"/>
      <c r="C64" s="13"/>
      <c r="D64" s="13"/>
      <c r="E64" s="13"/>
      <c r="F64" s="13"/>
      <c r="G64" s="13"/>
      <c r="H64" s="13"/>
      <c r="I64" s="14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7.100000000000001" customHeight="1" x14ac:dyDescent="0.6">
      <c r="B65" s="13"/>
      <c r="C65" s="13"/>
      <c r="D65" s="13"/>
      <c r="E65" s="13"/>
      <c r="F65" s="13"/>
      <c r="G65" s="13"/>
      <c r="H65" s="13"/>
      <c r="I65" s="14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7.100000000000001" customHeight="1" x14ac:dyDescent="0.6">
      <c r="B66" s="13"/>
      <c r="C66" s="13"/>
      <c r="D66" s="13"/>
      <c r="E66" s="13"/>
      <c r="F66" s="13"/>
      <c r="G66" s="13"/>
      <c r="H66" s="13"/>
      <c r="I66" s="14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7.100000000000001" customHeight="1" x14ac:dyDescent="0.6">
      <c r="B67" s="13"/>
      <c r="C67" s="13"/>
      <c r="D67" s="13"/>
      <c r="E67" s="13"/>
      <c r="F67" s="13"/>
      <c r="G67" s="13"/>
      <c r="H67" s="13"/>
      <c r="I67" s="14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</row>
    <row r="79" spans="1:18" ht="18.899999999999999" customHeight="1" x14ac:dyDescent="0.6"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</row>
    <row r="80" spans="1:18" ht="18.899999999999999" customHeight="1" x14ac:dyDescent="0.6">
      <c r="A80" s="60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</row>
    <row r="81" spans="1:18" ht="18.899999999999999" customHeight="1" x14ac:dyDescent="0.6">
      <c r="A81" s="60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</row>
    <row r="82" spans="1:18" ht="18.899999999999999" customHeight="1" x14ac:dyDescent="0.6">
      <c r="A82" s="60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</row>
    <row r="83" spans="1:18" ht="18.899999999999999" customHeight="1" x14ac:dyDescent="0.6">
      <c r="A83" s="60"/>
      <c r="B83" s="59"/>
      <c r="C83" s="59"/>
      <c r="D83" s="59"/>
      <c r="E83" s="59"/>
      <c r="F83" s="59"/>
      <c r="G83" s="59"/>
      <c r="H83" s="59"/>
      <c r="I83" s="516"/>
      <c r="J83" s="516"/>
      <c r="K83" s="516"/>
      <c r="L83" s="516"/>
      <c r="M83" s="516"/>
      <c r="N83" s="516"/>
      <c r="O83" s="516"/>
      <c r="P83" s="516"/>
      <c r="Q83" s="516"/>
      <c r="R83" s="516"/>
    </row>
    <row r="84" spans="1:18" ht="17.100000000000001" customHeight="1" x14ac:dyDescent="0.6"/>
    <row r="88" spans="1:18" ht="24.6" x14ac:dyDescent="0.7">
      <c r="B88" s="61"/>
      <c r="C88" s="61"/>
      <c r="D88" s="61"/>
      <c r="E88" s="61"/>
      <c r="F88" s="61"/>
      <c r="G88" s="61"/>
      <c r="H88" s="61"/>
      <c r="I88" s="62"/>
      <c r="J88" s="61"/>
      <c r="K88" s="61"/>
      <c r="L88" s="61"/>
      <c r="M88" s="61"/>
      <c r="N88" s="61"/>
      <c r="O88" s="61"/>
      <c r="P88" s="61"/>
      <c r="Q88" s="61"/>
    </row>
    <row r="89" spans="1:18" ht="24.6" x14ac:dyDescent="0.7">
      <c r="B89" s="61"/>
      <c r="C89" s="61"/>
      <c r="D89" s="61"/>
      <c r="E89" s="61"/>
      <c r="F89" s="61"/>
      <c r="G89" s="61"/>
      <c r="H89" s="61"/>
      <c r="I89" s="62"/>
      <c r="J89" s="61"/>
      <c r="K89" s="61"/>
      <c r="L89" s="61"/>
      <c r="M89" s="61"/>
      <c r="N89" s="61"/>
      <c r="O89" s="61"/>
      <c r="P89" s="61"/>
      <c r="Q89" s="61"/>
    </row>
    <row r="90" spans="1:18" ht="24.6" x14ac:dyDescent="0.7">
      <c r="B90" s="61"/>
      <c r="C90" s="61"/>
      <c r="D90" s="61"/>
      <c r="E90" s="61"/>
      <c r="F90" s="61"/>
      <c r="G90" s="61"/>
      <c r="H90" s="61"/>
      <c r="I90" s="62"/>
      <c r="J90" s="61"/>
      <c r="K90" s="61"/>
      <c r="L90" s="61"/>
      <c r="M90" s="61"/>
      <c r="N90" s="61"/>
      <c r="O90" s="61"/>
      <c r="P90" s="61"/>
      <c r="Q90" s="61"/>
    </row>
    <row r="91" spans="1:18" ht="24.6" x14ac:dyDescent="0.7">
      <c r="B91" s="61"/>
      <c r="C91" s="61"/>
      <c r="D91" s="61"/>
      <c r="E91" s="61"/>
      <c r="F91" s="61"/>
      <c r="G91" s="61"/>
      <c r="H91" s="61"/>
      <c r="I91" s="62"/>
      <c r="J91" s="61"/>
      <c r="K91" s="61"/>
      <c r="L91" s="61"/>
      <c r="M91" s="61"/>
      <c r="N91" s="61"/>
      <c r="O91" s="61"/>
      <c r="P91" s="61"/>
      <c r="Q91" s="6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Z30" activePane="bottomRight" state="frozen"/>
      <selection pane="topRight" activeCell="F1" sqref="F1"/>
      <selection pane="bottomLeft" activeCell="A5" sqref="A5"/>
      <selection pane="bottomRight" activeCell="CN42" sqref="CN42"/>
    </sheetView>
  </sheetViews>
  <sheetFormatPr defaultColWidth="9.125" defaultRowHeight="21" x14ac:dyDescent="0.6"/>
  <cols>
    <col min="1" max="1" width="2.125" style="378" customWidth="1"/>
    <col min="2" max="2" width="3.75" style="378" customWidth="1"/>
    <col min="3" max="3" width="8" style="378" customWidth="1"/>
    <col min="4" max="4" width="23.75" style="378" customWidth="1"/>
    <col min="5" max="5" width="3.75" style="378" customWidth="1"/>
    <col min="6" max="39" width="2.25" style="378" customWidth="1"/>
    <col min="40" max="40" width="4" style="378" customWidth="1"/>
    <col min="41" max="86" width="2.25" style="378" customWidth="1"/>
    <col min="87" max="88" width="4.75" style="378" customWidth="1"/>
    <col min="89" max="89" width="5.875" style="378" customWidth="1"/>
    <col min="90" max="90" width="8.75" style="378" customWidth="1"/>
    <col min="91" max="91" width="4.875" style="378" customWidth="1"/>
    <col min="92" max="16384" width="9.125" style="378"/>
  </cols>
  <sheetData>
    <row r="1" spans="2:101" ht="35.1" customHeight="1" thickBot="1" x14ac:dyDescent="0.75">
      <c r="B1" s="639" t="s">
        <v>113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  <c r="AC1" s="639"/>
      <c r="AD1" s="639"/>
      <c r="AE1" s="639"/>
      <c r="AF1" s="639"/>
      <c r="AG1" s="639"/>
      <c r="AH1" s="639"/>
      <c r="AI1" s="639"/>
      <c r="AJ1" s="639"/>
      <c r="AK1" s="639"/>
      <c r="AL1" s="639"/>
      <c r="AM1" s="639"/>
      <c r="AN1" s="376"/>
      <c r="AO1" s="639" t="s">
        <v>114</v>
      </c>
      <c r="AP1" s="639"/>
      <c r="AQ1" s="639"/>
      <c r="AR1" s="639"/>
      <c r="AS1" s="639"/>
      <c r="AT1" s="639"/>
      <c r="AU1" s="639"/>
      <c r="AV1" s="639"/>
      <c r="AW1" s="639"/>
      <c r="AX1" s="639"/>
      <c r="AY1" s="639"/>
      <c r="AZ1" s="639"/>
      <c r="BA1" s="639"/>
      <c r="BB1" s="639"/>
      <c r="BC1" s="639"/>
      <c r="BD1" s="639"/>
      <c r="BE1" s="639"/>
      <c r="BF1" s="639"/>
      <c r="BG1" s="639"/>
      <c r="BH1" s="639"/>
      <c r="BI1" s="639"/>
      <c r="BJ1" s="639"/>
      <c r="BK1" s="639"/>
      <c r="BL1" s="639"/>
      <c r="BM1" s="639"/>
      <c r="BN1" s="639"/>
      <c r="BO1" s="639"/>
      <c r="BP1" s="639"/>
      <c r="BQ1" s="639"/>
      <c r="BR1" s="639"/>
      <c r="BS1" s="639"/>
      <c r="BT1" s="639"/>
      <c r="BU1" s="639"/>
      <c r="BV1" s="639"/>
      <c r="BW1" s="639"/>
      <c r="BX1" s="639"/>
      <c r="BY1" s="639"/>
      <c r="BZ1" s="639"/>
      <c r="CA1" s="639"/>
      <c r="CB1" s="639"/>
      <c r="CC1" s="639"/>
      <c r="CD1" s="639"/>
      <c r="CE1" s="639"/>
      <c r="CF1" s="639"/>
      <c r="CG1" s="639"/>
      <c r="CH1" s="639"/>
      <c r="CI1" s="639"/>
      <c r="CJ1" s="639"/>
      <c r="CK1" s="377"/>
    </row>
    <row r="2" spans="2:101" ht="19.95" customHeight="1" x14ac:dyDescent="0.7">
      <c r="B2" s="640" t="s">
        <v>37</v>
      </c>
      <c r="C2" s="643" t="s">
        <v>38</v>
      </c>
      <c r="D2" s="646" t="s">
        <v>3</v>
      </c>
      <c r="E2" s="379" t="s">
        <v>115</v>
      </c>
      <c r="F2" s="380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2"/>
      <c r="AN2" s="376"/>
      <c r="AO2" s="380"/>
      <c r="AP2" s="381"/>
      <c r="AQ2" s="381"/>
      <c r="AR2" s="381"/>
      <c r="AS2" s="381"/>
      <c r="AT2" s="381"/>
      <c r="AU2" s="381"/>
      <c r="AV2" s="381"/>
      <c r="AW2" s="381"/>
      <c r="AX2" s="381"/>
      <c r="AY2" s="381"/>
      <c r="AZ2" s="381"/>
      <c r="BA2" s="381"/>
      <c r="BB2" s="381"/>
      <c r="BC2" s="381"/>
      <c r="BD2" s="381"/>
      <c r="BE2" s="381"/>
      <c r="BF2" s="381"/>
      <c r="BG2" s="381"/>
      <c r="BH2" s="381"/>
      <c r="BI2" s="381"/>
      <c r="BJ2" s="381"/>
      <c r="BK2" s="381"/>
      <c r="BL2" s="381"/>
      <c r="BM2" s="381"/>
      <c r="BN2" s="381"/>
      <c r="BO2" s="381"/>
      <c r="BP2" s="381"/>
      <c r="BQ2" s="381"/>
      <c r="BR2" s="381"/>
      <c r="BS2" s="381"/>
      <c r="BT2" s="381"/>
      <c r="BU2" s="381"/>
      <c r="BV2" s="381"/>
      <c r="BW2" s="381"/>
      <c r="BX2" s="381"/>
      <c r="BY2" s="381"/>
      <c r="BZ2" s="381"/>
      <c r="CA2" s="381"/>
      <c r="CB2" s="381"/>
      <c r="CC2" s="381"/>
      <c r="CD2" s="381"/>
      <c r="CE2" s="381"/>
      <c r="CF2" s="381"/>
      <c r="CG2" s="381"/>
      <c r="CH2" s="382"/>
      <c r="CI2" s="649" t="s">
        <v>1</v>
      </c>
      <c r="CJ2" s="640" t="s">
        <v>37</v>
      </c>
      <c r="CK2" s="377"/>
    </row>
    <row r="3" spans="2:101" ht="20.100000000000001" customHeight="1" thickBot="1" x14ac:dyDescent="0.8">
      <c r="B3" s="641"/>
      <c r="C3" s="644"/>
      <c r="D3" s="647"/>
      <c r="E3" s="383" t="s">
        <v>35</v>
      </c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6"/>
      <c r="AN3" s="387"/>
      <c r="AO3" s="388"/>
      <c r="AP3" s="389"/>
      <c r="AQ3" s="389"/>
      <c r="AR3" s="389"/>
      <c r="AS3" s="389"/>
      <c r="AT3" s="389"/>
      <c r="AU3" s="389"/>
      <c r="AV3" s="389"/>
      <c r="AW3" s="389"/>
      <c r="AX3" s="389"/>
      <c r="AY3" s="390"/>
      <c r="AZ3" s="390"/>
      <c r="BA3" s="390"/>
      <c r="BB3" s="390"/>
      <c r="BC3" s="390"/>
      <c r="BD3" s="390"/>
      <c r="BE3" s="390"/>
      <c r="BF3" s="390"/>
      <c r="BG3" s="390"/>
      <c r="BH3" s="390"/>
      <c r="BI3" s="390"/>
      <c r="BJ3" s="390"/>
      <c r="BK3" s="390"/>
      <c r="BL3" s="390"/>
      <c r="BM3" s="390"/>
      <c r="BN3" s="390"/>
      <c r="BO3" s="390"/>
      <c r="BP3" s="390"/>
      <c r="BQ3" s="390"/>
      <c r="BR3" s="390"/>
      <c r="BS3" s="390"/>
      <c r="BT3" s="390"/>
      <c r="BU3" s="390"/>
      <c r="BV3" s="390"/>
      <c r="BW3" s="390"/>
      <c r="BX3" s="390"/>
      <c r="BY3" s="390"/>
      <c r="BZ3" s="390"/>
      <c r="CA3" s="390"/>
      <c r="CB3" s="390"/>
      <c r="CC3" s="390"/>
      <c r="CD3" s="390"/>
      <c r="CE3" s="390"/>
      <c r="CF3" s="390"/>
      <c r="CG3" s="390"/>
      <c r="CH3" s="391"/>
      <c r="CI3" s="650"/>
      <c r="CJ3" s="641"/>
      <c r="CK3" s="392"/>
      <c r="CL3" s="393"/>
      <c r="CM3" s="393"/>
      <c r="CN3" s="394" t="s">
        <v>143</v>
      </c>
      <c r="CO3" s="395"/>
      <c r="CP3" s="395"/>
      <c r="CQ3" s="395"/>
      <c r="CR3" s="395"/>
      <c r="CS3" s="395"/>
      <c r="CT3" s="396"/>
      <c r="CU3" s="396"/>
      <c r="CV3" s="397"/>
      <c r="CW3" s="392"/>
    </row>
    <row r="4" spans="2:101" s="410" customFormat="1" ht="20.100000000000001" customHeight="1" x14ac:dyDescent="0.75">
      <c r="B4" s="641"/>
      <c r="C4" s="644"/>
      <c r="D4" s="647"/>
      <c r="E4" s="398" t="s">
        <v>36</v>
      </c>
      <c r="F4" s="399">
        <v>17</v>
      </c>
      <c r="G4" s="400">
        <v>21</v>
      </c>
      <c r="H4" s="400">
        <v>24</v>
      </c>
      <c r="I4" s="400">
        <v>27</v>
      </c>
      <c r="J4" s="400">
        <v>28</v>
      </c>
      <c r="K4" s="400">
        <v>31</v>
      </c>
      <c r="L4" s="400">
        <v>4</v>
      </c>
      <c r="M4" s="401">
        <v>5</v>
      </c>
      <c r="N4" s="400">
        <v>7</v>
      </c>
      <c r="O4" s="400">
        <v>10</v>
      </c>
      <c r="P4" s="400">
        <v>11</v>
      </c>
      <c r="Q4" s="400">
        <v>14</v>
      </c>
      <c r="R4" s="400">
        <v>17</v>
      </c>
      <c r="S4" s="400">
        <v>18</v>
      </c>
      <c r="T4" s="400">
        <v>21</v>
      </c>
      <c r="U4" s="400">
        <v>24</v>
      </c>
      <c r="V4" s="400">
        <v>25</v>
      </c>
      <c r="W4" s="400">
        <v>28</v>
      </c>
      <c r="X4" s="400">
        <v>1</v>
      </c>
      <c r="Y4" s="400">
        <v>2</v>
      </c>
      <c r="Z4" s="400">
        <v>5</v>
      </c>
      <c r="AA4" s="400">
        <v>8</v>
      </c>
      <c r="AB4" s="400">
        <v>9</v>
      </c>
      <c r="AC4" s="400">
        <v>12</v>
      </c>
      <c r="AD4" s="400">
        <v>15</v>
      </c>
      <c r="AE4" s="400">
        <v>19</v>
      </c>
      <c r="AF4" s="400">
        <v>22</v>
      </c>
      <c r="AG4" s="400">
        <v>23</v>
      </c>
      <c r="AH4" s="400">
        <v>26</v>
      </c>
      <c r="AI4" s="400">
        <v>30</v>
      </c>
      <c r="AJ4" s="401">
        <v>31</v>
      </c>
      <c r="AK4" s="400">
        <v>2</v>
      </c>
      <c r="AL4" s="400">
        <v>5</v>
      </c>
      <c r="AM4" s="402">
        <v>6</v>
      </c>
      <c r="AN4" s="403"/>
      <c r="AO4" s="400">
        <v>9</v>
      </c>
      <c r="AP4" s="400">
        <v>13</v>
      </c>
      <c r="AQ4" s="404">
        <v>14</v>
      </c>
      <c r="AR4" s="399">
        <v>16</v>
      </c>
      <c r="AS4" s="400">
        <v>19</v>
      </c>
      <c r="AT4" s="400">
        <v>20</v>
      </c>
      <c r="AU4" s="400">
        <v>23</v>
      </c>
      <c r="AV4" s="400">
        <v>26</v>
      </c>
      <c r="AW4" s="400">
        <v>27</v>
      </c>
      <c r="AX4" s="400">
        <v>30</v>
      </c>
      <c r="AY4" s="400">
        <v>2</v>
      </c>
      <c r="AZ4" s="400">
        <v>3</v>
      </c>
      <c r="BA4" s="400">
        <v>6</v>
      </c>
      <c r="BB4" s="400">
        <v>9</v>
      </c>
      <c r="BC4" s="400">
        <v>10</v>
      </c>
      <c r="BD4" s="400">
        <v>13</v>
      </c>
      <c r="BE4" s="400">
        <v>16</v>
      </c>
      <c r="BF4" s="400">
        <v>17</v>
      </c>
      <c r="BG4" s="400">
        <v>20</v>
      </c>
      <c r="BH4" s="400">
        <v>23</v>
      </c>
      <c r="BI4" s="400">
        <v>24</v>
      </c>
      <c r="BJ4" s="400">
        <v>27</v>
      </c>
      <c r="BK4" s="400">
        <v>30</v>
      </c>
      <c r="BL4" s="400">
        <v>1</v>
      </c>
      <c r="BM4" s="400">
        <v>3</v>
      </c>
      <c r="BN4" s="400">
        <v>4</v>
      </c>
      <c r="BO4" s="400"/>
      <c r="BP4" s="400"/>
      <c r="BQ4" s="400"/>
      <c r="BR4" s="400"/>
      <c r="BS4" s="400"/>
      <c r="BT4" s="400"/>
      <c r="BU4" s="400"/>
      <c r="BV4" s="400"/>
      <c r="BW4" s="400"/>
      <c r="BX4" s="400"/>
      <c r="BY4" s="400"/>
      <c r="BZ4" s="400"/>
      <c r="CA4" s="400"/>
      <c r="CB4" s="400"/>
      <c r="CC4" s="400"/>
      <c r="CD4" s="400"/>
      <c r="CE4" s="400"/>
      <c r="CF4" s="400"/>
      <c r="CG4" s="400"/>
      <c r="CH4" s="405"/>
      <c r="CI4" s="406">
        <v>80</v>
      </c>
      <c r="CJ4" s="641"/>
      <c r="CK4" s="392"/>
      <c r="CL4" s="392"/>
      <c r="CM4" s="378"/>
      <c r="CN4" s="407" t="s">
        <v>68</v>
      </c>
      <c r="CO4" s="408"/>
      <c r="CP4" s="408"/>
      <c r="CQ4" s="408"/>
      <c r="CR4" s="408"/>
      <c r="CS4" s="408"/>
      <c r="CT4" s="408"/>
      <c r="CU4" s="408"/>
      <c r="CV4" s="409"/>
      <c r="CW4" s="392"/>
    </row>
    <row r="5" spans="2:101" ht="20.100000000000001" customHeight="1" thickBot="1" x14ac:dyDescent="0.75">
      <c r="B5" s="642"/>
      <c r="C5" s="645"/>
      <c r="D5" s="648"/>
      <c r="E5" s="411" t="s">
        <v>41</v>
      </c>
      <c r="F5" s="412">
        <v>1</v>
      </c>
      <c r="G5" s="413">
        <v>2</v>
      </c>
      <c r="H5" s="413">
        <v>3</v>
      </c>
      <c r="I5" s="413">
        <v>4</v>
      </c>
      <c r="J5" s="413">
        <v>5</v>
      </c>
      <c r="K5" s="413">
        <v>6</v>
      </c>
      <c r="L5" s="413">
        <v>7</v>
      </c>
      <c r="M5" s="413">
        <v>8</v>
      </c>
      <c r="N5" s="413">
        <v>9</v>
      </c>
      <c r="O5" s="413">
        <v>10</v>
      </c>
      <c r="P5" s="413">
        <v>11</v>
      </c>
      <c r="Q5" s="413">
        <v>12</v>
      </c>
      <c r="R5" s="413">
        <v>13</v>
      </c>
      <c r="S5" s="413">
        <v>14</v>
      </c>
      <c r="T5" s="413">
        <v>15</v>
      </c>
      <c r="U5" s="413">
        <v>16</v>
      </c>
      <c r="V5" s="413">
        <v>17</v>
      </c>
      <c r="W5" s="413">
        <v>18</v>
      </c>
      <c r="X5" s="413">
        <v>19</v>
      </c>
      <c r="Y5" s="413">
        <v>20</v>
      </c>
      <c r="Z5" s="413">
        <v>21</v>
      </c>
      <c r="AA5" s="413">
        <v>22</v>
      </c>
      <c r="AB5" s="413">
        <v>23</v>
      </c>
      <c r="AC5" s="413">
        <v>24</v>
      </c>
      <c r="AD5" s="413">
        <v>25</v>
      </c>
      <c r="AE5" s="413">
        <v>26</v>
      </c>
      <c r="AF5" s="413">
        <v>27</v>
      </c>
      <c r="AG5" s="413">
        <v>28</v>
      </c>
      <c r="AH5" s="413">
        <v>29</v>
      </c>
      <c r="AI5" s="413">
        <v>30</v>
      </c>
      <c r="AJ5" s="413">
        <v>31</v>
      </c>
      <c r="AK5" s="413">
        <v>32</v>
      </c>
      <c r="AL5" s="413">
        <v>33</v>
      </c>
      <c r="AM5" s="414">
        <v>34</v>
      </c>
      <c r="AN5" s="403"/>
      <c r="AO5" s="412">
        <v>35</v>
      </c>
      <c r="AP5" s="413">
        <v>36</v>
      </c>
      <c r="AQ5" s="413">
        <v>37</v>
      </c>
      <c r="AR5" s="413">
        <v>38</v>
      </c>
      <c r="AS5" s="413">
        <v>39</v>
      </c>
      <c r="AT5" s="413">
        <v>40</v>
      </c>
      <c r="AU5" s="413">
        <v>41</v>
      </c>
      <c r="AV5" s="413">
        <v>42</v>
      </c>
      <c r="AW5" s="413">
        <v>43</v>
      </c>
      <c r="AX5" s="413">
        <v>44</v>
      </c>
      <c r="AY5" s="413">
        <v>45</v>
      </c>
      <c r="AZ5" s="413">
        <v>46</v>
      </c>
      <c r="BA5" s="413">
        <v>47</v>
      </c>
      <c r="BB5" s="413">
        <v>48</v>
      </c>
      <c r="BC5" s="413">
        <v>49</v>
      </c>
      <c r="BD5" s="413">
        <v>50</v>
      </c>
      <c r="BE5" s="413">
        <v>51</v>
      </c>
      <c r="BF5" s="413">
        <v>52</v>
      </c>
      <c r="BG5" s="413">
        <v>53</v>
      </c>
      <c r="BH5" s="413">
        <v>54</v>
      </c>
      <c r="BI5" s="413">
        <v>55</v>
      </c>
      <c r="BJ5" s="413">
        <v>56</v>
      </c>
      <c r="BK5" s="413">
        <v>57</v>
      </c>
      <c r="BL5" s="413">
        <v>58</v>
      </c>
      <c r="BM5" s="413">
        <v>59</v>
      </c>
      <c r="BN5" s="413">
        <v>60</v>
      </c>
      <c r="BO5" s="413">
        <v>61</v>
      </c>
      <c r="BP5" s="413">
        <v>62</v>
      </c>
      <c r="BQ5" s="413">
        <v>63</v>
      </c>
      <c r="BR5" s="413">
        <v>64</v>
      </c>
      <c r="BS5" s="413">
        <v>65</v>
      </c>
      <c r="BT5" s="413">
        <v>66</v>
      </c>
      <c r="BU5" s="413">
        <v>67</v>
      </c>
      <c r="BV5" s="413">
        <v>68</v>
      </c>
      <c r="BW5" s="413">
        <v>69</v>
      </c>
      <c r="BX5" s="413">
        <v>70</v>
      </c>
      <c r="BY5" s="413">
        <v>71</v>
      </c>
      <c r="BZ5" s="413">
        <v>72</v>
      </c>
      <c r="CA5" s="413">
        <v>73</v>
      </c>
      <c r="CB5" s="413">
        <v>74</v>
      </c>
      <c r="CC5" s="413">
        <v>75</v>
      </c>
      <c r="CD5" s="413">
        <v>76</v>
      </c>
      <c r="CE5" s="413">
        <v>77</v>
      </c>
      <c r="CF5" s="413">
        <v>78</v>
      </c>
      <c r="CG5" s="413">
        <v>79</v>
      </c>
      <c r="CH5" s="415">
        <v>80</v>
      </c>
      <c r="CI5" s="416">
        <f>(CI4*80)/100</f>
        <v>64</v>
      </c>
      <c r="CJ5" s="642"/>
      <c r="CK5" s="392"/>
      <c r="CL5" s="392"/>
      <c r="CM5" s="417"/>
      <c r="CN5" s="418" t="s">
        <v>144</v>
      </c>
      <c r="CO5" s="419"/>
      <c r="CP5" s="419"/>
      <c r="CQ5" s="419"/>
      <c r="CR5" s="419"/>
      <c r="CS5" s="419"/>
      <c r="CT5" s="419"/>
      <c r="CU5" s="419"/>
      <c r="CV5" s="420"/>
      <c r="CW5" s="421"/>
    </row>
    <row r="6" spans="2:101" s="433" customFormat="1" ht="18" customHeight="1" x14ac:dyDescent="0.75">
      <c r="B6" s="422">
        <v>1</v>
      </c>
      <c r="C6" s="506">
        <v>11946</v>
      </c>
      <c r="D6" s="360" t="s">
        <v>146</v>
      </c>
      <c r="E6" s="423"/>
      <c r="F6" s="424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6"/>
      <c r="V6" s="426"/>
      <c r="W6" s="426"/>
      <c r="X6" s="426"/>
      <c r="Y6" s="427"/>
      <c r="Z6" s="426"/>
      <c r="AA6" s="426"/>
      <c r="AB6" s="426"/>
      <c r="AC6" s="426"/>
      <c r="AD6" s="426"/>
      <c r="AE6" s="425"/>
      <c r="AF6" s="425"/>
      <c r="AG6" s="425"/>
      <c r="AH6" s="425"/>
      <c r="AI6" s="425"/>
      <c r="AJ6" s="425"/>
      <c r="AK6" s="425"/>
      <c r="AL6" s="425"/>
      <c r="AM6" s="428"/>
      <c r="AN6" s="429"/>
      <c r="AO6" s="424"/>
      <c r="AP6" s="425"/>
      <c r="AQ6" s="425"/>
      <c r="AR6" s="425"/>
      <c r="AS6" s="425"/>
      <c r="AT6" s="426"/>
      <c r="AU6" s="426"/>
      <c r="AV6" s="426"/>
      <c r="AW6" s="426"/>
      <c r="AX6" s="427"/>
      <c r="AY6" s="426"/>
      <c r="AZ6" s="426"/>
      <c r="BA6" s="426"/>
      <c r="BB6" s="426"/>
      <c r="BC6" s="426"/>
      <c r="BD6" s="425"/>
      <c r="BE6" s="425"/>
      <c r="BF6" s="425"/>
      <c r="BG6" s="425"/>
      <c r="BH6" s="425"/>
      <c r="BI6" s="425"/>
      <c r="BJ6" s="425"/>
      <c r="BK6" s="425"/>
      <c r="BL6" s="425"/>
      <c r="BM6" s="425"/>
      <c r="BN6" s="425"/>
      <c r="BO6" s="425"/>
      <c r="BP6" s="425"/>
      <c r="BQ6" s="425"/>
      <c r="BR6" s="425"/>
      <c r="BS6" s="425"/>
      <c r="BT6" s="426"/>
      <c r="BU6" s="426"/>
      <c r="BV6" s="426"/>
      <c r="BW6" s="426"/>
      <c r="BX6" s="426"/>
      <c r="BY6" s="426"/>
      <c r="BZ6" s="426"/>
      <c r="CA6" s="426"/>
      <c r="CB6" s="426"/>
      <c r="CC6" s="427"/>
      <c r="CD6" s="426"/>
      <c r="CE6" s="426"/>
      <c r="CF6" s="426"/>
      <c r="CG6" s="426"/>
      <c r="CH6" s="430"/>
      <c r="CI6" s="431">
        <f>($CI$4-CL6)</f>
        <v>80</v>
      </c>
      <c r="CJ6" s="422">
        <v>1</v>
      </c>
      <c r="CK6" s="432"/>
      <c r="CL6" s="432">
        <f>SUM(F6:CH6)</f>
        <v>0</v>
      </c>
      <c r="CN6" s="434"/>
      <c r="CO6" s="434"/>
      <c r="CP6" s="434"/>
      <c r="CQ6" s="434"/>
      <c r="CR6" s="434"/>
      <c r="CS6" s="434"/>
      <c r="CT6" s="434"/>
      <c r="CU6" s="434"/>
      <c r="CV6" s="434"/>
      <c r="CW6" s="392"/>
    </row>
    <row r="7" spans="2:101" s="433" customFormat="1" ht="18" customHeight="1" x14ac:dyDescent="0.75">
      <c r="B7" s="435">
        <v>2</v>
      </c>
      <c r="C7" s="362">
        <v>11971</v>
      </c>
      <c r="D7" s="361" t="s">
        <v>147</v>
      </c>
      <c r="E7" s="436"/>
      <c r="F7" s="437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9"/>
      <c r="V7" s="439"/>
      <c r="W7" s="439"/>
      <c r="X7" s="439"/>
      <c r="Y7" s="440"/>
      <c r="Z7" s="439"/>
      <c r="AA7" s="439"/>
      <c r="AB7" s="439"/>
      <c r="AC7" s="439"/>
      <c r="AD7" s="439"/>
      <c r="AE7" s="438"/>
      <c r="AF7" s="438"/>
      <c r="AG7" s="438"/>
      <c r="AH7" s="438"/>
      <c r="AI7" s="438"/>
      <c r="AJ7" s="438"/>
      <c r="AK7" s="438"/>
      <c r="AL7" s="438"/>
      <c r="AM7" s="441"/>
      <c r="AN7" s="429"/>
      <c r="AO7" s="437"/>
      <c r="AP7" s="438"/>
      <c r="AQ7" s="438"/>
      <c r="AR7" s="438"/>
      <c r="AS7" s="438"/>
      <c r="AT7" s="439"/>
      <c r="AU7" s="439"/>
      <c r="AV7" s="439"/>
      <c r="AW7" s="439"/>
      <c r="AX7" s="440"/>
      <c r="AY7" s="439"/>
      <c r="AZ7" s="439"/>
      <c r="BA7" s="439"/>
      <c r="BB7" s="439"/>
      <c r="BC7" s="439"/>
      <c r="BD7" s="438"/>
      <c r="BE7" s="438"/>
      <c r="BF7" s="438"/>
      <c r="BG7" s="438"/>
      <c r="BH7" s="438"/>
      <c r="BI7" s="438"/>
      <c r="BJ7" s="438"/>
      <c r="BK7" s="438"/>
      <c r="BL7" s="438"/>
      <c r="BM7" s="438"/>
      <c r="BN7" s="438"/>
      <c r="BO7" s="438"/>
      <c r="BP7" s="438"/>
      <c r="BQ7" s="438"/>
      <c r="BR7" s="438"/>
      <c r="BS7" s="438"/>
      <c r="BT7" s="439"/>
      <c r="BU7" s="439"/>
      <c r="BV7" s="439"/>
      <c r="BW7" s="439"/>
      <c r="BX7" s="439"/>
      <c r="BY7" s="439"/>
      <c r="BZ7" s="439"/>
      <c r="CA7" s="439"/>
      <c r="CB7" s="439"/>
      <c r="CC7" s="440"/>
      <c r="CD7" s="439"/>
      <c r="CE7" s="439"/>
      <c r="CF7" s="439"/>
      <c r="CG7" s="439"/>
      <c r="CH7" s="442"/>
      <c r="CI7" s="443">
        <f t="shared" ref="CI7:CI45" si="0">($CI$4-CL7)</f>
        <v>80</v>
      </c>
      <c r="CJ7" s="435">
        <v>2</v>
      </c>
      <c r="CK7" s="432"/>
      <c r="CL7" s="432">
        <f t="shared" ref="CL7:CL45" si="1">SUM(F7:CH7)</f>
        <v>0</v>
      </c>
      <c r="CN7" s="434"/>
      <c r="CO7" s="434"/>
      <c r="CP7" s="434"/>
      <c r="CQ7" s="434"/>
      <c r="CR7" s="434"/>
      <c r="CS7" s="434"/>
      <c r="CT7" s="434"/>
      <c r="CU7" s="434"/>
      <c r="CV7" s="392"/>
      <c r="CW7" s="392"/>
    </row>
    <row r="8" spans="2:101" s="433" customFormat="1" ht="18" customHeight="1" x14ac:dyDescent="0.6">
      <c r="B8" s="435">
        <v>3</v>
      </c>
      <c r="C8" s="362">
        <v>11981</v>
      </c>
      <c r="D8" s="361" t="s">
        <v>148</v>
      </c>
      <c r="E8" s="444"/>
      <c r="F8" s="437"/>
      <c r="G8" s="438"/>
      <c r="H8" s="438"/>
      <c r="I8" s="438"/>
      <c r="J8" s="438"/>
      <c r="K8" s="438"/>
      <c r="L8" s="438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5"/>
      <c r="AK8" s="445"/>
      <c r="AL8" s="445"/>
      <c r="AM8" s="446"/>
      <c r="AN8" s="447"/>
      <c r="AO8" s="448"/>
      <c r="AP8" s="445"/>
      <c r="AQ8" s="445"/>
      <c r="AR8" s="445"/>
      <c r="AS8" s="445"/>
      <c r="AT8" s="445"/>
      <c r="AU8" s="445"/>
      <c r="AV8" s="445"/>
      <c r="AW8" s="445"/>
      <c r="AX8" s="445"/>
      <c r="AY8" s="445"/>
      <c r="AZ8" s="445"/>
      <c r="BA8" s="445"/>
      <c r="BB8" s="445"/>
      <c r="BC8" s="445"/>
      <c r="BD8" s="445"/>
      <c r="BE8" s="445"/>
      <c r="BF8" s="445"/>
      <c r="BG8" s="445"/>
      <c r="BH8" s="445"/>
      <c r="BI8" s="438"/>
      <c r="BJ8" s="438"/>
      <c r="BK8" s="438"/>
      <c r="BL8" s="449"/>
      <c r="BM8" s="449"/>
      <c r="BN8" s="449"/>
      <c r="BO8" s="438"/>
      <c r="BP8" s="438"/>
      <c r="BQ8" s="438"/>
      <c r="BR8" s="438"/>
      <c r="BS8" s="438"/>
      <c r="BT8" s="439"/>
      <c r="BU8" s="439"/>
      <c r="BV8" s="439"/>
      <c r="BW8" s="439"/>
      <c r="BX8" s="439"/>
      <c r="BY8" s="439"/>
      <c r="BZ8" s="439"/>
      <c r="CA8" s="439"/>
      <c r="CB8" s="439"/>
      <c r="CC8" s="440"/>
      <c r="CD8" s="439"/>
      <c r="CE8" s="439"/>
      <c r="CF8" s="439"/>
      <c r="CG8" s="439"/>
      <c r="CH8" s="442"/>
      <c r="CI8" s="443">
        <f t="shared" si="0"/>
        <v>80</v>
      </c>
      <c r="CJ8" s="435">
        <v>3</v>
      </c>
      <c r="CK8" s="432"/>
      <c r="CL8" s="432">
        <f t="shared" si="1"/>
        <v>0</v>
      </c>
      <c r="CN8" s="392"/>
      <c r="CO8" s="392"/>
      <c r="CP8" s="392"/>
      <c r="CQ8" s="392"/>
      <c r="CR8" s="392"/>
      <c r="CS8" s="392"/>
      <c r="CT8" s="392"/>
      <c r="CU8" s="392"/>
      <c r="CV8" s="392"/>
      <c r="CW8" s="392"/>
    </row>
    <row r="9" spans="2:101" s="433" customFormat="1" ht="18" customHeight="1" x14ac:dyDescent="0.6">
      <c r="B9" s="435">
        <v>4</v>
      </c>
      <c r="C9" s="362">
        <v>11984</v>
      </c>
      <c r="D9" s="361" t="s">
        <v>149</v>
      </c>
      <c r="E9" s="436"/>
      <c r="F9" s="437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9"/>
      <c r="V9" s="439"/>
      <c r="W9" s="439"/>
      <c r="X9" s="439"/>
      <c r="Y9" s="440"/>
      <c r="Z9" s="439"/>
      <c r="AA9" s="439"/>
      <c r="AB9" s="439"/>
      <c r="AC9" s="439"/>
      <c r="AD9" s="439"/>
      <c r="AE9" s="438"/>
      <c r="AF9" s="438"/>
      <c r="AG9" s="438"/>
      <c r="AH9" s="438"/>
      <c r="AI9" s="438"/>
      <c r="AJ9" s="438"/>
      <c r="AK9" s="450"/>
      <c r="AL9" s="450"/>
      <c r="AM9" s="451"/>
      <c r="AN9" s="447"/>
      <c r="AO9" s="437"/>
      <c r="AP9" s="438"/>
      <c r="AQ9" s="438"/>
      <c r="AR9" s="438"/>
      <c r="AS9" s="438"/>
      <c r="AT9" s="439"/>
      <c r="AU9" s="439"/>
      <c r="AV9" s="439"/>
      <c r="AW9" s="439"/>
      <c r="AX9" s="440"/>
      <c r="AY9" s="439"/>
      <c r="AZ9" s="439"/>
      <c r="BA9" s="439"/>
      <c r="BB9" s="439"/>
      <c r="BC9" s="439"/>
      <c r="BD9" s="438"/>
      <c r="BE9" s="438"/>
      <c r="BF9" s="438"/>
      <c r="BG9" s="438"/>
      <c r="BH9" s="438"/>
      <c r="BI9" s="438"/>
      <c r="BJ9" s="438"/>
      <c r="BK9" s="438"/>
      <c r="BL9" s="449"/>
      <c r="BM9" s="449"/>
      <c r="BN9" s="449"/>
      <c r="BO9" s="438"/>
      <c r="BP9" s="438"/>
      <c r="BQ9" s="438"/>
      <c r="BR9" s="438"/>
      <c r="BS9" s="438"/>
      <c r="BT9" s="439"/>
      <c r="BU9" s="439"/>
      <c r="BV9" s="439"/>
      <c r="BW9" s="439"/>
      <c r="BX9" s="439"/>
      <c r="BY9" s="439"/>
      <c r="BZ9" s="439"/>
      <c r="CA9" s="439"/>
      <c r="CB9" s="439"/>
      <c r="CC9" s="440"/>
      <c r="CD9" s="439"/>
      <c r="CE9" s="439"/>
      <c r="CF9" s="439"/>
      <c r="CG9" s="439"/>
      <c r="CH9" s="442"/>
      <c r="CI9" s="452">
        <f t="shared" si="0"/>
        <v>80</v>
      </c>
      <c r="CJ9" s="435">
        <v>4</v>
      </c>
      <c r="CK9" s="432"/>
      <c r="CL9" s="432">
        <f t="shared" si="1"/>
        <v>0</v>
      </c>
      <c r="CN9" s="392"/>
      <c r="CO9" s="392"/>
      <c r="CP9" s="392"/>
      <c r="CQ9" s="392"/>
      <c r="CR9" s="392"/>
      <c r="CS9" s="392"/>
      <c r="CT9" s="392"/>
      <c r="CU9" s="392"/>
      <c r="CV9" s="392"/>
      <c r="CW9" s="392"/>
    </row>
    <row r="10" spans="2:101" s="433" customFormat="1" ht="18" customHeight="1" x14ac:dyDescent="0.6">
      <c r="B10" s="435">
        <v>5</v>
      </c>
      <c r="C10" s="362">
        <v>11988</v>
      </c>
      <c r="D10" s="361" t="s">
        <v>150</v>
      </c>
      <c r="E10" s="436"/>
      <c r="F10" s="437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9"/>
      <c r="V10" s="439"/>
      <c r="W10" s="439"/>
      <c r="X10" s="439"/>
      <c r="Y10" s="440"/>
      <c r="Z10" s="439"/>
      <c r="AA10" s="439"/>
      <c r="AB10" s="439"/>
      <c r="AC10" s="439"/>
      <c r="AD10" s="439"/>
      <c r="AE10" s="438"/>
      <c r="AF10" s="438"/>
      <c r="AG10" s="438"/>
      <c r="AH10" s="438"/>
      <c r="AI10" s="438"/>
      <c r="AJ10" s="438"/>
      <c r="AK10" s="453"/>
      <c r="AL10" s="453"/>
      <c r="AM10" s="454"/>
      <c r="AN10" s="455"/>
      <c r="AO10" s="437"/>
      <c r="AP10" s="438"/>
      <c r="AQ10" s="438"/>
      <c r="AR10" s="438"/>
      <c r="AS10" s="438"/>
      <c r="AT10" s="439"/>
      <c r="AU10" s="439"/>
      <c r="AV10" s="439"/>
      <c r="AW10" s="439"/>
      <c r="AX10" s="440"/>
      <c r="AY10" s="439"/>
      <c r="AZ10" s="439"/>
      <c r="BA10" s="439"/>
      <c r="BB10" s="439"/>
      <c r="BC10" s="439"/>
      <c r="BD10" s="438"/>
      <c r="BE10" s="438"/>
      <c r="BF10" s="438"/>
      <c r="BG10" s="438"/>
      <c r="BH10" s="438"/>
      <c r="BI10" s="438"/>
      <c r="BJ10" s="438"/>
      <c r="BK10" s="438"/>
      <c r="BL10" s="456"/>
      <c r="BM10" s="457"/>
      <c r="BN10" s="457"/>
      <c r="BO10" s="438"/>
      <c r="BP10" s="438"/>
      <c r="BQ10" s="438"/>
      <c r="BR10" s="438"/>
      <c r="BS10" s="438"/>
      <c r="BT10" s="439"/>
      <c r="BU10" s="439"/>
      <c r="BV10" s="439"/>
      <c r="BW10" s="439"/>
      <c r="BX10" s="439"/>
      <c r="BY10" s="439"/>
      <c r="BZ10" s="439"/>
      <c r="CA10" s="439"/>
      <c r="CB10" s="439"/>
      <c r="CC10" s="440"/>
      <c r="CD10" s="439"/>
      <c r="CE10" s="439"/>
      <c r="CF10" s="439"/>
      <c r="CG10" s="439"/>
      <c r="CH10" s="442"/>
      <c r="CI10" s="443">
        <f t="shared" si="0"/>
        <v>80</v>
      </c>
      <c r="CJ10" s="435">
        <v>5</v>
      </c>
      <c r="CK10" s="432"/>
      <c r="CL10" s="432">
        <f t="shared" si="1"/>
        <v>0</v>
      </c>
      <c r="CN10" s="392"/>
      <c r="CO10" s="392"/>
      <c r="CP10" s="392"/>
      <c r="CQ10" s="392"/>
      <c r="CR10" s="392"/>
      <c r="CS10" s="392"/>
      <c r="CT10" s="392"/>
      <c r="CU10" s="392"/>
      <c r="CV10" s="392"/>
      <c r="CW10" s="392"/>
    </row>
    <row r="11" spans="2:101" s="433" customFormat="1" ht="18" customHeight="1" x14ac:dyDescent="0.6">
      <c r="B11" s="435">
        <v>6</v>
      </c>
      <c r="C11" s="362">
        <v>11994</v>
      </c>
      <c r="D11" s="361" t="s">
        <v>151</v>
      </c>
      <c r="E11" s="436"/>
      <c r="F11" s="437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9"/>
      <c r="V11" s="439"/>
      <c r="W11" s="439"/>
      <c r="X11" s="439"/>
      <c r="Y11" s="440"/>
      <c r="Z11" s="439"/>
      <c r="AA11" s="439"/>
      <c r="AB11" s="439"/>
      <c r="AC11" s="439"/>
      <c r="AD11" s="439"/>
      <c r="AE11" s="438"/>
      <c r="AF11" s="438"/>
      <c r="AG11" s="438"/>
      <c r="AH11" s="438"/>
      <c r="AI11" s="438"/>
      <c r="AJ11" s="438"/>
      <c r="AK11" s="450"/>
      <c r="AL11" s="450"/>
      <c r="AM11" s="451"/>
      <c r="AN11" s="447"/>
      <c r="AO11" s="437"/>
      <c r="AP11" s="438"/>
      <c r="AQ11" s="438"/>
      <c r="AR11" s="438"/>
      <c r="AS11" s="438"/>
      <c r="AT11" s="439"/>
      <c r="AU11" s="439"/>
      <c r="AV11" s="439"/>
      <c r="AW11" s="439"/>
      <c r="AX11" s="440"/>
      <c r="AY11" s="439"/>
      <c r="AZ11" s="439"/>
      <c r="BA11" s="439"/>
      <c r="BB11" s="439"/>
      <c r="BC11" s="439"/>
      <c r="BD11" s="438"/>
      <c r="BE11" s="438"/>
      <c r="BF11" s="438"/>
      <c r="BG11" s="438"/>
      <c r="BH11" s="438"/>
      <c r="BI11" s="438"/>
      <c r="BJ11" s="438"/>
      <c r="BK11" s="438"/>
      <c r="BL11" s="445"/>
      <c r="BM11" s="449"/>
      <c r="BN11" s="449"/>
      <c r="BO11" s="438"/>
      <c r="BP11" s="438"/>
      <c r="BQ11" s="438"/>
      <c r="BR11" s="438"/>
      <c r="BS11" s="438"/>
      <c r="BT11" s="439"/>
      <c r="BU11" s="439"/>
      <c r="BV11" s="439"/>
      <c r="BW11" s="439"/>
      <c r="BX11" s="439"/>
      <c r="BY11" s="439"/>
      <c r="BZ11" s="439"/>
      <c r="CA11" s="439"/>
      <c r="CB11" s="439"/>
      <c r="CC11" s="440"/>
      <c r="CD11" s="439"/>
      <c r="CE11" s="439"/>
      <c r="CF11" s="439"/>
      <c r="CG11" s="439"/>
      <c r="CH11" s="442"/>
      <c r="CI11" s="443">
        <f t="shared" si="0"/>
        <v>80</v>
      </c>
      <c r="CJ11" s="435">
        <v>6</v>
      </c>
      <c r="CK11" s="432"/>
      <c r="CL11" s="432">
        <f t="shared" si="1"/>
        <v>0</v>
      </c>
      <c r="CN11" s="392"/>
      <c r="CO11" s="392"/>
      <c r="CP11" s="392"/>
      <c r="CQ11" s="392"/>
      <c r="CR11" s="392"/>
      <c r="CS11" s="392"/>
      <c r="CT11" s="392"/>
      <c r="CU11" s="392"/>
      <c r="CV11" s="392"/>
      <c r="CW11" s="392"/>
    </row>
    <row r="12" spans="2:101" s="433" customFormat="1" ht="18" customHeight="1" x14ac:dyDescent="0.6">
      <c r="B12" s="435">
        <v>7</v>
      </c>
      <c r="C12" s="362">
        <v>11999</v>
      </c>
      <c r="D12" s="361" t="s">
        <v>152</v>
      </c>
      <c r="E12" s="436"/>
      <c r="F12" s="437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8"/>
      <c r="T12" s="438"/>
      <c r="U12" s="439"/>
      <c r="V12" s="439"/>
      <c r="W12" s="439"/>
      <c r="X12" s="439"/>
      <c r="Y12" s="440"/>
      <c r="Z12" s="439"/>
      <c r="AA12" s="439"/>
      <c r="AB12" s="439"/>
      <c r="AC12" s="439"/>
      <c r="AD12" s="439"/>
      <c r="AE12" s="438"/>
      <c r="AF12" s="438"/>
      <c r="AG12" s="438"/>
      <c r="AH12" s="438"/>
      <c r="AI12" s="438"/>
      <c r="AJ12" s="438"/>
      <c r="AK12" s="438"/>
      <c r="AL12" s="438"/>
      <c r="AM12" s="441"/>
      <c r="AN12" s="429"/>
      <c r="AO12" s="437"/>
      <c r="AP12" s="438"/>
      <c r="AQ12" s="438"/>
      <c r="AR12" s="438"/>
      <c r="AS12" s="438"/>
      <c r="AT12" s="439"/>
      <c r="AU12" s="439"/>
      <c r="AV12" s="439"/>
      <c r="AW12" s="439"/>
      <c r="AX12" s="440"/>
      <c r="AY12" s="439"/>
      <c r="AZ12" s="439"/>
      <c r="BA12" s="439"/>
      <c r="BB12" s="439"/>
      <c r="BC12" s="439"/>
      <c r="BD12" s="438"/>
      <c r="BE12" s="438"/>
      <c r="BF12" s="438"/>
      <c r="BG12" s="438"/>
      <c r="BH12" s="438"/>
      <c r="BI12" s="438"/>
      <c r="BJ12" s="438"/>
      <c r="BK12" s="438"/>
      <c r="BL12" s="438"/>
      <c r="BM12" s="438"/>
      <c r="BN12" s="438"/>
      <c r="BO12" s="438"/>
      <c r="BP12" s="438"/>
      <c r="BQ12" s="438"/>
      <c r="BR12" s="438"/>
      <c r="BS12" s="438"/>
      <c r="BT12" s="439"/>
      <c r="BU12" s="439"/>
      <c r="BV12" s="439"/>
      <c r="BW12" s="439"/>
      <c r="BX12" s="439"/>
      <c r="BY12" s="439"/>
      <c r="BZ12" s="439"/>
      <c r="CA12" s="439"/>
      <c r="CB12" s="439"/>
      <c r="CC12" s="440"/>
      <c r="CD12" s="439"/>
      <c r="CE12" s="439"/>
      <c r="CF12" s="439"/>
      <c r="CG12" s="439"/>
      <c r="CH12" s="442"/>
      <c r="CI12" s="443">
        <f t="shared" si="0"/>
        <v>80</v>
      </c>
      <c r="CJ12" s="435">
        <v>7</v>
      </c>
      <c r="CK12" s="432"/>
      <c r="CL12" s="432">
        <f t="shared" si="1"/>
        <v>0</v>
      </c>
      <c r="CN12" s="637"/>
      <c r="CO12" s="637"/>
      <c r="CP12" s="637"/>
      <c r="CQ12" s="637"/>
      <c r="CR12" s="637"/>
      <c r="CS12" s="637"/>
      <c r="CT12" s="637"/>
      <c r="CU12" s="637"/>
      <c r="CV12" s="637"/>
      <c r="CW12" s="637"/>
    </row>
    <row r="13" spans="2:101" s="433" customFormat="1" ht="18" customHeight="1" x14ac:dyDescent="0.6">
      <c r="B13" s="435">
        <v>8</v>
      </c>
      <c r="C13" s="362">
        <v>12002</v>
      </c>
      <c r="D13" s="361" t="s">
        <v>153</v>
      </c>
      <c r="E13" s="436"/>
      <c r="F13" s="437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9"/>
      <c r="V13" s="439"/>
      <c r="W13" s="439"/>
      <c r="X13" s="439"/>
      <c r="Y13" s="440"/>
      <c r="Z13" s="439"/>
      <c r="AA13" s="439"/>
      <c r="AB13" s="439"/>
      <c r="AC13" s="439"/>
      <c r="AD13" s="439"/>
      <c r="AE13" s="438"/>
      <c r="AF13" s="438"/>
      <c r="AG13" s="438"/>
      <c r="AH13" s="438"/>
      <c r="AI13" s="438"/>
      <c r="AJ13" s="438"/>
      <c r="AK13" s="438"/>
      <c r="AL13" s="438"/>
      <c r="AM13" s="441"/>
      <c r="AN13" s="429"/>
      <c r="AO13" s="437"/>
      <c r="AP13" s="438"/>
      <c r="AQ13" s="438"/>
      <c r="AR13" s="438"/>
      <c r="AS13" s="438"/>
      <c r="AT13" s="439"/>
      <c r="AU13" s="439"/>
      <c r="AV13" s="439"/>
      <c r="AW13" s="439"/>
      <c r="AX13" s="440"/>
      <c r="AY13" s="439"/>
      <c r="AZ13" s="439"/>
      <c r="BA13" s="439"/>
      <c r="BB13" s="439"/>
      <c r="BC13" s="439"/>
      <c r="BD13" s="438"/>
      <c r="BE13" s="438"/>
      <c r="BF13" s="438"/>
      <c r="BG13" s="438"/>
      <c r="BH13" s="438"/>
      <c r="BI13" s="438"/>
      <c r="BJ13" s="438"/>
      <c r="BK13" s="438"/>
      <c r="BL13" s="438"/>
      <c r="BM13" s="438"/>
      <c r="BN13" s="438"/>
      <c r="BO13" s="438"/>
      <c r="BP13" s="438"/>
      <c r="BQ13" s="438"/>
      <c r="BR13" s="438"/>
      <c r="BS13" s="438"/>
      <c r="BT13" s="439"/>
      <c r="BU13" s="439"/>
      <c r="BV13" s="439"/>
      <c r="BW13" s="439"/>
      <c r="BX13" s="439"/>
      <c r="BY13" s="439"/>
      <c r="BZ13" s="439"/>
      <c r="CA13" s="439"/>
      <c r="CB13" s="439"/>
      <c r="CC13" s="440"/>
      <c r="CD13" s="439"/>
      <c r="CE13" s="439"/>
      <c r="CF13" s="439"/>
      <c r="CG13" s="439"/>
      <c r="CH13" s="442"/>
      <c r="CI13" s="443">
        <f t="shared" si="0"/>
        <v>80</v>
      </c>
      <c r="CJ13" s="435">
        <v>8</v>
      </c>
      <c r="CK13" s="432"/>
      <c r="CL13" s="432">
        <f t="shared" si="1"/>
        <v>0</v>
      </c>
      <c r="CN13" s="637"/>
      <c r="CO13" s="637"/>
      <c r="CP13" s="637"/>
      <c r="CQ13" s="637"/>
      <c r="CR13" s="637"/>
      <c r="CS13" s="637"/>
      <c r="CT13" s="637"/>
      <c r="CU13" s="637"/>
      <c r="CV13" s="637"/>
      <c r="CW13" s="637"/>
    </row>
    <row r="14" spans="2:101" s="433" customFormat="1" ht="18" customHeight="1" x14ac:dyDescent="0.6">
      <c r="B14" s="435">
        <v>9</v>
      </c>
      <c r="C14" s="362">
        <v>12005</v>
      </c>
      <c r="D14" s="361" t="s">
        <v>154</v>
      </c>
      <c r="E14" s="436"/>
      <c r="F14" s="437"/>
      <c r="G14" s="438"/>
      <c r="H14" s="438"/>
      <c r="I14" s="438"/>
      <c r="J14" s="438"/>
      <c r="K14" s="438"/>
      <c r="L14" s="438"/>
      <c r="M14" s="438"/>
      <c r="N14" s="438"/>
      <c r="O14" s="438"/>
      <c r="P14" s="438"/>
      <c r="Q14" s="438"/>
      <c r="R14" s="438"/>
      <c r="S14" s="438"/>
      <c r="T14" s="438"/>
      <c r="U14" s="439"/>
      <c r="V14" s="439"/>
      <c r="W14" s="439"/>
      <c r="X14" s="439"/>
      <c r="Y14" s="440"/>
      <c r="Z14" s="439"/>
      <c r="AA14" s="439"/>
      <c r="AB14" s="439"/>
      <c r="AC14" s="439"/>
      <c r="AD14" s="439"/>
      <c r="AE14" s="438"/>
      <c r="AF14" s="438"/>
      <c r="AG14" s="438"/>
      <c r="AH14" s="438"/>
      <c r="AI14" s="438"/>
      <c r="AJ14" s="438"/>
      <c r="AK14" s="438"/>
      <c r="AL14" s="438"/>
      <c r="AM14" s="446"/>
      <c r="AN14" s="458"/>
      <c r="AO14" s="459"/>
      <c r="AP14" s="445"/>
      <c r="AQ14" s="445"/>
      <c r="AR14" s="445"/>
      <c r="AS14" s="445"/>
      <c r="AT14" s="445"/>
      <c r="AU14" s="445"/>
      <c r="AV14" s="445"/>
      <c r="AW14" s="445"/>
      <c r="AX14" s="445"/>
      <c r="AY14" s="445"/>
      <c r="AZ14" s="445"/>
      <c r="BA14" s="445"/>
      <c r="BB14" s="445"/>
      <c r="BC14" s="445"/>
      <c r="BD14" s="445"/>
      <c r="BE14" s="445"/>
      <c r="BF14" s="445"/>
      <c r="BG14" s="445"/>
      <c r="BH14" s="445"/>
      <c r="BI14" s="445"/>
      <c r="BJ14" s="445"/>
      <c r="BK14" s="445"/>
      <c r="BL14" s="445"/>
      <c r="BM14" s="445"/>
      <c r="BN14" s="445"/>
      <c r="BO14" s="445"/>
      <c r="BP14" s="445"/>
      <c r="BQ14" s="445"/>
      <c r="BR14" s="445"/>
      <c r="BS14" s="445"/>
      <c r="BT14" s="445"/>
      <c r="BU14" s="445"/>
      <c r="BV14" s="445"/>
      <c r="BW14" s="445"/>
      <c r="BX14" s="445"/>
      <c r="BY14" s="445"/>
      <c r="BZ14" s="445"/>
      <c r="CA14" s="445"/>
      <c r="CB14" s="445"/>
      <c r="CC14" s="445"/>
      <c r="CD14" s="445"/>
      <c r="CE14" s="445"/>
      <c r="CF14" s="445"/>
      <c r="CG14" s="445"/>
      <c r="CH14" s="460"/>
      <c r="CI14" s="443">
        <f t="shared" si="0"/>
        <v>80</v>
      </c>
      <c r="CJ14" s="435">
        <v>9</v>
      </c>
      <c r="CK14" s="432"/>
      <c r="CL14" s="432">
        <f t="shared" si="1"/>
        <v>0</v>
      </c>
      <c r="CN14" s="637"/>
      <c r="CO14" s="637"/>
      <c r="CP14" s="637"/>
      <c r="CQ14" s="637"/>
      <c r="CR14" s="637"/>
      <c r="CS14" s="637"/>
      <c r="CT14" s="637"/>
      <c r="CU14" s="637"/>
      <c r="CV14" s="637"/>
      <c r="CW14" s="637"/>
    </row>
    <row r="15" spans="2:101" s="433" customFormat="1" ht="18" customHeight="1" x14ac:dyDescent="0.6">
      <c r="B15" s="435">
        <v>10</v>
      </c>
      <c r="C15" s="362">
        <v>12006</v>
      </c>
      <c r="D15" s="361" t="s">
        <v>155</v>
      </c>
      <c r="E15" s="436"/>
      <c r="F15" s="437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9"/>
      <c r="V15" s="439"/>
      <c r="W15" s="439"/>
      <c r="X15" s="439"/>
      <c r="Y15" s="440"/>
      <c r="Z15" s="439"/>
      <c r="AA15" s="439"/>
      <c r="AB15" s="439"/>
      <c r="AC15" s="439"/>
      <c r="AD15" s="439"/>
      <c r="AE15" s="438"/>
      <c r="AF15" s="438"/>
      <c r="AG15" s="438"/>
      <c r="AH15" s="438"/>
      <c r="AI15" s="438"/>
      <c r="AJ15" s="438"/>
      <c r="AK15" s="438"/>
      <c r="AL15" s="438"/>
      <c r="AM15" s="446"/>
      <c r="AN15" s="458"/>
      <c r="AO15" s="459"/>
      <c r="AP15" s="445"/>
      <c r="AQ15" s="445"/>
      <c r="AR15" s="445"/>
      <c r="AS15" s="445"/>
      <c r="AT15" s="445"/>
      <c r="AU15" s="445"/>
      <c r="AV15" s="445"/>
      <c r="AW15" s="445"/>
      <c r="AX15" s="445"/>
      <c r="AY15" s="445"/>
      <c r="AZ15" s="445"/>
      <c r="BA15" s="445"/>
      <c r="BB15" s="445"/>
      <c r="BC15" s="445"/>
      <c r="BD15" s="445"/>
      <c r="BE15" s="445"/>
      <c r="BF15" s="445"/>
      <c r="BG15" s="445"/>
      <c r="BH15" s="445"/>
      <c r="BI15" s="445"/>
      <c r="BJ15" s="445"/>
      <c r="BK15" s="445"/>
      <c r="BL15" s="445"/>
      <c r="BM15" s="445"/>
      <c r="BN15" s="445"/>
      <c r="BO15" s="445"/>
      <c r="BP15" s="445"/>
      <c r="BQ15" s="445"/>
      <c r="BR15" s="445"/>
      <c r="BS15" s="445"/>
      <c r="BT15" s="445"/>
      <c r="BU15" s="445"/>
      <c r="BV15" s="445"/>
      <c r="BW15" s="445"/>
      <c r="BX15" s="445"/>
      <c r="BY15" s="445"/>
      <c r="BZ15" s="445"/>
      <c r="CA15" s="445"/>
      <c r="CB15" s="445"/>
      <c r="CC15" s="445"/>
      <c r="CD15" s="445"/>
      <c r="CE15" s="445"/>
      <c r="CF15" s="445"/>
      <c r="CG15" s="445"/>
      <c r="CH15" s="460"/>
      <c r="CI15" s="443">
        <f t="shared" si="0"/>
        <v>80</v>
      </c>
      <c r="CJ15" s="435">
        <v>10</v>
      </c>
      <c r="CK15" s="432"/>
      <c r="CL15" s="432">
        <f t="shared" si="1"/>
        <v>0</v>
      </c>
      <c r="CN15" s="637"/>
      <c r="CO15" s="637"/>
      <c r="CP15" s="637"/>
      <c r="CQ15" s="637"/>
      <c r="CR15" s="637"/>
      <c r="CS15" s="637"/>
      <c r="CT15" s="637"/>
      <c r="CU15" s="637"/>
      <c r="CV15" s="637"/>
      <c r="CW15" s="637"/>
    </row>
    <row r="16" spans="2:101" s="433" customFormat="1" ht="18" customHeight="1" x14ac:dyDescent="0.75">
      <c r="B16" s="435">
        <v>11</v>
      </c>
      <c r="C16" s="362">
        <v>12008</v>
      </c>
      <c r="D16" s="361" t="s">
        <v>156</v>
      </c>
      <c r="E16" s="461"/>
      <c r="F16" s="437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439"/>
      <c r="V16" s="439"/>
      <c r="W16" s="439"/>
      <c r="X16" s="439"/>
      <c r="Y16" s="440"/>
      <c r="Z16" s="439"/>
      <c r="AA16" s="439"/>
      <c r="AB16" s="439"/>
      <c r="AC16" s="439"/>
      <c r="AD16" s="439"/>
      <c r="AE16" s="438"/>
      <c r="AF16" s="438"/>
      <c r="AG16" s="438"/>
      <c r="AH16" s="438"/>
      <c r="AI16" s="438"/>
      <c r="AJ16" s="438"/>
      <c r="AK16" s="438"/>
      <c r="AL16" s="438"/>
      <c r="AM16" s="446"/>
      <c r="AN16" s="458"/>
      <c r="AO16" s="459"/>
      <c r="AP16" s="445"/>
      <c r="AQ16" s="445"/>
      <c r="AR16" s="445"/>
      <c r="AS16" s="445"/>
      <c r="AT16" s="445"/>
      <c r="AU16" s="445"/>
      <c r="AV16" s="445"/>
      <c r="AW16" s="445"/>
      <c r="AX16" s="445"/>
      <c r="AY16" s="445"/>
      <c r="AZ16" s="445"/>
      <c r="BA16" s="445"/>
      <c r="BB16" s="445"/>
      <c r="BC16" s="445"/>
      <c r="BD16" s="445"/>
      <c r="BE16" s="445"/>
      <c r="BF16" s="445"/>
      <c r="BG16" s="445"/>
      <c r="BH16" s="445"/>
      <c r="BI16" s="445"/>
      <c r="BJ16" s="445"/>
      <c r="BK16" s="445"/>
      <c r="BL16" s="445"/>
      <c r="BM16" s="445"/>
      <c r="BN16" s="445"/>
      <c r="BO16" s="445"/>
      <c r="BP16" s="445"/>
      <c r="BQ16" s="445"/>
      <c r="BR16" s="445"/>
      <c r="BS16" s="445"/>
      <c r="BT16" s="445"/>
      <c r="BU16" s="445"/>
      <c r="BV16" s="445"/>
      <c r="BW16" s="445"/>
      <c r="BX16" s="445"/>
      <c r="BY16" s="445"/>
      <c r="BZ16" s="445"/>
      <c r="CA16" s="445"/>
      <c r="CB16" s="445"/>
      <c r="CC16" s="445"/>
      <c r="CD16" s="445"/>
      <c r="CE16" s="445"/>
      <c r="CF16" s="445"/>
      <c r="CG16" s="445"/>
      <c r="CH16" s="460"/>
      <c r="CI16" s="443">
        <f t="shared" si="0"/>
        <v>80</v>
      </c>
      <c r="CJ16" s="435">
        <v>11</v>
      </c>
      <c r="CK16" s="432"/>
      <c r="CL16" s="432">
        <f t="shared" si="1"/>
        <v>0</v>
      </c>
      <c r="CN16" s="638"/>
      <c r="CO16" s="638"/>
      <c r="CP16" s="638"/>
      <c r="CQ16" s="638"/>
      <c r="CR16" s="638"/>
      <c r="CS16" s="462"/>
      <c r="CT16" s="462"/>
      <c r="CU16" s="462"/>
      <c r="CV16" s="462"/>
      <c r="CW16" s="462"/>
    </row>
    <row r="17" spans="2:101" s="433" customFormat="1" ht="18" customHeight="1" x14ac:dyDescent="0.75">
      <c r="B17" s="435">
        <v>12</v>
      </c>
      <c r="C17" s="362">
        <v>12028</v>
      </c>
      <c r="D17" s="361" t="s">
        <v>157</v>
      </c>
      <c r="E17" s="463"/>
      <c r="F17" s="464"/>
      <c r="G17" s="465"/>
      <c r="H17" s="465"/>
      <c r="I17" s="465"/>
      <c r="J17" s="465"/>
      <c r="K17" s="465"/>
      <c r="L17" s="465"/>
      <c r="M17" s="465"/>
      <c r="N17" s="465"/>
      <c r="O17" s="465"/>
      <c r="P17" s="465"/>
      <c r="Q17" s="465"/>
      <c r="R17" s="465"/>
      <c r="S17" s="465"/>
      <c r="T17" s="465"/>
      <c r="U17" s="439"/>
      <c r="V17" s="439"/>
      <c r="W17" s="439"/>
      <c r="X17" s="439"/>
      <c r="Y17" s="440"/>
      <c r="Z17" s="439"/>
      <c r="AA17" s="439"/>
      <c r="AB17" s="439"/>
      <c r="AC17" s="439"/>
      <c r="AD17" s="439"/>
      <c r="AE17" s="465"/>
      <c r="AF17" s="465"/>
      <c r="AG17" s="465"/>
      <c r="AH17" s="465"/>
      <c r="AI17" s="465"/>
      <c r="AJ17" s="465"/>
      <c r="AK17" s="465"/>
      <c r="AL17" s="465"/>
      <c r="AM17" s="446"/>
      <c r="AN17" s="458"/>
      <c r="AO17" s="459"/>
      <c r="AP17" s="445"/>
      <c r="AQ17" s="445"/>
      <c r="AR17" s="445"/>
      <c r="AS17" s="445"/>
      <c r="AT17" s="445"/>
      <c r="AU17" s="445"/>
      <c r="AV17" s="445"/>
      <c r="AW17" s="445"/>
      <c r="AX17" s="445"/>
      <c r="AY17" s="445"/>
      <c r="AZ17" s="445"/>
      <c r="BA17" s="445"/>
      <c r="BB17" s="445"/>
      <c r="BC17" s="445"/>
      <c r="BD17" s="445"/>
      <c r="BE17" s="445"/>
      <c r="BF17" s="445"/>
      <c r="BG17" s="445"/>
      <c r="BH17" s="445"/>
      <c r="BI17" s="445"/>
      <c r="BJ17" s="445"/>
      <c r="BK17" s="445"/>
      <c r="BL17" s="445"/>
      <c r="BM17" s="445"/>
      <c r="BN17" s="445"/>
      <c r="BO17" s="445"/>
      <c r="BP17" s="445"/>
      <c r="BQ17" s="445"/>
      <c r="BR17" s="445"/>
      <c r="BS17" s="445"/>
      <c r="BT17" s="445"/>
      <c r="BU17" s="445"/>
      <c r="BV17" s="445"/>
      <c r="BW17" s="445"/>
      <c r="BX17" s="445"/>
      <c r="BY17" s="445"/>
      <c r="BZ17" s="445"/>
      <c r="CA17" s="445"/>
      <c r="CB17" s="445"/>
      <c r="CC17" s="445"/>
      <c r="CD17" s="445"/>
      <c r="CE17" s="445"/>
      <c r="CF17" s="445"/>
      <c r="CG17" s="445"/>
      <c r="CH17" s="460"/>
      <c r="CI17" s="443">
        <f t="shared" si="0"/>
        <v>80</v>
      </c>
      <c r="CJ17" s="435">
        <v>12</v>
      </c>
      <c r="CK17" s="432"/>
      <c r="CL17" s="432">
        <f t="shared" si="1"/>
        <v>0</v>
      </c>
      <c r="CN17" s="638"/>
      <c r="CO17" s="638"/>
      <c r="CP17" s="638"/>
      <c r="CQ17" s="638"/>
      <c r="CR17" s="638"/>
      <c r="CS17" s="462"/>
      <c r="CT17" s="462"/>
      <c r="CU17" s="462"/>
      <c r="CV17" s="462"/>
      <c r="CW17" s="462"/>
    </row>
    <row r="18" spans="2:101" s="433" customFormat="1" ht="18" customHeight="1" x14ac:dyDescent="0.6">
      <c r="B18" s="435">
        <v>13</v>
      </c>
      <c r="C18" s="362">
        <v>12029</v>
      </c>
      <c r="D18" s="361" t="s">
        <v>158</v>
      </c>
      <c r="E18" s="466"/>
      <c r="F18" s="467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  <c r="T18" s="468"/>
      <c r="U18" s="439"/>
      <c r="V18" s="439"/>
      <c r="W18" s="439"/>
      <c r="X18" s="439"/>
      <c r="Y18" s="440"/>
      <c r="Z18" s="439"/>
      <c r="AA18" s="439"/>
      <c r="AB18" s="439"/>
      <c r="AC18" s="439"/>
      <c r="AD18" s="439"/>
      <c r="AE18" s="468"/>
      <c r="AF18" s="468"/>
      <c r="AG18" s="468"/>
      <c r="AH18" s="468"/>
      <c r="AI18" s="468"/>
      <c r="AJ18" s="468"/>
      <c r="AK18" s="468"/>
      <c r="AL18" s="468"/>
      <c r="AM18" s="446"/>
      <c r="AN18" s="458"/>
      <c r="AO18" s="459"/>
      <c r="AP18" s="445"/>
      <c r="AQ18" s="445"/>
      <c r="AR18" s="445"/>
      <c r="AS18" s="445"/>
      <c r="AT18" s="445"/>
      <c r="AU18" s="445"/>
      <c r="AV18" s="445"/>
      <c r="AW18" s="445"/>
      <c r="AX18" s="445"/>
      <c r="AY18" s="445"/>
      <c r="AZ18" s="445"/>
      <c r="BA18" s="445"/>
      <c r="BB18" s="445"/>
      <c r="BC18" s="445"/>
      <c r="BD18" s="445"/>
      <c r="BE18" s="445"/>
      <c r="BF18" s="445"/>
      <c r="BG18" s="445"/>
      <c r="BH18" s="445"/>
      <c r="BI18" s="445"/>
      <c r="BJ18" s="445"/>
      <c r="BK18" s="445"/>
      <c r="BL18" s="445"/>
      <c r="BM18" s="445"/>
      <c r="BN18" s="445"/>
      <c r="BO18" s="445"/>
      <c r="BP18" s="445"/>
      <c r="BQ18" s="445"/>
      <c r="BR18" s="445"/>
      <c r="BS18" s="445"/>
      <c r="BT18" s="445"/>
      <c r="BU18" s="445"/>
      <c r="BV18" s="445"/>
      <c r="BW18" s="445"/>
      <c r="BX18" s="445"/>
      <c r="BY18" s="445"/>
      <c r="BZ18" s="445"/>
      <c r="CA18" s="445"/>
      <c r="CB18" s="445"/>
      <c r="CC18" s="445"/>
      <c r="CD18" s="445"/>
      <c r="CE18" s="445"/>
      <c r="CF18" s="445"/>
      <c r="CG18" s="445"/>
      <c r="CH18" s="460"/>
      <c r="CI18" s="443">
        <f t="shared" si="0"/>
        <v>80</v>
      </c>
      <c r="CJ18" s="435">
        <v>13</v>
      </c>
      <c r="CK18" s="432"/>
      <c r="CL18" s="432">
        <f t="shared" si="1"/>
        <v>0</v>
      </c>
    </row>
    <row r="19" spans="2:101" s="433" customFormat="1" ht="18" customHeight="1" x14ac:dyDescent="0.6">
      <c r="B19" s="435">
        <v>14</v>
      </c>
      <c r="C19" s="362">
        <v>12030</v>
      </c>
      <c r="D19" s="361" t="s">
        <v>159</v>
      </c>
      <c r="E19" s="461"/>
      <c r="F19" s="437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9"/>
      <c r="V19" s="439"/>
      <c r="W19" s="439"/>
      <c r="X19" s="439"/>
      <c r="Y19" s="440"/>
      <c r="Z19" s="439"/>
      <c r="AA19" s="439"/>
      <c r="AB19" s="439"/>
      <c r="AC19" s="439"/>
      <c r="AD19" s="439"/>
      <c r="AE19" s="438"/>
      <c r="AF19" s="438"/>
      <c r="AG19" s="438"/>
      <c r="AH19" s="438"/>
      <c r="AI19" s="438"/>
      <c r="AJ19" s="438"/>
      <c r="AK19" s="438"/>
      <c r="AL19" s="438"/>
      <c r="AM19" s="446"/>
      <c r="AN19" s="458"/>
      <c r="AO19" s="459"/>
      <c r="AP19" s="445"/>
      <c r="AQ19" s="445"/>
      <c r="AR19" s="445"/>
      <c r="AS19" s="445"/>
      <c r="AT19" s="445"/>
      <c r="AU19" s="445"/>
      <c r="AV19" s="445"/>
      <c r="AW19" s="445"/>
      <c r="AX19" s="445"/>
      <c r="AY19" s="445"/>
      <c r="AZ19" s="445"/>
      <c r="BA19" s="445"/>
      <c r="BB19" s="445"/>
      <c r="BC19" s="445"/>
      <c r="BD19" s="445"/>
      <c r="BE19" s="445"/>
      <c r="BF19" s="445"/>
      <c r="BG19" s="445"/>
      <c r="BH19" s="445"/>
      <c r="BI19" s="445"/>
      <c r="BJ19" s="445"/>
      <c r="BK19" s="445"/>
      <c r="BL19" s="445"/>
      <c r="BM19" s="445"/>
      <c r="BN19" s="445"/>
      <c r="BO19" s="445"/>
      <c r="BP19" s="445"/>
      <c r="BQ19" s="445"/>
      <c r="BR19" s="445"/>
      <c r="BS19" s="445"/>
      <c r="BT19" s="445"/>
      <c r="BU19" s="445"/>
      <c r="BV19" s="445"/>
      <c r="BW19" s="445"/>
      <c r="BX19" s="445"/>
      <c r="BY19" s="445"/>
      <c r="BZ19" s="445"/>
      <c r="CA19" s="445"/>
      <c r="CB19" s="445"/>
      <c r="CC19" s="445"/>
      <c r="CD19" s="445"/>
      <c r="CE19" s="445"/>
      <c r="CF19" s="445"/>
      <c r="CG19" s="445"/>
      <c r="CH19" s="460"/>
      <c r="CI19" s="443">
        <f t="shared" si="0"/>
        <v>80</v>
      </c>
      <c r="CJ19" s="435">
        <v>14</v>
      </c>
      <c r="CK19" s="432"/>
      <c r="CL19" s="432">
        <f t="shared" si="1"/>
        <v>0</v>
      </c>
    </row>
    <row r="20" spans="2:101" s="433" customFormat="1" ht="18" customHeight="1" x14ac:dyDescent="0.6">
      <c r="B20" s="435">
        <v>15</v>
      </c>
      <c r="C20" s="362">
        <v>12031</v>
      </c>
      <c r="D20" s="361" t="s">
        <v>160</v>
      </c>
      <c r="E20" s="436"/>
      <c r="F20" s="464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39"/>
      <c r="V20" s="439"/>
      <c r="W20" s="439"/>
      <c r="X20" s="439"/>
      <c r="Y20" s="440"/>
      <c r="Z20" s="439"/>
      <c r="AA20" s="439"/>
      <c r="AB20" s="439"/>
      <c r="AC20" s="439"/>
      <c r="AD20" s="439"/>
      <c r="AE20" s="465"/>
      <c r="AF20" s="465"/>
      <c r="AG20" s="465"/>
      <c r="AH20" s="465"/>
      <c r="AI20" s="465"/>
      <c r="AJ20" s="465"/>
      <c r="AK20" s="465"/>
      <c r="AL20" s="465"/>
      <c r="AM20" s="446"/>
      <c r="AN20" s="458"/>
      <c r="AO20" s="459"/>
      <c r="AP20" s="445"/>
      <c r="AQ20" s="445"/>
      <c r="AR20" s="445"/>
      <c r="AS20" s="445"/>
      <c r="AT20" s="445"/>
      <c r="AU20" s="445"/>
      <c r="AV20" s="445"/>
      <c r="AW20" s="445"/>
      <c r="AX20" s="445"/>
      <c r="AY20" s="445"/>
      <c r="AZ20" s="445"/>
      <c r="BA20" s="445"/>
      <c r="BB20" s="445"/>
      <c r="BC20" s="445"/>
      <c r="BD20" s="445"/>
      <c r="BE20" s="445"/>
      <c r="BF20" s="445"/>
      <c r="BG20" s="445"/>
      <c r="BH20" s="445"/>
      <c r="BI20" s="445"/>
      <c r="BJ20" s="445"/>
      <c r="BK20" s="445"/>
      <c r="BL20" s="445"/>
      <c r="BM20" s="445"/>
      <c r="BN20" s="445"/>
      <c r="BO20" s="445"/>
      <c r="BP20" s="445"/>
      <c r="BQ20" s="445"/>
      <c r="BR20" s="445"/>
      <c r="BS20" s="445"/>
      <c r="BT20" s="445"/>
      <c r="BU20" s="445"/>
      <c r="BV20" s="445"/>
      <c r="BW20" s="445"/>
      <c r="BX20" s="445"/>
      <c r="BY20" s="445"/>
      <c r="BZ20" s="445"/>
      <c r="CA20" s="445"/>
      <c r="CB20" s="445"/>
      <c r="CC20" s="445"/>
      <c r="CD20" s="445"/>
      <c r="CE20" s="445"/>
      <c r="CF20" s="445"/>
      <c r="CG20" s="445"/>
      <c r="CH20" s="460"/>
      <c r="CI20" s="443">
        <f t="shared" si="0"/>
        <v>80</v>
      </c>
      <c r="CJ20" s="435">
        <v>15</v>
      </c>
      <c r="CK20" s="432"/>
      <c r="CL20" s="432">
        <f t="shared" si="1"/>
        <v>0</v>
      </c>
    </row>
    <row r="21" spans="2:101" s="433" customFormat="1" ht="18" customHeight="1" x14ac:dyDescent="0.6">
      <c r="B21" s="435">
        <v>16</v>
      </c>
      <c r="C21" s="362">
        <v>12034</v>
      </c>
      <c r="D21" s="361" t="s">
        <v>161</v>
      </c>
      <c r="E21" s="461"/>
      <c r="F21" s="437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9"/>
      <c r="V21" s="439"/>
      <c r="W21" s="439"/>
      <c r="X21" s="439"/>
      <c r="Y21" s="440"/>
      <c r="Z21" s="439"/>
      <c r="AA21" s="439"/>
      <c r="AB21" s="439"/>
      <c r="AC21" s="439"/>
      <c r="AD21" s="439"/>
      <c r="AE21" s="438"/>
      <c r="AF21" s="438"/>
      <c r="AG21" s="438"/>
      <c r="AH21" s="438"/>
      <c r="AI21" s="438"/>
      <c r="AJ21" s="438"/>
      <c r="AK21" s="438"/>
      <c r="AL21" s="438"/>
      <c r="AM21" s="446"/>
      <c r="AN21" s="458"/>
      <c r="AO21" s="459"/>
      <c r="AP21" s="445"/>
      <c r="AQ21" s="445"/>
      <c r="AR21" s="445"/>
      <c r="AS21" s="445"/>
      <c r="AT21" s="445"/>
      <c r="AU21" s="445"/>
      <c r="AV21" s="445"/>
      <c r="AW21" s="445"/>
      <c r="AX21" s="445"/>
      <c r="AY21" s="445"/>
      <c r="AZ21" s="445"/>
      <c r="BA21" s="445"/>
      <c r="BB21" s="445"/>
      <c r="BC21" s="445"/>
      <c r="BD21" s="445"/>
      <c r="BE21" s="445"/>
      <c r="BF21" s="445"/>
      <c r="BG21" s="445"/>
      <c r="BH21" s="445"/>
      <c r="BI21" s="445"/>
      <c r="BJ21" s="445"/>
      <c r="BK21" s="445"/>
      <c r="BL21" s="445"/>
      <c r="BM21" s="445"/>
      <c r="BN21" s="445"/>
      <c r="BO21" s="445"/>
      <c r="BP21" s="445"/>
      <c r="BQ21" s="445"/>
      <c r="BR21" s="445"/>
      <c r="BS21" s="445"/>
      <c r="BT21" s="445"/>
      <c r="BU21" s="445"/>
      <c r="BV21" s="445"/>
      <c r="BW21" s="445"/>
      <c r="BX21" s="445"/>
      <c r="BY21" s="445"/>
      <c r="BZ21" s="445"/>
      <c r="CA21" s="445"/>
      <c r="CB21" s="445"/>
      <c r="CC21" s="445"/>
      <c r="CD21" s="445"/>
      <c r="CE21" s="445"/>
      <c r="CF21" s="445"/>
      <c r="CG21" s="445"/>
      <c r="CH21" s="460"/>
      <c r="CI21" s="443">
        <f t="shared" si="0"/>
        <v>80</v>
      </c>
      <c r="CJ21" s="435">
        <v>16</v>
      </c>
      <c r="CK21" s="432"/>
      <c r="CL21" s="432">
        <f t="shared" si="1"/>
        <v>0</v>
      </c>
    </row>
    <row r="22" spans="2:101" s="433" customFormat="1" ht="18" customHeight="1" x14ac:dyDescent="0.6">
      <c r="B22" s="435">
        <v>17</v>
      </c>
      <c r="C22" s="362">
        <v>12036</v>
      </c>
      <c r="D22" s="361" t="s">
        <v>162</v>
      </c>
      <c r="E22" s="436"/>
      <c r="F22" s="464">
        <v>1</v>
      </c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39"/>
      <c r="V22" s="439"/>
      <c r="W22" s="439"/>
      <c r="X22" s="439"/>
      <c r="Y22" s="440"/>
      <c r="Z22" s="439"/>
      <c r="AA22" s="439"/>
      <c r="AB22" s="439"/>
      <c r="AC22" s="439"/>
      <c r="AD22" s="439"/>
      <c r="AE22" s="465"/>
      <c r="AF22" s="465"/>
      <c r="AG22" s="465"/>
      <c r="AH22" s="465"/>
      <c r="AI22" s="465"/>
      <c r="AJ22" s="465"/>
      <c r="AK22" s="465"/>
      <c r="AL22" s="465"/>
      <c r="AM22" s="446"/>
      <c r="AN22" s="458"/>
      <c r="AO22" s="459"/>
      <c r="AP22" s="445"/>
      <c r="AQ22" s="445"/>
      <c r="AR22" s="445"/>
      <c r="AS22" s="445"/>
      <c r="AT22" s="445"/>
      <c r="AU22" s="445"/>
      <c r="AV22" s="445"/>
      <c r="AW22" s="445"/>
      <c r="AX22" s="445"/>
      <c r="AY22" s="445"/>
      <c r="AZ22" s="445"/>
      <c r="BA22" s="445"/>
      <c r="BB22" s="445"/>
      <c r="BC22" s="445"/>
      <c r="BD22" s="445"/>
      <c r="BE22" s="445"/>
      <c r="BF22" s="445"/>
      <c r="BG22" s="445"/>
      <c r="BH22" s="445"/>
      <c r="BI22" s="445"/>
      <c r="BJ22" s="445"/>
      <c r="BK22" s="445"/>
      <c r="BL22" s="445"/>
      <c r="BM22" s="445"/>
      <c r="BN22" s="445"/>
      <c r="BO22" s="445"/>
      <c r="BP22" s="445"/>
      <c r="BQ22" s="445"/>
      <c r="BR22" s="445"/>
      <c r="BS22" s="445"/>
      <c r="BT22" s="445"/>
      <c r="BU22" s="445"/>
      <c r="BV22" s="445"/>
      <c r="BW22" s="445"/>
      <c r="BX22" s="445"/>
      <c r="BY22" s="445"/>
      <c r="BZ22" s="445"/>
      <c r="CA22" s="445"/>
      <c r="CB22" s="445"/>
      <c r="CC22" s="445"/>
      <c r="CD22" s="445"/>
      <c r="CE22" s="445"/>
      <c r="CF22" s="445"/>
      <c r="CG22" s="445"/>
      <c r="CH22" s="460"/>
      <c r="CI22" s="443">
        <f t="shared" si="0"/>
        <v>79</v>
      </c>
      <c r="CJ22" s="435">
        <v>17</v>
      </c>
      <c r="CK22" s="432"/>
      <c r="CL22" s="432">
        <f t="shared" si="1"/>
        <v>1</v>
      </c>
    </row>
    <row r="23" spans="2:101" s="433" customFormat="1" ht="18" customHeight="1" x14ac:dyDescent="0.6">
      <c r="B23" s="435">
        <v>18</v>
      </c>
      <c r="C23" s="362">
        <v>12040</v>
      </c>
      <c r="D23" s="361" t="s">
        <v>163</v>
      </c>
      <c r="E23" s="469"/>
      <c r="F23" s="464"/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465"/>
      <c r="R23" s="465"/>
      <c r="S23" s="465"/>
      <c r="T23" s="465"/>
      <c r="U23" s="439"/>
      <c r="V23" s="439"/>
      <c r="W23" s="439"/>
      <c r="X23" s="439"/>
      <c r="Y23" s="440"/>
      <c r="Z23" s="439"/>
      <c r="AA23" s="439"/>
      <c r="AB23" s="439"/>
      <c r="AC23" s="439"/>
      <c r="AD23" s="439"/>
      <c r="AE23" s="465"/>
      <c r="AF23" s="465"/>
      <c r="AG23" s="465"/>
      <c r="AH23" s="465"/>
      <c r="AI23" s="465"/>
      <c r="AJ23" s="465"/>
      <c r="AK23" s="465"/>
      <c r="AL23" s="465"/>
      <c r="AM23" s="446"/>
      <c r="AN23" s="458"/>
      <c r="AO23" s="459"/>
      <c r="AP23" s="445"/>
      <c r="AQ23" s="445"/>
      <c r="AR23" s="445"/>
      <c r="AS23" s="445"/>
      <c r="AT23" s="445"/>
      <c r="AU23" s="445"/>
      <c r="AV23" s="445"/>
      <c r="AW23" s="445"/>
      <c r="AX23" s="445"/>
      <c r="AY23" s="445"/>
      <c r="AZ23" s="445"/>
      <c r="BA23" s="445"/>
      <c r="BB23" s="445"/>
      <c r="BC23" s="445"/>
      <c r="BD23" s="445"/>
      <c r="BE23" s="445"/>
      <c r="BF23" s="445"/>
      <c r="BG23" s="445"/>
      <c r="BH23" s="445"/>
      <c r="BI23" s="445"/>
      <c r="BJ23" s="445"/>
      <c r="BK23" s="445"/>
      <c r="BL23" s="445"/>
      <c r="BM23" s="445"/>
      <c r="BN23" s="445"/>
      <c r="BO23" s="445"/>
      <c r="BP23" s="445"/>
      <c r="BQ23" s="445"/>
      <c r="BR23" s="445"/>
      <c r="BS23" s="445"/>
      <c r="BT23" s="445"/>
      <c r="BU23" s="445"/>
      <c r="BV23" s="445"/>
      <c r="BW23" s="445"/>
      <c r="BX23" s="445"/>
      <c r="BY23" s="445"/>
      <c r="BZ23" s="445"/>
      <c r="CA23" s="445"/>
      <c r="CB23" s="445"/>
      <c r="CC23" s="445"/>
      <c r="CD23" s="445"/>
      <c r="CE23" s="445"/>
      <c r="CF23" s="445"/>
      <c r="CG23" s="445"/>
      <c r="CH23" s="460"/>
      <c r="CI23" s="443">
        <f t="shared" si="0"/>
        <v>80</v>
      </c>
      <c r="CJ23" s="435">
        <v>18</v>
      </c>
      <c r="CK23" s="432"/>
      <c r="CL23" s="432">
        <f t="shared" si="1"/>
        <v>0</v>
      </c>
    </row>
    <row r="24" spans="2:101" s="433" customFormat="1" ht="18" customHeight="1" x14ac:dyDescent="0.6">
      <c r="B24" s="435">
        <v>19</v>
      </c>
      <c r="C24" s="362">
        <v>12062</v>
      </c>
      <c r="D24" s="361" t="s">
        <v>164</v>
      </c>
      <c r="E24" s="436"/>
      <c r="F24" s="437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9"/>
      <c r="V24" s="439"/>
      <c r="W24" s="439"/>
      <c r="X24" s="439"/>
      <c r="Y24" s="440"/>
      <c r="Z24" s="439"/>
      <c r="AA24" s="439"/>
      <c r="AB24" s="439"/>
      <c r="AC24" s="439"/>
      <c r="AD24" s="439"/>
      <c r="AE24" s="438"/>
      <c r="AF24" s="438"/>
      <c r="AG24" s="438"/>
      <c r="AH24" s="438"/>
      <c r="AI24" s="438"/>
      <c r="AJ24" s="438"/>
      <c r="AK24" s="438"/>
      <c r="AL24" s="438"/>
      <c r="AM24" s="446"/>
      <c r="AN24" s="458"/>
      <c r="AO24" s="459"/>
      <c r="AP24" s="445"/>
      <c r="AQ24" s="445"/>
      <c r="AR24" s="445"/>
      <c r="AS24" s="445"/>
      <c r="AT24" s="445"/>
      <c r="AU24" s="445"/>
      <c r="AV24" s="445"/>
      <c r="AW24" s="445"/>
      <c r="AX24" s="445"/>
      <c r="AY24" s="445"/>
      <c r="AZ24" s="445"/>
      <c r="BA24" s="445"/>
      <c r="BB24" s="445"/>
      <c r="BC24" s="445"/>
      <c r="BD24" s="445"/>
      <c r="BE24" s="445"/>
      <c r="BF24" s="445"/>
      <c r="BG24" s="445"/>
      <c r="BH24" s="445"/>
      <c r="BI24" s="445"/>
      <c r="BJ24" s="445"/>
      <c r="BK24" s="445"/>
      <c r="BL24" s="445"/>
      <c r="BM24" s="445"/>
      <c r="BN24" s="445"/>
      <c r="BO24" s="445"/>
      <c r="BP24" s="445"/>
      <c r="BQ24" s="445"/>
      <c r="BR24" s="445"/>
      <c r="BS24" s="445"/>
      <c r="BT24" s="445"/>
      <c r="BU24" s="445"/>
      <c r="BV24" s="445"/>
      <c r="BW24" s="445"/>
      <c r="BX24" s="445"/>
      <c r="BY24" s="445"/>
      <c r="BZ24" s="445"/>
      <c r="CA24" s="445"/>
      <c r="CB24" s="445"/>
      <c r="CC24" s="445"/>
      <c r="CD24" s="445"/>
      <c r="CE24" s="445"/>
      <c r="CF24" s="445"/>
      <c r="CG24" s="445"/>
      <c r="CH24" s="460"/>
      <c r="CI24" s="443">
        <f t="shared" si="0"/>
        <v>80</v>
      </c>
      <c r="CJ24" s="435">
        <v>19</v>
      </c>
      <c r="CK24" s="432"/>
      <c r="CL24" s="432">
        <f t="shared" si="1"/>
        <v>0</v>
      </c>
    </row>
    <row r="25" spans="2:101" s="433" customFormat="1" ht="18" customHeight="1" x14ac:dyDescent="0.6">
      <c r="B25" s="435">
        <v>20</v>
      </c>
      <c r="C25" s="362">
        <v>12063</v>
      </c>
      <c r="D25" s="361" t="s">
        <v>165</v>
      </c>
      <c r="E25" s="436"/>
      <c r="F25" s="467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68"/>
      <c r="R25" s="468"/>
      <c r="S25" s="468"/>
      <c r="T25" s="468"/>
      <c r="U25" s="439"/>
      <c r="V25" s="439"/>
      <c r="W25" s="439"/>
      <c r="X25" s="439"/>
      <c r="Y25" s="440"/>
      <c r="Z25" s="439"/>
      <c r="AA25" s="439"/>
      <c r="AB25" s="439"/>
      <c r="AC25" s="439"/>
      <c r="AD25" s="439"/>
      <c r="AE25" s="468"/>
      <c r="AF25" s="468"/>
      <c r="AG25" s="468"/>
      <c r="AH25" s="468"/>
      <c r="AI25" s="468"/>
      <c r="AJ25" s="468"/>
      <c r="AK25" s="468"/>
      <c r="AL25" s="468"/>
      <c r="AM25" s="446"/>
      <c r="AN25" s="458"/>
      <c r="AO25" s="459"/>
      <c r="AP25" s="445"/>
      <c r="AQ25" s="445"/>
      <c r="AR25" s="445"/>
      <c r="AS25" s="445"/>
      <c r="AT25" s="445"/>
      <c r="AU25" s="445"/>
      <c r="AV25" s="445"/>
      <c r="AW25" s="445"/>
      <c r="AX25" s="445"/>
      <c r="AY25" s="445"/>
      <c r="AZ25" s="445"/>
      <c r="BA25" s="445"/>
      <c r="BB25" s="445"/>
      <c r="BC25" s="445"/>
      <c r="BD25" s="445"/>
      <c r="BE25" s="445"/>
      <c r="BF25" s="445"/>
      <c r="BG25" s="445"/>
      <c r="BH25" s="445"/>
      <c r="BI25" s="445"/>
      <c r="BJ25" s="445"/>
      <c r="BK25" s="445"/>
      <c r="BL25" s="445"/>
      <c r="BM25" s="445"/>
      <c r="BN25" s="445"/>
      <c r="BO25" s="445"/>
      <c r="BP25" s="445"/>
      <c r="BQ25" s="445"/>
      <c r="BR25" s="445"/>
      <c r="BS25" s="445"/>
      <c r="BT25" s="445"/>
      <c r="BU25" s="445"/>
      <c r="BV25" s="445"/>
      <c r="BW25" s="445"/>
      <c r="BX25" s="445"/>
      <c r="BY25" s="445"/>
      <c r="BZ25" s="445"/>
      <c r="CA25" s="445"/>
      <c r="CB25" s="445"/>
      <c r="CC25" s="445"/>
      <c r="CD25" s="445"/>
      <c r="CE25" s="445"/>
      <c r="CF25" s="445"/>
      <c r="CG25" s="445"/>
      <c r="CH25" s="460"/>
      <c r="CI25" s="452">
        <f t="shared" si="0"/>
        <v>80</v>
      </c>
      <c r="CJ25" s="435">
        <v>20</v>
      </c>
      <c r="CK25" s="432"/>
      <c r="CL25" s="432">
        <f t="shared" si="1"/>
        <v>0</v>
      </c>
    </row>
    <row r="26" spans="2:101" s="433" customFormat="1" ht="18" customHeight="1" x14ac:dyDescent="0.6">
      <c r="B26" s="435">
        <v>21</v>
      </c>
      <c r="C26" s="362">
        <v>12068</v>
      </c>
      <c r="D26" s="361" t="s">
        <v>166</v>
      </c>
      <c r="E26" s="466"/>
      <c r="F26" s="437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8"/>
      <c r="AF26" s="438"/>
      <c r="AG26" s="438"/>
      <c r="AH26" s="438"/>
      <c r="AI26" s="438"/>
      <c r="AJ26" s="438"/>
      <c r="AK26" s="438"/>
      <c r="AL26" s="438"/>
      <c r="AM26" s="446"/>
      <c r="AN26" s="458"/>
      <c r="AO26" s="459"/>
      <c r="AP26" s="445"/>
      <c r="AQ26" s="445"/>
      <c r="AR26" s="445"/>
      <c r="AS26" s="445"/>
      <c r="AT26" s="445"/>
      <c r="AU26" s="445"/>
      <c r="AV26" s="445"/>
      <c r="AW26" s="445"/>
      <c r="AX26" s="445"/>
      <c r="AY26" s="445"/>
      <c r="AZ26" s="445"/>
      <c r="BA26" s="445"/>
      <c r="BB26" s="445"/>
      <c r="BC26" s="445"/>
      <c r="BD26" s="445"/>
      <c r="BE26" s="445"/>
      <c r="BF26" s="445"/>
      <c r="BG26" s="445"/>
      <c r="BH26" s="445"/>
      <c r="BI26" s="445"/>
      <c r="BJ26" s="445"/>
      <c r="BK26" s="445"/>
      <c r="BL26" s="445"/>
      <c r="BM26" s="445"/>
      <c r="BN26" s="445"/>
      <c r="BO26" s="445"/>
      <c r="BP26" s="445"/>
      <c r="BQ26" s="445"/>
      <c r="BR26" s="445"/>
      <c r="BS26" s="445"/>
      <c r="BT26" s="445"/>
      <c r="BU26" s="445"/>
      <c r="BV26" s="445"/>
      <c r="BW26" s="445"/>
      <c r="BX26" s="445"/>
      <c r="BY26" s="445"/>
      <c r="BZ26" s="445"/>
      <c r="CA26" s="445"/>
      <c r="CB26" s="445"/>
      <c r="CC26" s="445"/>
      <c r="CD26" s="445"/>
      <c r="CE26" s="445"/>
      <c r="CF26" s="445"/>
      <c r="CG26" s="445"/>
      <c r="CH26" s="460"/>
      <c r="CI26" s="443">
        <f t="shared" si="0"/>
        <v>80</v>
      </c>
      <c r="CJ26" s="435">
        <v>21</v>
      </c>
      <c r="CK26" s="432"/>
      <c r="CL26" s="432">
        <f t="shared" si="1"/>
        <v>0</v>
      </c>
    </row>
    <row r="27" spans="2:101" s="433" customFormat="1" ht="18" customHeight="1" x14ac:dyDescent="0.6">
      <c r="B27" s="435">
        <v>22</v>
      </c>
      <c r="C27" s="362">
        <v>12070</v>
      </c>
      <c r="D27" s="361" t="s">
        <v>167</v>
      </c>
      <c r="E27" s="436"/>
      <c r="F27" s="437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8"/>
      <c r="AF27" s="438"/>
      <c r="AG27" s="438"/>
      <c r="AH27" s="438"/>
      <c r="AI27" s="438"/>
      <c r="AJ27" s="438"/>
      <c r="AK27" s="438"/>
      <c r="AL27" s="438"/>
      <c r="AM27" s="446"/>
      <c r="AN27" s="458"/>
      <c r="AO27" s="459"/>
      <c r="AP27" s="445"/>
      <c r="AQ27" s="445"/>
      <c r="AR27" s="445"/>
      <c r="AS27" s="445"/>
      <c r="AT27" s="445"/>
      <c r="AU27" s="445"/>
      <c r="AV27" s="445"/>
      <c r="AW27" s="445"/>
      <c r="AX27" s="445"/>
      <c r="AY27" s="445"/>
      <c r="AZ27" s="445"/>
      <c r="BA27" s="445"/>
      <c r="BB27" s="445"/>
      <c r="BC27" s="445"/>
      <c r="BD27" s="445"/>
      <c r="BE27" s="445"/>
      <c r="BF27" s="445"/>
      <c r="BG27" s="445"/>
      <c r="BH27" s="445"/>
      <c r="BI27" s="445"/>
      <c r="BJ27" s="445"/>
      <c r="BK27" s="445"/>
      <c r="BL27" s="445"/>
      <c r="BM27" s="445"/>
      <c r="BN27" s="445"/>
      <c r="BO27" s="445"/>
      <c r="BP27" s="445"/>
      <c r="BQ27" s="445"/>
      <c r="BR27" s="445"/>
      <c r="BS27" s="445"/>
      <c r="BT27" s="445"/>
      <c r="BU27" s="445"/>
      <c r="BV27" s="445"/>
      <c r="BW27" s="445"/>
      <c r="BX27" s="445"/>
      <c r="BY27" s="445"/>
      <c r="BZ27" s="445"/>
      <c r="CA27" s="445"/>
      <c r="CB27" s="445"/>
      <c r="CC27" s="445"/>
      <c r="CD27" s="445"/>
      <c r="CE27" s="445"/>
      <c r="CF27" s="445"/>
      <c r="CG27" s="445"/>
      <c r="CH27" s="460"/>
      <c r="CI27" s="443">
        <f t="shared" si="0"/>
        <v>80</v>
      </c>
      <c r="CJ27" s="435">
        <v>22</v>
      </c>
      <c r="CK27" s="432"/>
      <c r="CL27" s="432">
        <f t="shared" si="1"/>
        <v>0</v>
      </c>
    </row>
    <row r="28" spans="2:101" s="433" customFormat="1" ht="18" customHeight="1" x14ac:dyDescent="0.6">
      <c r="B28" s="435">
        <v>23</v>
      </c>
      <c r="C28" s="362">
        <v>12073</v>
      </c>
      <c r="D28" s="361" t="s">
        <v>168</v>
      </c>
      <c r="E28" s="436"/>
      <c r="F28" s="464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65"/>
      <c r="AF28" s="465"/>
      <c r="AG28" s="465"/>
      <c r="AH28" s="465"/>
      <c r="AI28" s="465"/>
      <c r="AJ28" s="465"/>
      <c r="AK28" s="465"/>
      <c r="AL28" s="465"/>
      <c r="AM28" s="446"/>
      <c r="AN28" s="458"/>
      <c r="AO28" s="459"/>
      <c r="AP28" s="445"/>
      <c r="AQ28" s="445"/>
      <c r="AR28" s="445"/>
      <c r="AS28" s="445"/>
      <c r="AT28" s="445"/>
      <c r="AU28" s="445"/>
      <c r="AV28" s="445"/>
      <c r="AW28" s="445"/>
      <c r="AX28" s="445"/>
      <c r="AY28" s="445"/>
      <c r="AZ28" s="445"/>
      <c r="BA28" s="445"/>
      <c r="BB28" s="445"/>
      <c r="BC28" s="445"/>
      <c r="BD28" s="445"/>
      <c r="BE28" s="445"/>
      <c r="BF28" s="445"/>
      <c r="BG28" s="445"/>
      <c r="BH28" s="445"/>
      <c r="BI28" s="445"/>
      <c r="BJ28" s="445"/>
      <c r="BK28" s="445"/>
      <c r="BL28" s="445"/>
      <c r="BM28" s="445"/>
      <c r="BN28" s="445"/>
      <c r="BO28" s="445"/>
      <c r="BP28" s="445"/>
      <c r="BQ28" s="445"/>
      <c r="BR28" s="445"/>
      <c r="BS28" s="445"/>
      <c r="BT28" s="445"/>
      <c r="BU28" s="445"/>
      <c r="BV28" s="445"/>
      <c r="BW28" s="445"/>
      <c r="BX28" s="445"/>
      <c r="BY28" s="445"/>
      <c r="BZ28" s="445"/>
      <c r="CA28" s="445"/>
      <c r="CB28" s="445"/>
      <c r="CC28" s="445"/>
      <c r="CD28" s="445"/>
      <c r="CE28" s="445"/>
      <c r="CF28" s="445"/>
      <c r="CG28" s="445"/>
      <c r="CH28" s="460"/>
      <c r="CI28" s="443">
        <f t="shared" si="0"/>
        <v>80</v>
      </c>
      <c r="CJ28" s="435">
        <v>23</v>
      </c>
      <c r="CK28" s="432"/>
      <c r="CL28" s="432">
        <f t="shared" si="1"/>
        <v>0</v>
      </c>
    </row>
    <row r="29" spans="2:101" s="433" customFormat="1" ht="18" customHeight="1" x14ac:dyDescent="0.6">
      <c r="B29" s="435">
        <v>24</v>
      </c>
      <c r="C29" s="362">
        <v>12084</v>
      </c>
      <c r="D29" s="361" t="s">
        <v>169</v>
      </c>
      <c r="E29" s="436"/>
      <c r="F29" s="437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9"/>
      <c r="V29" s="439"/>
      <c r="W29" s="439"/>
      <c r="X29" s="439"/>
      <c r="Y29" s="439"/>
      <c r="Z29" s="439"/>
      <c r="AA29" s="439"/>
      <c r="AB29" s="439"/>
      <c r="AC29" s="439"/>
      <c r="AD29" s="439"/>
      <c r="AE29" s="438"/>
      <c r="AF29" s="438"/>
      <c r="AG29" s="438"/>
      <c r="AH29" s="438"/>
      <c r="AI29" s="438"/>
      <c r="AJ29" s="438"/>
      <c r="AK29" s="438"/>
      <c r="AL29" s="438"/>
      <c r="AM29" s="446"/>
      <c r="AN29" s="458"/>
      <c r="AO29" s="459"/>
      <c r="AP29" s="445"/>
      <c r="AQ29" s="445"/>
      <c r="AR29" s="445"/>
      <c r="AS29" s="445"/>
      <c r="AT29" s="445"/>
      <c r="AU29" s="445"/>
      <c r="AV29" s="445"/>
      <c r="AW29" s="445"/>
      <c r="AX29" s="445"/>
      <c r="AY29" s="445"/>
      <c r="AZ29" s="445"/>
      <c r="BA29" s="445"/>
      <c r="BB29" s="445"/>
      <c r="BC29" s="445"/>
      <c r="BD29" s="445"/>
      <c r="BE29" s="445"/>
      <c r="BF29" s="445"/>
      <c r="BG29" s="445"/>
      <c r="BH29" s="445"/>
      <c r="BI29" s="445"/>
      <c r="BJ29" s="445"/>
      <c r="BK29" s="445"/>
      <c r="BL29" s="445"/>
      <c r="BM29" s="445"/>
      <c r="BN29" s="445"/>
      <c r="BO29" s="445"/>
      <c r="BP29" s="445"/>
      <c r="BQ29" s="445"/>
      <c r="BR29" s="445"/>
      <c r="BS29" s="445"/>
      <c r="BT29" s="445"/>
      <c r="BU29" s="445"/>
      <c r="BV29" s="445"/>
      <c r="BW29" s="445"/>
      <c r="BX29" s="445"/>
      <c r="BY29" s="445"/>
      <c r="BZ29" s="445"/>
      <c r="CA29" s="445"/>
      <c r="CB29" s="445"/>
      <c r="CC29" s="445"/>
      <c r="CD29" s="445"/>
      <c r="CE29" s="445"/>
      <c r="CF29" s="445"/>
      <c r="CG29" s="445"/>
      <c r="CH29" s="460"/>
      <c r="CI29" s="443">
        <f t="shared" si="0"/>
        <v>80</v>
      </c>
      <c r="CJ29" s="435">
        <v>24</v>
      </c>
      <c r="CK29" s="432"/>
      <c r="CL29" s="432">
        <f t="shared" si="1"/>
        <v>0</v>
      </c>
    </row>
    <row r="30" spans="2:101" s="433" customFormat="1" ht="18" customHeight="1" x14ac:dyDescent="0.6">
      <c r="B30" s="435">
        <v>25</v>
      </c>
      <c r="C30" s="362">
        <v>12133</v>
      </c>
      <c r="D30" s="361" t="s">
        <v>170</v>
      </c>
      <c r="E30" s="436"/>
      <c r="F30" s="437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9"/>
      <c r="V30" s="439"/>
      <c r="W30" s="439"/>
      <c r="X30" s="439"/>
      <c r="Y30" s="439"/>
      <c r="Z30" s="439"/>
      <c r="AA30" s="439"/>
      <c r="AB30" s="439"/>
      <c r="AC30" s="439"/>
      <c r="AD30" s="439"/>
      <c r="AE30" s="438"/>
      <c r="AF30" s="438"/>
      <c r="AG30" s="438"/>
      <c r="AH30" s="438"/>
      <c r="AI30" s="438"/>
      <c r="AJ30" s="438"/>
      <c r="AK30" s="438"/>
      <c r="AL30" s="438"/>
      <c r="AM30" s="446"/>
      <c r="AN30" s="458"/>
      <c r="AO30" s="459"/>
      <c r="AP30" s="445"/>
      <c r="AQ30" s="445"/>
      <c r="AR30" s="445"/>
      <c r="AS30" s="445"/>
      <c r="AT30" s="445"/>
      <c r="AU30" s="445"/>
      <c r="AV30" s="445"/>
      <c r="AW30" s="445"/>
      <c r="AX30" s="445"/>
      <c r="AY30" s="445"/>
      <c r="AZ30" s="445"/>
      <c r="BA30" s="445"/>
      <c r="BB30" s="445"/>
      <c r="BC30" s="445"/>
      <c r="BD30" s="445"/>
      <c r="BE30" s="445"/>
      <c r="BF30" s="445"/>
      <c r="BG30" s="445"/>
      <c r="BH30" s="445"/>
      <c r="BI30" s="445"/>
      <c r="BJ30" s="445"/>
      <c r="BK30" s="445"/>
      <c r="BL30" s="445"/>
      <c r="BM30" s="445"/>
      <c r="BN30" s="445"/>
      <c r="BO30" s="445"/>
      <c r="BP30" s="445"/>
      <c r="BQ30" s="445"/>
      <c r="BR30" s="445"/>
      <c r="BS30" s="445"/>
      <c r="BT30" s="445"/>
      <c r="BU30" s="445"/>
      <c r="BV30" s="445"/>
      <c r="BW30" s="445"/>
      <c r="BX30" s="445"/>
      <c r="BY30" s="445"/>
      <c r="BZ30" s="445"/>
      <c r="CA30" s="445"/>
      <c r="CB30" s="445"/>
      <c r="CC30" s="445"/>
      <c r="CD30" s="445"/>
      <c r="CE30" s="445"/>
      <c r="CF30" s="445"/>
      <c r="CG30" s="445"/>
      <c r="CH30" s="460"/>
      <c r="CI30" s="443">
        <f t="shared" si="0"/>
        <v>80</v>
      </c>
      <c r="CJ30" s="435">
        <v>25</v>
      </c>
      <c r="CK30" s="432"/>
      <c r="CL30" s="432">
        <f t="shared" si="1"/>
        <v>0</v>
      </c>
    </row>
    <row r="31" spans="2:101" s="433" customFormat="1" ht="18" customHeight="1" x14ac:dyDescent="0.6">
      <c r="B31" s="435">
        <v>26</v>
      </c>
      <c r="C31" s="362">
        <v>12135</v>
      </c>
      <c r="D31" s="361" t="s">
        <v>171</v>
      </c>
      <c r="E31" s="436"/>
      <c r="F31" s="437"/>
      <c r="G31" s="438"/>
      <c r="H31" s="438"/>
      <c r="I31" s="438"/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8"/>
      <c r="U31" s="439"/>
      <c r="V31" s="439"/>
      <c r="W31" s="439"/>
      <c r="X31" s="439"/>
      <c r="Y31" s="439"/>
      <c r="Z31" s="439"/>
      <c r="AA31" s="439"/>
      <c r="AB31" s="439"/>
      <c r="AC31" s="439"/>
      <c r="AD31" s="439"/>
      <c r="AE31" s="438"/>
      <c r="AF31" s="438"/>
      <c r="AG31" s="438"/>
      <c r="AH31" s="438"/>
      <c r="AI31" s="438"/>
      <c r="AJ31" s="438"/>
      <c r="AK31" s="438"/>
      <c r="AL31" s="438"/>
      <c r="AM31" s="446"/>
      <c r="AN31" s="458"/>
      <c r="AO31" s="459"/>
      <c r="AP31" s="445"/>
      <c r="AQ31" s="445"/>
      <c r="AR31" s="445"/>
      <c r="AS31" s="445"/>
      <c r="AT31" s="445"/>
      <c r="AU31" s="445"/>
      <c r="AV31" s="445"/>
      <c r="AW31" s="445"/>
      <c r="AX31" s="445"/>
      <c r="AY31" s="445"/>
      <c r="AZ31" s="445"/>
      <c r="BA31" s="445"/>
      <c r="BB31" s="445"/>
      <c r="BC31" s="445"/>
      <c r="BD31" s="445"/>
      <c r="BE31" s="445"/>
      <c r="BF31" s="445"/>
      <c r="BG31" s="445"/>
      <c r="BH31" s="445"/>
      <c r="BI31" s="445"/>
      <c r="BJ31" s="445"/>
      <c r="BK31" s="445"/>
      <c r="BL31" s="445"/>
      <c r="BM31" s="445"/>
      <c r="BN31" s="445"/>
      <c r="BO31" s="445"/>
      <c r="BP31" s="445"/>
      <c r="BQ31" s="445"/>
      <c r="BR31" s="445"/>
      <c r="BS31" s="445"/>
      <c r="BT31" s="445"/>
      <c r="BU31" s="445"/>
      <c r="BV31" s="445"/>
      <c r="BW31" s="445"/>
      <c r="BX31" s="445"/>
      <c r="BY31" s="445"/>
      <c r="BZ31" s="445"/>
      <c r="CA31" s="445"/>
      <c r="CB31" s="445"/>
      <c r="CC31" s="445"/>
      <c r="CD31" s="445"/>
      <c r="CE31" s="445"/>
      <c r="CF31" s="445"/>
      <c r="CG31" s="445"/>
      <c r="CH31" s="460"/>
      <c r="CI31" s="443">
        <f t="shared" si="0"/>
        <v>80</v>
      </c>
      <c r="CJ31" s="435">
        <v>26</v>
      </c>
      <c r="CK31" s="432"/>
      <c r="CL31" s="432">
        <f t="shared" si="1"/>
        <v>0</v>
      </c>
    </row>
    <row r="32" spans="2:101" s="433" customFormat="1" ht="18" customHeight="1" x14ac:dyDescent="0.6">
      <c r="B32" s="435">
        <v>27</v>
      </c>
      <c r="C32" s="362">
        <v>12137</v>
      </c>
      <c r="D32" s="361" t="s">
        <v>172</v>
      </c>
      <c r="E32" s="436"/>
      <c r="F32" s="437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8"/>
      <c r="U32" s="439"/>
      <c r="V32" s="439"/>
      <c r="W32" s="439"/>
      <c r="X32" s="439"/>
      <c r="Y32" s="439"/>
      <c r="Z32" s="439"/>
      <c r="AA32" s="439"/>
      <c r="AB32" s="439"/>
      <c r="AC32" s="439"/>
      <c r="AD32" s="439"/>
      <c r="AE32" s="438"/>
      <c r="AF32" s="438"/>
      <c r="AG32" s="438"/>
      <c r="AH32" s="438"/>
      <c r="AI32" s="438"/>
      <c r="AJ32" s="438"/>
      <c r="AK32" s="438"/>
      <c r="AL32" s="438"/>
      <c r="AM32" s="446"/>
      <c r="AN32" s="458"/>
      <c r="AO32" s="459"/>
      <c r="AP32" s="445"/>
      <c r="AQ32" s="445"/>
      <c r="AR32" s="445"/>
      <c r="AS32" s="445"/>
      <c r="AT32" s="445"/>
      <c r="AU32" s="445"/>
      <c r="AV32" s="445"/>
      <c r="AW32" s="445"/>
      <c r="AX32" s="445"/>
      <c r="AY32" s="445"/>
      <c r="AZ32" s="445"/>
      <c r="BA32" s="445"/>
      <c r="BB32" s="445"/>
      <c r="BC32" s="445"/>
      <c r="BD32" s="445"/>
      <c r="BE32" s="445"/>
      <c r="BF32" s="445"/>
      <c r="BG32" s="445"/>
      <c r="BH32" s="445"/>
      <c r="BI32" s="445"/>
      <c r="BJ32" s="445"/>
      <c r="BK32" s="445"/>
      <c r="BL32" s="445"/>
      <c r="BM32" s="445"/>
      <c r="BN32" s="445"/>
      <c r="BO32" s="445"/>
      <c r="BP32" s="445"/>
      <c r="BQ32" s="445"/>
      <c r="BR32" s="445"/>
      <c r="BS32" s="445"/>
      <c r="BT32" s="445"/>
      <c r="BU32" s="445"/>
      <c r="BV32" s="445"/>
      <c r="BW32" s="445"/>
      <c r="BX32" s="445"/>
      <c r="BY32" s="445"/>
      <c r="BZ32" s="445"/>
      <c r="CA32" s="445"/>
      <c r="CB32" s="445"/>
      <c r="CC32" s="445"/>
      <c r="CD32" s="445"/>
      <c r="CE32" s="445"/>
      <c r="CF32" s="445"/>
      <c r="CG32" s="445"/>
      <c r="CH32" s="460"/>
      <c r="CI32" s="443">
        <f t="shared" si="0"/>
        <v>80</v>
      </c>
      <c r="CJ32" s="435">
        <v>27</v>
      </c>
      <c r="CK32" s="432"/>
      <c r="CL32" s="432">
        <f t="shared" si="1"/>
        <v>0</v>
      </c>
    </row>
    <row r="33" spans="2:90" s="433" customFormat="1" ht="18" customHeight="1" x14ac:dyDescent="0.6">
      <c r="B33" s="470">
        <v>28</v>
      </c>
      <c r="C33" s="362">
        <v>12594</v>
      </c>
      <c r="D33" s="361" t="s">
        <v>173</v>
      </c>
      <c r="E33" s="436"/>
      <c r="F33" s="437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8"/>
      <c r="U33" s="439"/>
      <c r="V33" s="439"/>
      <c r="W33" s="439"/>
      <c r="X33" s="439"/>
      <c r="Y33" s="440"/>
      <c r="Z33" s="439"/>
      <c r="AA33" s="439"/>
      <c r="AB33" s="439"/>
      <c r="AC33" s="439"/>
      <c r="AD33" s="439"/>
      <c r="AE33" s="438"/>
      <c r="AF33" s="438"/>
      <c r="AG33" s="438"/>
      <c r="AH33" s="438"/>
      <c r="AI33" s="438"/>
      <c r="AJ33" s="438"/>
      <c r="AK33" s="438"/>
      <c r="AL33" s="438"/>
      <c r="AM33" s="446"/>
      <c r="AN33" s="458"/>
      <c r="AO33" s="459"/>
      <c r="AP33" s="445"/>
      <c r="AQ33" s="445"/>
      <c r="AR33" s="445"/>
      <c r="AS33" s="445"/>
      <c r="AT33" s="445"/>
      <c r="AU33" s="445"/>
      <c r="AV33" s="445"/>
      <c r="AW33" s="445"/>
      <c r="AX33" s="445"/>
      <c r="AY33" s="445"/>
      <c r="AZ33" s="445"/>
      <c r="BA33" s="445"/>
      <c r="BB33" s="445"/>
      <c r="BC33" s="445"/>
      <c r="BD33" s="445"/>
      <c r="BE33" s="445"/>
      <c r="BF33" s="445"/>
      <c r="BG33" s="445"/>
      <c r="BH33" s="445"/>
      <c r="BI33" s="445"/>
      <c r="BJ33" s="445"/>
      <c r="BK33" s="445"/>
      <c r="BL33" s="445"/>
      <c r="BM33" s="445"/>
      <c r="BN33" s="445"/>
      <c r="BO33" s="445"/>
      <c r="BP33" s="445"/>
      <c r="BQ33" s="445"/>
      <c r="BR33" s="445"/>
      <c r="BS33" s="445"/>
      <c r="BT33" s="445"/>
      <c r="BU33" s="445"/>
      <c r="BV33" s="445"/>
      <c r="BW33" s="445"/>
      <c r="BX33" s="445"/>
      <c r="BY33" s="445"/>
      <c r="BZ33" s="445"/>
      <c r="CA33" s="445"/>
      <c r="CB33" s="445"/>
      <c r="CC33" s="445"/>
      <c r="CD33" s="445"/>
      <c r="CE33" s="445"/>
      <c r="CF33" s="445"/>
      <c r="CG33" s="445"/>
      <c r="CH33" s="460"/>
      <c r="CI33" s="443">
        <f t="shared" si="0"/>
        <v>80</v>
      </c>
      <c r="CJ33" s="435">
        <v>28</v>
      </c>
      <c r="CK33" s="432"/>
      <c r="CL33" s="432">
        <f t="shared" si="1"/>
        <v>0</v>
      </c>
    </row>
    <row r="34" spans="2:90" s="433" customFormat="1" ht="18" customHeight="1" x14ac:dyDescent="0.6">
      <c r="B34" s="435">
        <v>29</v>
      </c>
      <c r="C34" s="362">
        <v>12596</v>
      </c>
      <c r="D34" s="361" t="s">
        <v>76</v>
      </c>
      <c r="E34" s="436"/>
      <c r="F34" s="437"/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9"/>
      <c r="V34" s="439"/>
      <c r="W34" s="439"/>
      <c r="X34" s="439"/>
      <c r="Y34" s="440"/>
      <c r="Z34" s="439"/>
      <c r="AA34" s="439"/>
      <c r="AB34" s="439"/>
      <c r="AC34" s="439"/>
      <c r="AD34" s="439"/>
      <c r="AE34" s="438"/>
      <c r="AF34" s="438"/>
      <c r="AG34" s="438"/>
      <c r="AH34" s="438"/>
      <c r="AI34" s="438"/>
      <c r="AJ34" s="438"/>
      <c r="AK34" s="438"/>
      <c r="AL34" s="438"/>
      <c r="AM34" s="446"/>
      <c r="AN34" s="458"/>
      <c r="AO34" s="459"/>
      <c r="AP34" s="445"/>
      <c r="AQ34" s="445"/>
      <c r="AR34" s="445"/>
      <c r="AS34" s="445"/>
      <c r="AT34" s="445"/>
      <c r="AU34" s="445"/>
      <c r="AV34" s="445"/>
      <c r="AW34" s="445"/>
      <c r="AX34" s="445"/>
      <c r="AY34" s="445"/>
      <c r="AZ34" s="445"/>
      <c r="BA34" s="445"/>
      <c r="BB34" s="445"/>
      <c r="BC34" s="445"/>
      <c r="BD34" s="445"/>
      <c r="BE34" s="445"/>
      <c r="BF34" s="445"/>
      <c r="BG34" s="445"/>
      <c r="BH34" s="445"/>
      <c r="BI34" s="445"/>
      <c r="BJ34" s="445"/>
      <c r="BK34" s="445"/>
      <c r="BL34" s="445"/>
      <c r="BM34" s="445"/>
      <c r="BN34" s="445"/>
      <c r="BO34" s="445"/>
      <c r="BP34" s="445"/>
      <c r="BQ34" s="445"/>
      <c r="BR34" s="445"/>
      <c r="BS34" s="445"/>
      <c r="BT34" s="445"/>
      <c r="BU34" s="445"/>
      <c r="BV34" s="445"/>
      <c r="BW34" s="445"/>
      <c r="BX34" s="445"/>
      <c r="BY34" s="445"/>
      <c r="BZ34" s="445"/>
      <c r="CA34" s="445"/>
      <c r="CB34" s="445"/>
      <c r="CC34" s="445"/>
      <c r="CD34" s="445"/>
      <c r="CE34" s="445"/>
      <c r="CF34" s="445"/>
      <c r="CG34" s="445"/>
      <c r="CH34" s="460"/>
      <c r="CI34" s="443">
        <f t="shared" si="0"/>
        <v>80</v>
      </c>
      <c r="CJ34" s="435">
        <v>29</v>
      </c>
      <c r="CK34" s="432"/>
      <c r="CL34" s="432">
        <f t="shared" si="1"/>
        <v>0</v>
      </c>
    </row>
    <row r="35" spans="2:90" s="433" customFormat="1" ht="18" customHeight="1" x14ac:dyDescent="0.6">
      <c r="B35" s="435">
        <v>30</v>
      </c>
      <c r="C35" s="362">
        <v>12669</v>
      </c>
      <c r="D35" s="361" t="s">
        <v>174</v>
      </c>
      <c r="E35" s="471"/>
      <c r="F35" s="437"/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8"/>
      <c r="U35" s="439"/>
      <c r="V35" s="439"/>
      <c r="W35" s="439"/>
      <c r="X35" s="439"/>
      <c r="Y35" s="440"/>
      <c r="Z35" s="439"/>
      <c r="AA35" s="439"/>
      <c r="AB35" s="439"/>
      <c r="AC35" s="439"/>
      <c r="AD35" s="439"/>
      <c r="AE35" s="438"/>
      <c r="AF35" s="438"/>
      <c r="AG35" s="438"/>
      <c r="AH35" s="438"/>
      <c r="AI35" s="438"/>
      <c r="AJ35" s="438"/>
      <c r="AK35" s="438"/>
      <c r="AL35" s="438"/>
      <c r="AM35" s="446"/>
      <c r="AN35" s="458"/>
      <c r="AO35" s="459"/>
      <c r="AP35" s="445"/>
      <c r="AQ35" s="445"/>
      <c r="AR35" s="445"/>
      <c r="AS35" s="445"/>
      <c r="AT35" s="445"/>
      <c r="AU35" s="445"/>
      <c r="AV35" s="445"/>
      <c r="AW35" s="445"/>
      <c r="AX35" s="445"/>
      <c r="AY35" s="445"/>
      <c r="AZ35" s="445"/>
      <c r="BA35" s="445"/>
      <c r="BB35" s="445"/>
      <c r="BC35" s="445"/>
      <c r="BD35" s="445"/>
      <c r="BE35" s="445"/>
      <c r="BF35" s="445"/>
      <c r="BG35" s="445"/>
      <c r="BH35" s="445"/>
      <c r="BI35" s="445"/>
      <c r="BJ35" s="445"/>
      <c r="BK35" s="445"/>
      <c r="BL35" s="445"/>
      <c r="BM35" s="445"/>
      <c r="BN35" s="445"/>
      <c r="BO35" s="445"/>
      <c r="BP35" s="445"/>
      <c r="BQ35" s="445"/>
      <c r="BR35" s="445"/>
      <c r="BS35" s="445"/>
      <c r="BT35" s="445"/>
      <c r="BU35" s="445"/>
      <c r="BV35" s="445"/>
      <c r="BW35" s="445"/>
      <c r="BX35" s="445"/>
      <c r="BY35" s="445"/>
      <c r="BZ35" s="445"/>
      <c r="CA35" s="445"/>
      <c r="CB35" s="445"/>
      <c r="CC35" s="445"/>
      <c r="CD35" s="445"/>
      <c r="CE35" s="445"/>
      <c r="CF35" s="445"/>
      <c r="CG35" s="445"/>
      <c r="CH35" s="460"/>
      <c r="CI35" s="443">
        <f t="shared" si="0"/>
        <v>80</v>
      </c>
      <c r="CJ35" s="435">
        <v>30</v>
      </c>
      <c r="CK35" s="432"/>
      <c r="CL35" s="432">
        <f t="shared" si="1"/>
        <v>0</v>
      </c>
    </row>
    <row r="36" spans="2:90" s="433" customFormat="1" ht="18" customHeight="1" x14ac:dyDescent="0.6">
      <c r="B36" s="435">
        <v>31</v>
      </c>
      <c r="C36" s="362">
        <v>12683</v>
      </c>
      <c r="D36" s="361" t="s">
        <v>175</v>
      </c>
      <c r="E36" s="472"/>
      <c r="F36" s="437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9"/>
      <c r="V36" s="439"/>
      <c r="W36" s="439"/>
      <c r="X36" s="439"/>
      <c r="Y36" s="440"/>
      <c r="Z36" s="439"/>
      <c r="AA36" s="439"/>
      <c r="AB36" s="439"/>
      <c r="AC36" s="439"/>
      <c r="AD36" s="439"/>
      <c r="AE36" s="438"/>
      <c r="AF36" s="438"/>
      <c r="AG36" s="438"/>
      <c r="AH36" s="438"/>
      <c r="AI36" s="438"/>
      <c r="AJ36" s="438"/>
      <c r="AK36" s="438"/>
      <c r="AL36" s="438"/>
      <c r="AM36" s="446"/>
      <c r="AN36" s="458"/>
      <c r="AO36" s="459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5"/>
      <c r="BB36" s="445"/>
      <c r="BC36" s="445"/>
      <c r="BD36" s="445"/>
      <c r="BE36" s="445"/>
      <c r="BF36" s="445"/>
      <c r="BG36" s="445"/>
      <c r="BH36" s="445"/>
      <c r="BI36" s="445"/>
      <c r="BJ36" s="445"/>
      <c r="BK36" s="445"/>
      <c r="BL36" s="445"/>
      <c r="BM36" s="445"/>
      <c r="BN36" s="445"/>
      <c r="BO36" s="445"/>
      <c r="BP36" s="445"/>
      <c r="BQ36" s="445"/>
      <c r="BR36" s="445"/>
      <c r="BS36" s="445"/>
      <c r="BT36" s="445"/>
      <c r="BU36" s="445"/>
      <c r="BV36" s="445"/>
      <c r="BW36" s="445"/>
      <c r="BX36" s="445"/>
      <c r="BY36" s="445"/>
      <c r="BZ36" s="445"/>
      <c r="CA36" s="445"/>
      <c r="CB36" s="445"/>
      <c r="CC36" s="445"/>
      <c r="CD36" s="445"/>
      <c r="CE36" s="445"/>
      <c r="CF36" s="445"/>
      <c r="CG36" s="445"/>
      <c r="CH36" s="460"/>
      <c r="CI36" s="443">
        <f t="shared" si="0"/>
        <v>80</v>
      </c>
      <c r="CJ36" s="435">
        <v>31</v>
      </c>
      <c r="CK36" s="432"/>
      <c r="CL36" s="432">
        <f t="shared" si="1"/>
        <v>0</v>
      </c>
    </row>
    <row r="37" spans="2:90" s="433" customFormat="1" ht="18" customHeight="1" x14ac:dyDescent="0.6">
      <c r="B37" s="435">
        <v>32</v>
      </c>
      <c r="C37" s="362">
        <v>12755</v>
      </c>
      <c r="D37" s="361" t="s">
        <v>176</v>
      </c>
      <c r="E37" s="436"/>
      <c r="F37" s="437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9"/>
      <c r="V37" s="439"/>
      <c r="W37" s="439"/>
      <c r="X37" s="439"/>
      <c r="Y37" s="440"/>
      <c r="Z37" s="439"/>
      <c r="AA37" s="439"/>
      <c r="AB37" s="439"/>
      <c r="AC37" s="439"/>
      <c r="AD37" s="439"/>
      <c r="AE37" s="438"/>
      <c r="AF37" s="438"/>
      <c r="AG37" s="438"/>
      <c r="AH37" s="438"/>
      <c r="AI37" s="438"/>
      <c r="AJ37" s="438"/>
      <c r="AK37" s="438"/>
      <c r="AL37" s="438"/>
      <c r="AM37" s="446"/>
      <c r="AN37" s="458"/>
      <c r="AO37" s="459"/>
      <c r="AP37" s="445"/>
      <c r="AQ37" s="445"/>
      <c r="AR37" s="445"/>
      <c r="AS37" s="445"/>
      <c r="AT37" s="445"/>
      <c r="AU37" s="445"/>
      <c r="AV37" s="445"/>
      <c r="AW37" s="445"/>
      <c r="AX37" s="445"/>
      <c r="AY37" s="445"/>
      <c r="AZ37" s="445"/>
      <c r="BA37" s="445"/>
      <c r="BB37" s="445"/>
      <c r="BC37" s="445"/>
      <c r="BD37" s="445"/>
      <c r="BE37" s="445"/>
      <c r="BF37" s="445"/>
      <c r="BG37" s="445"/>
      <c r="BH37" s="445"/>
      <c r="BI37" s="445"/>
      <c r="BJ37" s="445"/>
      <c r="BK37" s="445"/>
      <c r="BL37" s="445"/>
      <c r="BM37" s="445"/>
      <c r="BN37" s="445"/>
      <c r="BO37" s="445"/>
      <c r="BP37" s="445"/>
      <c r="BQ37" s="445"/>
      <c r="BR37" s="445"/>
      <c r="BS37" s="445"/>
      <c r="BT37" s="445"/>
      <c r="BU37" s="445"/>
      <c r="BV37" s="445"/>
      <c r="BW37" s="445"/>
      <c r="BX37" s="445"/>
      <c r="BY37" s="445"/>
      <c r="BZ37" s="445"/>
      <c r="CA37" s="445"/>
      <c r="CB37" s="445"/>
      <c r="CC37" s="445"/>
      <c r="CD37" s="445"/>
      <c r="CE37" s="445"/>
      <c r="CF37" s="445"/>
      <c r="CG37" s="445"/>
      <c r="CH37" s="460"/>
      <c r="CI37" s="443">
        <f t="shared" si="0"/>
        <v>80</v>
      </c>
      <c r="CJ37" s="435">
        <v>32</v>
      </c>
      <c r="CK37" s="432"/>
      <c r="CL37" s="432">
        <f t="shared" si="1"/>
        <v>0</v>
      </c>
    </row>
    <row r="38" spans="2:90" s="433" customFormat="1" ht="18" customHeight="1" x14ac:dyDescent="0.6">
      <c r="B38" s="435">
        <v>33</v>
      </c>
      <c r="C38" s="362">
        <v>12805</v>
      </c>
      <c r="D38" s="361" t="s">
        <v>177</v>
      </c>
      <c r="E38" s="436"/>
      <c r="F38" s="437"/>
      <c r="G38" s="438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S38" s="438"/>
      <c r="T38" s="438"/>
      <c r="U38" s="439"/>
      <c r="V38" s="439"/>
      <c r="W38" s="439"/>
      <c r="X38" s="439"/>
      <c r="Y38" s="440"/>
      <c r="Z38" s="439"/>
      <c r="AA38" s="439"/>
      <c r="AB38" s="439"/>
      <c r="AC38" s="439"/>
      <c r="AD38" s="439"/>
      <c r="AE38" s="438"/>
      <c r="AF38" s="438"/>
      <c r="AG38" s="438"/>
      <c r="AH38" s="438"/>
      <c r="AI38" s="438"/>
      <c r="AJ38" s="438"/>
      <c r="AK38" s="438"/>
      <c r="AL38" s="438"/>
      <c r="AM38" s="446"/>
      <c r="AN38" s="458"/>
      <c r="AO38" s="459"/>
      <c r="AP38" s="445"/>
      <c r="AQ38" s="445"/>
      <c r="AR38" s="445"/>
      <c r="AS38" s="445"/>
      <c r="AT38" s="445"/>
      <c r="AU38" s="445"/>
      <c r="AV38" s="445"/>
      <c r="AW38" s="445"/>
      <c r="AX38" s="445"/>
      <c r="AY38" s="445"/>
      <c r="AZ38" s="445"/>
      <c r="BA38" s="445"/>
      <c r="BB38" s="445"/>
      <c r="BC38" s="445"/>
      <c r="BD38" s="445"/>
      <c r="BE38" s="445"/>
      <c r="BF38" s="445"/>
      <c r="BG38" s="445"/>
      <c r="BH38" s="445"/>
      <c r="BI38" s="445"/>
      <c r="BJ38" s="445"/>
      <c r="BK38" s="445"/>
      <c r="BL38" s="445"/>
      <c r="BM38" s="445"/>
      <c r="BN38" s="445"/>
      <c r="BO38" s="445"/>
      <c r="BP38" s="445"/>
      <c r="BQ38" s="445"/>
      <c r="BR38" s="445"/>
      <c r="BS38" s="445"/>
      <c r="BT38" s="445"/>
      <c r="BU38" s="445"/>
      <c r="BV38" s="445"/>
      <c r="BW38" s="445"/>
      <c r="BX38" s="445"/>
      <c r="BY38" s="445"/>
      <c r="BZ38" s="445"/>
      <c r="CA38" s="445"/>
      <c r="CB38" s="445"/>
      <c r="CC38" s="445"/>
      <c r="CD38" s="445"/>
      <c r="CE38" s="445"/>
      <c r="CF38" s="445"/>
      <c r="CG38" s="445"/>
      <c r="CH38" s="460"/>
      <c r="CI38" s="443">
        <f t="shared" si="0"/>
        <v>80</v>
      </c>
      <c r="CJ38" s="435">
        <v>33</v>
      </c>
      <c r="CK38" s="432"/>
      <c r="CL38" s="432">
        <f t="shared" si="1"/>
        <v>0</v>
      </c>
    </row>
    <row r="39" spans="2:90" s="433" customFormat="1" ht="18" customHeight="1" x14ac:dyDescent="0.6">
      <c r="B39" s="435">
        <v>34</v>
      </c>
      <c r="C39" s="362">
        <v>12808</v>
      </c>
      <c r="D39" s="361" t="s">
        <v>178</v>
      </c>
      <c r="E39" s="436"/>
      <c r="F39" s="437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8"/>
      <c r="T39" s="438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8"/>
      <c r="AF39" s="438"/>
      <c r="AG39" s="438"/>
      <c r="AH39" s="438"/>
      <c r="AI39" s="438"/>
      <c r="AJ39" s="438"/>
      <c r="AK39" s="438"/>
      <c r="AL39" s="438"/>
      <c r="AM39" s="446"/>
      <c r="AN39" s="458"/>
      <c r="AO39" s="459"/>
      <c r="AP39" s="445"/>
      <c r="AQ39" s="445"/>
      <c r="AR39" s="445"/>
      <c r="AS39" s="445"/>
      <c r="AT39" s="445"/>
      <c r="AU39" s="445"/>
      <c r="AV39" s="445"/>
      <c r="AW39" s="445"/>
      <c r="AX39" s="445"/>
      <c r="AY39" s="445"/>
      <c r="AZ39" s="445"/>
      <c r="BA39" s="445"/>
      <c r="BB39" s="445"/>
      <c r="BC39" s="445"/>
      <c r="BD39" s="445"/>
      <c r="BE39" s="445"/>
      <c r="BF39" s="445"/>
      <c r="BG39" s="445"/>
      <c r="BH39" s="445"/>
      <c r="BI39" s="445"/>
      <c r="BJ39" s="445"/>
      <c r="BK39" s="445"/>
      <c r="BL39" s="445"/>
      <c r="BM39" s="445"/>
      <c r="BN39" s="445"/>
      <c r="BO39" s="445"/>
      <c r="BP39" s="445"/>
      <c r="BQ39" s="445"/>
      <c r="BR39" s="445"/>
      <c r="BS39" s="445"/>
      <c r="BT39" s="445"/>
      <c r="BU39" s="445"/>
      <c r="BV39" s="445"/>
      <c r="BW39" s="445"/>
      <c r="BX39" s="445"/>
      <c r="BY39" s="445"/>
      <c r="BZ39" s="445"/>
      <c r="CA39" s="445"/>
      <c r="CB39" s="445"/>
      <c r="CC39" s="445"/>
      <c r="CD39" s="445"/>
      <c r="CE39" s="445"/>
      <c r="CF39" s="445"/>
      <c r="CG39" s="445"/>
      <c r="CH39" s="460"/>
      <c r="CI39" s="443">
        <f t="shared" si="0"/>
        <v>80</v>
      </c>
      <c r="CJ39" s="435">
        <v>34</v>
      </c>
      <c r="CK39" s="432"/>
      <c r="CL39" s="432">
        <f t="shared" si="1"/>
        <v>0</v>
      </c>
    </row>
    <row r="40" spans="2:90" s="433" customFormat="1" ht="18" customHeight="1" x14ac:dyDescent="0.6">
      <c r="B40" s="435">
        <v>35</v>
      </c>
      <c r="C40" s="362">
        <v>12843</v>
      </c>
      <c r="D40" s="361" t="s">
        <v>179</v>
      </c>
      <c r="E40" s="461"/>
      <c r="F40" s="464"/>
      <c r="G40" s="465"/>
      <c r="H40" s="465"/>
      <c r="I40" s="465"/>
      <c r="J40" s="465"/>
      <c r="K40" s="465"/>
      <c r="L40" s="465"/>
      <c r="M40" s="465"/>
      <c r="N40" s="465"/>
      <c r="O40" s="465"/>
      <c r="P40" s="465"/>
      <c r="Q40" s="465"/>
      <c r="R40" s="465"/>
      <c r="S40" s="465"/>
      <c r="T40" s="465"/>
      <c r="U40" s="439"/>
      <c r="V40" s="439"/>
      <c r="W40" s="439"/>
      <c r="X40" s="439"/>
      <c r="Y40" s="439"/>
      <c r="Z40" s="439"/>
      <c r="AA40" s="439"/>
      <c r="AB40" s="439"/>
      <c r="AC40" s="439"/>
      <c r="AD40" s="439"/>
      <c r="AE40" s="465"/>
      <c r="AF40" s="465"/>
      <c r="AG40" s="465"/>
      <c r="AH40" s="465"/>
      <c r="AI40" s="465"/>
      <c r="AJ40" s="465"/>
      <c r="AK40" s="465"/>
      <c r="AL40" s="465"/>
      <c r="AM40" s="446"/>
      <c r="AN40" s="458"/>
      <c r="AO40" s="459"/>
      <c r="AP40" s="445"/>
      <c r="AQ40" s="445"/>
      <c r="AR40" s="445"/>
      <c r="AS40" s="445"/>
      <c r="AT40" s="445"/>
      <c r="AU40" s="445"/>
      <c r="AV40" s="445"/>
      <c r="AW40" s="445"/>
      <c r="AX40" s="445"/>
      <c r="AY40" s="445"/>
      <c r="AZ40" s="445"/>
      <c r="BA40" s="445"/>
      <c r="BB40" s="445"/>
      <c r="BC40" s="445"/>
      <c r="BD40" s="445"/>
      <c r="BE40" s="445"/>
      <c r="BF40" s="445"/>
      <c r="BG40" s="445"/>
      <c r="BH40" s="445"/>
      <c r="BI40" s="445"/>
      <c r="BJ40" s="445"/>
      <c r="BK40" s="445"/>
      <c r="BL40" s="445"/>
      <c r="BM40" s="445"/>
      <c r="BN40" s="445"/>
      <c r="BO40" s="445"/>
      <c r="BP40" s="445"/>
      <c r="BQ40" s="445"/>
      <c r="BR40" s="445"/>
      <c r="BS40" s="445"/>
      <c r="BT40" s="445"/>
      <c r="BU40" s="445"/>
      <c r="BV40" s="445"/>
      <c r="BW40" s="445"/>
      <c r="BX40" s="445"/>
      <c r="BY40" s="445"/>
      <c r="BZ40" s="445"/>
      <c r="CA40" s="445"/>
      <c r="CB40" s="445"/>
      <c r="CC40" s="445"/>
      <c r="CD40" s="445"/>
      <c r="CE40" s="445"/>
      <c r="CF40" s="445"/>
      <c r="CG40" s="445"/>
      <c r="CH40" s="460"/>
      <c r="CI40" s="443">
        <f t="shared" si="0"/>
        <v>80</v>
      </c>
      <c r="CJ40" s="435">
        <v>35</v>
      </c>
      <c r="CK40" s="432"/>
      <c r="CL40" s="432">
        <f t="shared" si="1"/>
        <v>0</v>
      </c>
    </row>
    <row r="41" spans="2:90" s="433" customFormat="1" ht="18" customHeight="1" x14ac:dyDescent="0.6">
      <c r="B41" s="435">
        <v>36</v>
      </c>
      <c r="C41" s="362">
        <v>13001</v>
      </c>
      <c r="D41" s="361" t="s">
        <v>180</v>
      </c>
      <c r="E41" s="444"/>
      <c r="F41" s="437"/>
      <c r="G41" s="438"/>
      <c r="H41" s="438"/>
      <c r="I41" s="438"/>
      <c r="J41" s="438"/>
      <c r="K41" s="438"/>
      <c r="L41" s="438"/>
      <c r="M41" s="438"/>
      <c r="N41" s="438"/>
      <c r="O41" s="438"/>
      <c r="P41" s="438"/>
      <c r="Q41" s="438"/>
      <c r="R41" s="438"/>
      <c r="S41" s="438"/>
      <c r="T41" s="438"/>
      <c r="U41" s="439"/>
      <c r="V41" s="439"/>
      <c r="W41" s="439"/>
      <c r="X41" s="439"/>
      <c r="Y41" s="439"/>
      <c r="Z41" s="439"/>
      <c r="AA41" s="439"/>
      <c r="AB41" s="439"/>
      <c r="AC41" s="439"/>
      <c r="AD41" s="439"/>
      <c r="AE41" s="438"/>
      <c r="AF41" s="438"/>
      <c r="AG41" s="438"/>
      <c r="AH41" s="438"/>
      <c r="AI41" s="438"/>
      <c r="AJ41" s="438"/>
      <c r="AK41" s="438"/>
      <c r="AL41" s="438"/>
      <c r="AM41" s="446"/>
      <c r="AN41" s="458"/>
      <c r="AO41" s="459"/>
      <c r="AP41" s="445"/>
      <c r="AQ41" s="445"/>
      <c r="AR41" s="445"/>
      <c r="AS41" s="445"/>
      <c r="AT41" s="445"/>
      <c r="AU41" s="445"/>
      <c r="AV41" s="445"/>
      <c r="AW41" s="445"/>
      <c r="AX41" s="445"/>
      <c r="AY41" s="445"/>
      <c r="AZ41" s="445"/>
      <c r="BA41" s="445"/>
      <c r="BB41" s="445"/>
      <c r="BC41" s="445"/>
      <c r="BD41" s="445"/>
      <c r="BE41" s="445"/>
      <c r="BF41" s="445"/>
      <c r="BG41" s="445"/>
      <c r="BH41" s="445"/>
      <c r="BI41" s="445"/>
      <c r="BJ41" s="445"/>
      <c r="BK41" s="445"/>
      <c r="BL41" s="445"/>
      <c r="BM41" s="445"/>
      <c r="BN41" s="445"/>
      <c r="BO41" s="445"/>
      <c r="BP41" s="445"/>
      <c r="BQ41" s="445"/>
      <c r="BR41" s="445"/>
      <c r="BS41" s="445"/>
      <c r="BT41" s="445"/>
      <c r="BU41" s="445"/>
      <c r="BV41" s="445"/>
      <c r="BW41" s="445"/>
      <c r="BX41" s="445"/>
      <c r="BY41" s="445"/>
      <c r="BZ41" s="445"/>
      <c r="CA41" s="445"/>
      <c r="CB41" s="445"/>
      <c r="CC41" s="445"/>
      <c r="CD41" s="445"/>
      <c r="CE41" s="445"/>
      <c r="CF41" s="445"/>
      <c r="CG41" s="445"/>
      <c r="CH41" s="460"/>
      <c r="CI41" s="443">
        <f t="shared" si="0"/>
        <v>80</v>
      </c>
      <c r="CJ41" s="435">
        <v>36</v>
      </c>
      <c r="CK41" s="432"/>
      <c r="CL41" s="432">
        <f t="shared" si="1"/>
        <v>0</v>
      </c>
    </row>
    <row r="42" spans="2:90" s="433" customFormat="1" ht="18" customHeight="1" x14ac:dyDescent="0.6">
      <c r="B42" s="435">
        <v>37</v>
      </c>
      <c r="C42" s="362">
        <v>13207</v>
      </c>
      <c r="D42" s="361" t="s">
        <v>181</v>
      </c>
      <c r="E42" s="436"/>
      <c r="F42" s="473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39"/>
      <c r="V42" s="439"/>
      <c r="W42" s="439"/>
      <c r="X42" s="439"/>
      <c r="Y42" s="439"/>
      <c r="Z42" s="439"/>
      <c r="AA42" s="439"/>
      <c r="AB42" s="439"/>
      <c r="AC42" s="439"/>
      <c r="AD42" s="439"/>
      <c r="AE42" s="474"/>
      <c r="AF42" s="474"/>
      <c r="AG42" s="474"/>
      <c r="AH42" s="474"/>
      <c r="AI42" s="474"/>
      <c r="AJ42" s="474"/>
      <c r="AK42" s="474"/>
      <c r="AL42" s="474"/>
      <c r="AM42" s="446"/>
      <c r="AN42" s="458"/>
      <c r="AO42" s="459"/>
      <c r="AP42" s="445"/>
      <c r="AQ42" s="445"/>
      <c r="AR42" s="445"/>
      <c r="AS42" s="445"/>
      <c r="AT42" s="445"/>
      <c r="AU42" s="445"/>
      <c r="AV42" s="445"/>
      <c r="AW42" s="445"/>
      <c r="AX42" s="445"/>
      <c r="AY42" s="445"/>
      <c r="AZ42" s="445"/>
      <c r="BA42" s="445"/>
      <c r="BB42" s="445"/>
      <c r="BC42" s="445"/>
      <c r="BD42" s="445"/>
      <c r="BE42" s="445"/>
      <c r="BF42" s="445"/>
      <c r="BG42" s="445"/>
      <c r="BH42" s="445"/>
      <c r="BI42" s="445"/>
      <c r="BJ42" s="445"/>
      <c r="BK42" s="445"/>
      <c r="BL42" s="445"/>
      <c r="BM42" s="445"/>
      <c r="BN42" s="445"/>
      <c r="BO42" s="445"/>
      <c r="BP42" s="445"/>
      <c r="BQ42" s="445"/>
      <c r="BR42" s="445"/>
      <c r="BS42" s="445"/>
      <c r="BT42" s="445"/>
      <c r="BU42" s="445"/>
      <c r="BV42" s="445"/>
      <c r="BW42" s="445"/>
      <c r="BX42" s="445"/>
      <c r="BY42" s="445"/>
      <c r="BZ42" s="445"/>
      <c r="CA42" s="445"/>
      <c r="CB42" s="445"/>
      <c r="CC42" s="445"/>
      <c r="CD42" s="445"/>
      <c r="CE42" s="445"/>
      <c r="CF42" s="445"/>
      <c r="CG42" s="445"/>
      <c r="CH42" s="460"/>
      <c r="CI42" s="443">
        <f t="shared" si="0"/>
        <v>80</v>
      </c>
      <c r="CJ42" s="435">
        <v>37</v>
      </c>
      <c r="CK42" s="432"/>
      <c r="CL42" s="432">
        <f t="shared" si="1"/>
        <v>0</v>
      </c>
    </row>
    <row r="43" spans="2:90" s="433" customFormat="1" ht="18" customHeight="1" x14ac:dyDescent="0.6">
      <c r="B43" s="435">
        <v>38</v>
      </c>
      <c r="C43" s="362">
        <v>13215</v>
      </c>
      <c r="D43" s="361" t="s">
        <v>182</v>
      </c>
      <c r="E43" s="436"/>
      <c r="F43" s="473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39"/>
      <c r="V43" s="439"/>
      <c r="W43" s="439"/>
      <c r="X43" s="439"/>
      <c r="Y43" s="439"/>
      <c r="Z43" s="439"/>
      <c r="AA43" s="439"/>
      <c r="AB43" s="439"/>
      <c r="AC43" s="439"/>
      <c r="AD43" s="439"/>
      <c r="AE43" s="474"/>
      <c r="AF43" s="474"/>
      <c r="AG43" s="474"/>
      <c r="AH43" s="474"/>
      <c r="AI43" s="474"/>
      <c r="AJ43" s="474"/>
      <c r="AK43" s="474"/>
      <c r="AL43" s="474"/>
      <c r="AM43" s="446"/>
      <c r="AN43" s="458"/>
      <c r="AO43" s="459"/>
      <c r="AP43" s="445"/>
      <c r="AQ43" s="445"/>
      <c r="AR43" s="445"/>
      <c r="AS43" s="445"/>
      <c r="AT43" s="445"/>
      <c r="AU43" s="445"/>
      <c r="AV43" s="445"/>
      <c r="AW43" s="445"/>
      <c r="AX43" s="445"/>
      <c r="AY43" s="445"/>
      <c r="AZ43" s="445"/>
      <c r="BA43" s="445"/>
      <c r="BB43" s="445"/>
      <c r="BC43" s="445"/>
      <c r="BD43" s="445"/>
      <c r="BE43" s="445"/>
      <c r="BF43" s="445"/>
      <c r="BG43" s="445"/>
      <c r="BH43" s="445"/>
      <c r="BI43" s="445"/>
      <c r="BJ43" s="445"/>
      <c r="BK43" s="445"/>
      <c r="BL43" s="445"/>
      <c r="BM43" s="445"/>
      <c r="BN43" s="445"/>
      <c r="BO43" s="445"/>
      <c r="BP43" s="445"/>
      <c r="BQ43" s="445"/>
      <c r="BR43" s="445"/>
      <c r="BS43" s="445"/>
      <c r="BT43" s="445"/>
      <c r="BU43" s="445"/>
      <c r="BV43" s="445"/>
      <c r="BW43" s="445"/>
      <c r="BX43" s="445"/>
      <c r="BY43" s="445"/>
      <c r="BZ43" s="445"/>
      <c r="CA43" s="445"/>
      <c r="CB43" s="445"/>
      <c r="CC43" s="445"/>
      <c r="CD43" s="445"/>
      <c r="CE43" s="445"/>
      <c r="CF43" s="445"/>
      <c r="CG43" s="445"/>
      <c r="CH43" s="460"/>
      <c r="CI43" s="443">
        <f t="shared" si="0"/>
        <v>80</v>
      </c>
      <c r="CJ43" s="435">
        <v>38</v>
      </c>
      <c r="CK43" s="432"/>
      <c r="CL43" s="432">
        <f t="shared" si="1"/>
        <v>0</v>
      </c>
    </row>
    <row r="44" spans="2:90" s="433" customFormat="1" ht="18" customHeight="1" x14ac:dyDescent="0.6">
      <c r="B44" s="435">
        <v>39</v>
      </c>
      <c r="C44" s="362">
        <v>13223</v>
      </c>
      <c r="D44" s="361" t="s">
        <v>183</v>
      </c>
      <c r="E44" s="475"/>
      <c r="F44" s="473"/>
      <c r="G44" s="474"/>
      <c r="H44" s="474"/>
      <c r="I44" s="474"/>
      <c r="J44" s="474"/>
      <c r="K44" s="474"/>
      <c r="L44" s="474"/>
      <c r="M44" s="474"/>
      <c r="N44" s="474"/>
      <c r="O44" s="474"/>
      <c r="P44" s="474"/>
      <c r="Q44" s="474"/>
      <c r="R44" s="474"/>
      <c r="S44" s="474"/>
      <c r="T44" s="474"/>
      <c r="U44" s="439"/>
      <c r="V44" s="439"/>
      <c r="W44" s="439"/>
      <c r="X44" s="439"/>
      <c r="Y44" s="439"/>
      <c r="Z44" s="439"/>
      <c r="AA44" s="439"/>
      <c r="AB44" s="439"/>
      <c r="AC44" s="439"/>
      <c r="AD44" s="439"/>
      <c r="AE44" s="474"/>
      <c r="AF44" s="474"/>
      <c r="AG44" s="474"/>
      <c r="AH44" s="474"/>
      <c r="AI44" s="474"/>
      <c r="AJ44" s="474"/>
      <c r="AK44" s="474"/>
      <c r="AL44" s="474"/>
      <c r="AM44" s="446"/>
      <c r="AN44" s="458"/>
      <c r="AO44" s="459"/>
      <c r="AP44" s="445"/>
      <c r="AQ44" s="445"/>
      <c r="AR44" s="445"/>
      <c r="AS44" s="445"/>
      <c r="AT44" s="445"/>
      <c r="AU44" s="445"/>
      <c r="AV44" s="445"/>
      <c r="AW44" s="445"/>
      <c r="AX44" s="445"/>
      <c r="AY44" s="445"/>
      <c r="AZ44" s="445"/>
      <c r="BA44" s="445"/>
      <c r="BB44" s="445"/>
      <c r="BC44" s="445"/>
      <c r="BD44" s="445"/>
      <c r="BE44" s="445"/>
      <c r="BF44" s="445"/>
      <c r="BG44" s="445"/>
      <c r="BH44" s="445"/>
      <c r="BI44" s="445"/>
      <c r="BJ44" s="445"/>
      <c r="BK44" s="445"/>
      <c r="BL44" s="445"/>
      <c r="BM44" s="445"/>
      <c r="BN44" s="445"/>
      <c r="BO44" s="445"/>
      <c r="BP44" s="445"/>
      <c r="BQ44" s="445"/>
      <c r="BR44" s="445"/>
      <c r="BS44" s="445"/>
      <c r="BT44" s="445"/>
      <c r="BU44" s="445"/>
      <c r="BV44" s="445"/>
      <c r="BW44" s="445"/>
      <c r="BX44" s="445"/>
      <c r="BY44" s="445"/>
      <c r="BZ44" s="445"/>
      <c r="CA44" s="445"/>
      <c r="CB44" s="445"/>
      <c r="CC44" s="445"/>
      <c r="CD44" s="445"/>
      <c r="CE44" s="445"/>
      <c r="CF44" s="445"/>
      <c r="CG44" s="445"/>
      <c r="CH44" s="460"/>
      <c r="CI44" s="443">
        <f t="shared" si="0"/>
        <v>80</v>
      </c>
      <c r="CJ44" s="435">
        <v>39</v>
      </c>
      <c r="CK44" s="432"/>
      <c r="CL44" s="432">
        <f t="shared" si="1"/>
        <v>0</v>
      </c>
    </row>
    <row r="45" spans="2:90" s="433" customFormat="1" ht="18" customHeight="1" thickBot="1" x14ac:dyDescent="0.65">
      <c r="B45" s="476">
        <v>40</v>
      </c>
      <c r="C45" s="362">
        <v>13366</v>
      </c>
      <c r="D45" s="361" t="s">
        <v>184</v>
      </c>
      <c r="E45" s="477"/>
      <c r="F45" s="478"/>
      <c r="G45" s="479"/>
      <c r="H45" s="479"/>
      <c r="I45" s="479"/>
      <c r="J45" s="479"/>
      <c r="K45" s="479"/>
      <c r="L45" s="479"/>
      <c r="M45" s="479"/>
      <c r="N45" s="479"/>
      <c r="O45" s="479"/>
      <c r="P45" s="479"/>
      <c r="Q45" s="479"/>
      <c r="R45" s="479"/>
      <c r="S45" s="479"/>
      <c r="T45" s="479"/>
      <c r="U45" s="480"/>
      <c r="V45" s="480"/>
      <c r="W45" s="480"/>
      <c r="X45" s="480"/>
      <c r="Y45" s="480"/>
      <c r="Z45" s="480"/>
      <c r="AA45" s="480"/>
      <c r="AB45" s="480"/>
      <c r="AC45" s="480"/>
      <c r="AD45" s="480"/>
      <c r="AE45" s="479"/>
      <c r="AF45" s="479"/>
      <c r="AG45" s="479"/>
      <c r="AH45" s="479"/>
      <c r="AI45" s="479"/>
      <c r="AJ45" s="479"/>
      <c r="AK45" s="479"/>
      <c r="AL45" s="479"/>
      <c r="AM45" s="481"/>
      <c r="AN45" s="458"/>
      <c r="AO45" s="459"/>
      <c r="AP45" s="445"/>
      <c r="AQ45" s="445"/>
      <c r="AR45" s="445"/>
      <c r="AS45" s="445"/>
      <c r="AT45" s="445"/>
      <c r="AU45" s="445"/>
      <c r="AV45" s="445"/>
      <c r="AW45" s="445"/>
      <c r="AX45" s="445"/>
      <c r="AY45" s="445"/>
      <c r="AZ45" s="445"/>
      <c r="BA45" s="445"/>
      <c r="BB45" s="445"/>
      <c r="BC45" s="445"/>
      <c r="BD45" s="445"/>
      <c r="BE45" s="445"/>
      <c r="BF45" s="445"/>
      <c r="BG45" s="445"/>
      <c r="BH45" s="445"/>
      <c r="BI45" s="445"/>
      <c r="BJ45" s="445"/>
      <c r="BK45" s="445"/>
      <c r="BL45" s="445"/>
      <c r="BM45" s="445"/>
      <c r="BN45" s="445"/>
      <c r="BO45" s="445"/>
      <c r="BP45" s="445"/>
      <c r="BQ45" s="445"/>
      <c r="BR45" s="445"/>
      <c r="BS45" s="445"/>
      <c r="BT45" s="445"/>
      <c r="BU45" s="445"/>
      <c r="BV45" s="445"/>
      <c r="BW45" s="445"/>
      <c r="BX45" s="445"/>
      <c r="BY45" s="445"/>
      <c r="BZ45" s="445"/>
      <c r="CA45" s="445"/>
      <c r="CB45" s="445"/>
      <c r="CC45" s="445"/>
      <c r="CD45" s="445"/>
      <c r="CE45" s="445"/>
      <c r="CF45" s="445"/>
      <c r="CG45" s="445"/>
      <c r="CH45" s="460"/>
      <c r="CI45" s="443">
        <f t="shared" si="0"/>
        <v>80</v>
      </c>
      <c r="CJ45" s="435">
        <v>40</v>
      </c>
      <c r="CK45" s="432"/>
      <c r="CL45" s="432">
        <f t="shared" si="1"/>
        <v>0</v>
      </c>
    </row>
  </sheetData>
  <mergeCells count="10">
    <mergeCell ref="CN12:CW13"/>
    <mergeCell ref="CN14:CW15"/>
    <mergeCell ref="CN16:CR17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15</vt:i4>
      </vt:variant>
    </vt:vector>
  </HeadingPairs>
  <TitlesOfParts>
    <vt:vector size="32" baseType="lpstr">
      <vt:lpstr>Sheet4</vt:lpstr>
      <vt:lpstr>ปกห้อง3-1</vt:lpstr>
      <vt:lpstr>ผลการเรียนรู้</vt:lpstr>
      <vt:lpstr>เวลาเรียน3-1</vt:lpstr>
      <vt:lpstr>รวมคะแนน3-1</vt:lpstr>
      <vt:lpstr>ใบประกาศผลการเรียน3-1</vt:lpstr>
      <vt:lpstr>คุณลักษณะ3-1</vt:lpstr>
      <vt:lpstr>ปกห้อง3-2</vt:lpstr>
      <vt:lpstr>เวลาเรียน3-2</vt:lpstr>
      <vt:lpstr>รวมคะแนน3-2</vt:lpstr>
      <vt:lpstr>ใบประกาศผลการเรียน3-2</vt:lpstr>
      <vt:lpstr>คุณลักษณะ3-2</vt:lpstr>
      <vt:lpstr>ปกห้อง3-3</vt:lpstr>
      <vt:lpstr>เวลาเรียน3-3</vt:lpstr>
      <vt:lpstr>รวมคะแนน3-3</vt:lpstr>
      <vt:lpstr>ใบประกาศผลการเรียน3-3</vt:lpstr>
      <vt:lpstr>คุณลักษณะ3-3</vt:lpstr>
      <vt:lpstr>'เวลาเรียน3-1'!Print_Area</vt:lpstr>
      <vt:lpstr>'เวลาเรียน3-2'!Print_Area</vt:lpstr>
      <vt:lpstr>'เวลาเรียน3-3'!Print_Area</vt:lpstr>
      <vt:lpstr>'ใบประกาศผลการเรียน3-1'!Print_Area</vt:lpstr>
      <vt:lpstr>'ใบประกาศผลการเรียน3-2'!Print_Area</vt:lpstr>
      <vt:lpstr>'ใบประกาศผลการเรียน3-3'!Print_Area</vt:lpstr>
      <vt:lpstr>'คุณลักษณะ3-1'!Print_Area</vt:lpstr>
      <vt:lpstr>'คุณลักษณะ3-2'!Print_Area</vt:lpstr>
      <vt:lpstr>'คุณลักษณะ3-3'!Print_Area</vt:lpstr>
      <vt:lpstr>'ปกห้อง3-1'!Print_Area</vt:lpstr>
      <vt:lpstr>'ปกห้อง3-2'!Print_Area</vt:lpstr>
      <vt:lpstr>'ปกห้อง3-3'!Print_Area</vt:lpstr>
      <vt:lpstr>'รวมคะแนน3-1'!Print_Area</vt:lpstr>
      <vt:lpstr>'รวมคะแนน3-2'!Print_Area</vt:lpstr>
      <vt:lpstr>'รวมคะแนน3-3'!Print_Area</vt:lpstr>
    </vt:vector>
  </TitlesOfParts>
  <Company>PPK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Asus</cp:lastModifiedBy>
  <cp:lastPrinted>2019-07-06T12:31:27Z</cp:lastPrinted>
  <dcterms:created xsi:type="dcterms:W3CDTF">2006-03-02T07:28:25Z</dcterms:created>
  <dcterms:modified xsi:type="dcterms:W3CDTF">2020-02-13T09:14:00Z</dcterms:modified>
</cp:coreProperties>
</file>