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Documents\ปพ5-163\"/>
    </mc:Choice>
  </mc:AlternateContent>
  <xr:revisionPtr revIDLastSave="0" documentId="13_ncr:1_{28F0432B-E4A2-4793-8B75-6B2FBF5AED15}" xr6:coauthVersionLast="45" xr6:coauthVersionMax="45" xr10:uidLastSave="{00000000-0000-0000-0000-000000000000}"/>
  <bookViews>
    <workbookView xWindow="-120" yWindow="-120" windowWidth="29040" windowHeight="15840" tabRatio="887" firstSheet="10" activeTab="21" xr2:uid="{00000000-000D-0000-FFFF-FFFF00000000}"/>
  </bookViews>
  <sheets>
    <sheet name="ปกห้อง1-1" sheetId="65" r:id="rId1"/>
    <sheet name="ผลการเรียนรู้" sheetId="82" r:id="rId2"/>
    <sheet name="เวลาเรียน1-1" sheetId="66" r:id="rId3"/>
    <sheet name="Sheet4" sheetId="15" state="hidden" r:id="rId4"/>
    <sheet name="รวมคะแนน1-1" sheetId="68" r:id="rId5"/>
    <sheet name="ใบประกาศผลการเรียน1-1" sheetId="69" r:id="rId6"/>
    <sheet name="คุณลักษณะ1-1" sheetId="70" r:id="rId7"/>
    <sheet name="ปกห้อง1-2" sheetId="71" r:id="rId8"/>
    <sheet name="เวลาเรียน1-2" sheetId="72" r:id="rId9"/>
    <sheet name="รวมคะแนน1-2" sheetId="73" r:id="rId10"/>
    <sheet name="ใบประกาศผลการเรียน1-2" sheetId="74" r:id="rId11"/>
    <sheet name="คุณลักษณะ1-2" sheetId="75" r:id="rId12"/>
    <sheet name="ปกห้อง1-3" sheetId="76" r:id="rId13"/>
    <sheet name="เวลาเรียน1-3" sheetId="77" r:id="rId14"/>
    <sheet name="รวมคะแนน1-3" sheetId="78" r:id="rId15"/>
    <sheet name="ใบประกาศผลการเรียน1-3" sheetId="79" r:id="rId16"/>
    <sheet name="คุณลักษณะ1-3" sheetId="80" r:id="rId17"/>
    <sheet name="ปกห้อง1-4" sheetId="83" r:id="rId18"/>
    <sheet name="เวลาเรียน1-4" sheetId="84" r:id="rId19"/>
    <sheet name="รวมคะแนน1-4" sheetId="85" r:id="rId20"/>
    <sheet name="ใบประกาศผลการเรียน1-4" sheetId="86" r:id="rId21"/>
    <sheet name="คุณลักษณะ1-4" sheetId="87" r:id="rId22"/>
  </sheets>
  <externalReferences>
    <externalReference r:id="rId23"/>
  </externalReferences>
  <definedNames>
    <definedName name="_xlnm.Print_Area" localSheetId="6">'คุณลักษณะ1-1'!$A$1:$AH$54</definedName>
    <definedName name="_xlnm.Print_Area" localSheetId="11">'คุณลักษณะ1-2'!$A$1:$AH$55</definedName>
    <definedName name="_xlnm.Print_Area" localSheetId="16">'คุณลักษณะ1-3'!$A$1:$AH$54</definedName>
    <definedName name="_xlnm.Print_Area" localSheetId="21">'คุณลักษณะ1-4'!$A$1:$AH$54</definedName>
    <definedName name="_xlnm.Print_Area" localSheetId="5">'ใบประกาศผลการเรียน1-1'!$A$1:$J$44</definedName>
    <definedName name="_xlnm.Print_Area" localSheetId="10">'ใบประกาศผลการเรียน1-2'!$A$1:$J$45</definedName>
    <definedName name="_xlnm.Print_Area" localSheetId="15">'ใบประกาศผลการเรียน1-3'!$A$1:$J$44</definedName>
    <definedName name="_xlnm.Print_Area" localSheetId="20">'ใบประกาศผลการเรียน1-4'!$A$1:$J$44</definedName>
    <definedName name="_xlnm.Print_Area" localSheetId="0">'ปกห้อง1-1'!$A$1:$R$84</definedName>
    <definedName name="_xlnm.Print_Area" localSheetId="7">'ปกห้อง1-2'!$A$1:$R$84</definedName>
    <definedName name="_xlnm.Print_Area" localSheetId="12">'ปกห้อง1-3'!$A$1:$R$84</definedName>
    <definedName name="_xlnm.Print_Area" localSheetId="17">'ปกห้อง1-4'!$A$1:$R$84</definedName>
    <definedName name="_xlnm.Print_Area" localSheetId="4">'รวมคะแนน1-1'!$A$1:$AA$60</definedName>
    <definedName name="_xlnm.Print_Area" localSheetId="9">'รวมคะแนน1-2'!$A$1:$AA$60</definedName>
    <definedName name="_xlnm.Print_Area" localSheetId="14">'รวมคะแนน1-3'!$A$1:$AA$60</definedName>
    <definedName name="_xlnm.Print_Area" localSheetId="19">'รวมคะแนน1-4'!$A$1:$AA$60</definedName>
    <definedName name="_xlnm.Print_Area" localSheetId="2">'เวลาเรียน1-1'!$A$1:$CW$45</definedName>
    <definedName name="_xlnm.Print_Area" localSheetId="8">'เวลาเรียน1-2'!$A$1:$CW$46</definedName>
    <definedName name="_xlnm.Print_Area" localSheetId="13">'เวลาเรียน1-3'!$A$1:$CW$45</definedName>
    <definedName name="_xlnm.Print_Area" localSheetId="18">'เวลาเรียน1-4'!$A$1:$CW$45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87" l="1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5" i="87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7" i="85"/>
  <c r="AF44" i="87"/>
  <c r="AE44" i="87"/>
  <c r="AF43" i="87"/>
  <c r="AE43" i="87"/>
  <c r="AF42" i="87"/>
  <c r="AE42" i="87"/>
  <c r="AF35" i="87"/>
  <c r="AE35" i="87"/>
  <c r="AD35" i="87"/>
  <c r="AF34" i="87"/>
  <c r="AE34" i="87"/>
  <c r="AD34" i="87"/>
  <c r="AB26" i="87"/>
  <c r="AA26" i="87"/>
  <c r="Z26" i="87"/>
  <c r="Y26" i="87"/>
  <c r="K26" i="87" s="1"/>
  <c r="R26" i="87"/>
  <c r="AH26" i="87" s="1"/>
  <c r="AB25" i="87"/>
  <c r="M25" i="87" s="1"/>
  <c r="AA25" i="87"/>
  <c r="Z25" i="87"/>
  <c r="Y25" i="87"/>
  <c r="U25" i="87"/>
  <c r="T25" i="87"/>
  <c r="R25" i="87"/>
  <c r="AH25" i="87" s="1"/>
  <c r="N25" i="87"/>
  <c r="AB24" i="87"/>
  <c r="AA24" i="87"/>
  <c r="Z24" i="87"/>
  <c r="Y24" i="87"/>
  <c r="K24" i="87" s="1"/>
  <c r="R24" i="87"/>
  <c r="AH24" i="87" s="1"/>
  <c r="AB23" i="87"/>
  <c r="AF23" i="87" s="1"/>
  <c r="AA23" i="87"/>
  <c r="Z23" i="87"/>
  <c r="Y23" i="87"/>
  <c r="U23" i="87"/>
  <c r="T23" i="87"/>
  <c r="R23" i="87"/>
  <c r="V23" i="87" s="1"/>
  <c r="AH22" i="87"/>
  <c r="AB22" i="87"/>
  <c r="AF22" i="87" s="1"/>
  <c r="AA22" i="87"/>
  <c r="Z22" i="87"/>
  <c r="Y22" i="87"/>
  <c r="U22" i="87"/>
  <c r="T22" i="87"/>
  <c r="R22" i="87"/>
  <c r="V22" i="87" s="1"/>
  <c r="N22" i="87"/>
  <c r="AH21" i="87"/>
  <c r="AC21" i="87"/>
  <c r="AB21" i="87"/>
  <c r="AD21" i="87" s="1"/>
  <c r="AA21" i="87"/>
  <c r="Z21" i="87"/>
  <c r="Y21" i="87"/>
  <c r="R21" i="87"/>
  <c r="T21" i="87" s="1"/>
  <c r="L21" i="87"/>
  <c r="K21" i="87"/>
  <c r="AB20" i="87"/>
  <c r="AA20" i="87"/>
  <c r="Z20" i="87"/>
  <c r="Y20" i="87"/>
  <c r="K20" i="87" s="1"/>
  <c r="R20" i="87"/>
  <c r="AH20" i="87" s="1"/>
  <c r="AB19" i="87"/>
  <c r="AF19" i="87" s="1"/>
  <c r="AA19" i="87"/>
  <c r="K19" i="87" s="1"/>
  <c r="Z19" i="87"/>
  <c r="Y19" i="87"/>
  <c r="U19" i="87"/>
  <c r="T19" i="87"/>
  <c r="R19" i="87"/>
  <c r="V19" i="87" s="1"/>
  <c r="AB18" i="87"/>
  <c r="AF18" i="87" s="1"/>
  <c r="AA18" i="87"/>
  <c r="Z18" i="87"/>
  <c r="Y18" i="87"/>
  <c r="U18" i="87"/>
  <c r="R18" i="87"/>
  <c r="V18" i="87" s="1"/>
  <c r="N18" i="87"/>
  <c r="AB17" i="87"/>
  <c r="AA17" i="87"/>
  <c r="Z17" i="87"/>
  <c r="Y17" i="87"/>
  <c r="R17" i="87"/>
  <c r="T17" i="87" s="1"/>
  <c r="AB16" i="87"/>
  <c r="AA16" i="87"/>
  <c r="Z16" i="87"/>
  <c r="Y16" i="87"/>
  <c r="R16" i="87"/>
  <c r="AH16" i="87" s="1"/>
  <c r="K16" i="87"/>
  <c r="AB15" i="87"/>
  <c r="AF15" i="87" s="1"/>
  <c r="AA15" i="87"/>
  <c r="Z15" i="87"/>
  <c r="Y15" i="87"/>
  <c r="U15" i="87"/>
  <c r="R15" i="87"/>
  <c r="V15" i="87" s="1"/>
  <c r="AB14" i="87"/>
  <c r="AF14" i="87" s="1"/>
  <c r="AA14" i="87"/>
  <c r="Z14" i="87"/>
  <c r="Y14" i="87"/>
  <c r="AC14" i="87" s="1"/>
  <c r="R14" i="87"/>
  <c r="V14" i="87" s="1"/>
  <c r="N14" i="87"/>
  <c r="AH13" i="87"/>
  <c r="AB13" i="87"/>
  <c r="AD13" i="87" s="1"/>
  <c r="AA13" i="87"/>
  <c r="Z13" i="87"/>
  <c r="Y13" i="87"/>
  <c r="S13" i="87"/>
  <c r="R13" i="87"/>
  <c r="T13" i="87" s="1"/>
  <c r="AB12" i="87"/>
  <c r="AA12" i="87"/>
  <c r="Z12" i="87"/>
  <c r="Y12" i="87"/>
  <c r="R12" i="87"/>
  <c r="AH12" i="87" s="1"/>
  <c r="K12" i="87"/>
  <c r="AB11" i="87"/>
  <c r="AF11" i="87" s="1"/>
  <c r="AA11" i="87"/>
  <c r="Z11" i="87"/>
  <c r="Y11" i="87"/>
  <c r="R11" i="87"/>
  <c r="V11" i="87" s="1"/>
  <c r="N11" i="87"/>
  <c r="AB10" i="87"/>
  <c r="AF10" i="87" s="1"/>
  <c r="AA10" i="87"/>
  <c r="Z10" i="87"/>
  <c r="AD10" i="87" s="1"/>
  <c r="Y10" i="87"/>
  <c r="T10" i="87"/>
  <c r="S10" i="87"/>
  <c r="R10" i="87"/>
  <c r="V10" i="87" s="1"/>
  <c r="N10" i="87"/>
  <c r="AH9" i="87"/>
  <c r="AB9" i="87"/>
  <c r="AD9" i="87" s="1"/>
  <c r="AA9" i="87"/>
  <c r="Z9" i="87"/>
  <c r="Y9" i="87"/>
  <c r="S9" i="87"/>
  <c r="R9" i="87"/>
  <c r="T9" i="87" s="1"/>
  <c r="AB8" i="87"/>
  <c r="AA8" i="87"/>
  <c r="Z8" i="87"/>
  <c r="Y8" i="87"/>
  <c r="R8" i="87"/>
  <c r="AH8" i="87" s="1"/>
  <c r="AE7" i="87"/>
  <c r="AD7" i="87"/>
  <c r="AB7" i="87"/>
  <c r="AF7" i="87" s="1"/>
  <c r="AA7" i="87"/>
  <c r="Z7" i="87"/>
  <c r="Y7" i="87"/>
  <c r="R7" i="87"/>
  <c r="V7" i="87" s="1"/>
  <c r="N7" i="87"/>
  <c r="M7" i="87"/>
  <c r="K7" i="87"/>
  <c r="AH6" i="87"/>
  <c r="AE6" i="87"/>
  <c r="AB6" i="87"/>
  <c r="AF6" i="87" s="1"/>
  <c r="AA6" i="87"/>
  <c r="Z6" i="87"/>
  <c r="Y6" i="87"/>
  <c r="U6" i="87"/>
  <c r="T6" i="87"/>
  <c r="S6" i="87"/>
  <c r="R6" i="87"/>
  <c r="V6" i="87" s="1"/>
  <c r="N6" i="87"/>
  <c r="M6" i="87"/>
  <c r="AB5" i="87"/>
  <c r="AD5" i="87" s="1"/>
  <c r="AA5" i="87"/>
  <c r="Z5" i="87"/>
  <c r="Y5" i="87"/>
  <c r="R5" i="87"/>
  <c r="T5" i="87" s="1"/>
  <c r="F26" i="86"/>
  <c r="E26" i="86"/>
  <c r="F25" i="86"/>
  <c r="E25" i="86"/>
  <c r="F24" i="86"/>
  <c r="E24" i="86"/>
  <c r="F23" i="86"/>
  <c r="E23" i="86"/>
  <c r="F22" i="86"/>
  <c r="E22" i="86"/>
  <c r="F21" i="86"/>
  <c r="E21" i="86"/>
  <c r="F20" i="86"/>
  <c r="E20" i="86"/>
  <c r="F19" i="86"/>
  <c r="E19" i="86"/>
  <c r="F18" i="86"/>
  <c r="E18" i="86"/>
  <c r="F17" i="86"/>
  <c r="E17" i="86"/>
  <c r="F16" i="86"/>
  <c r="E16" i="86"/>
  <c r="F15" i="86"/>
  <c r="E15" i="86"/>
  <c r="F14" i="86"/>
  <c r="E14" i="86"/>
  <c r="F13" i="86"/>
  <c r="E13" i="86"/>
  <c r="F12" i="86"/>
  <c r="E12" i="86"/>
  <c r="F11" i="86"/>
  <c r="E11" i="86"/>
  <c r="F10" i="86"/>
  <c r="E10" i="86"/>
  <c r="F9" i="86"/>
  <c r="E9" i="86"/>
  <c r="F8" i="86"/>
  <c r="E8" i="86"/>
  <c r="F7" i="86"/>
  <c r="E7" i="86"/>
  <c r="F6" i="86"/>
  <c r="E6" i="86"/>
  <c r="F5" i="86"/>
  <c r="E5" i="86"/>
  <c r="V28" i="85"/>
  <c r="Y28" i="85" s="1"/>
  <c r="Z28" i="85" s="1"/>
  <c r="V27" i="85"/>
  <c r="Y27" i="85" s="1"/>
  <c r="Z27" i="85" s="1"/>
  <c r="V26" i="85"/>
  <c r="Y26" i="85" s="1"/>
  <c r="Z26" i="85" s="1"/>
  <c r="V25" i="85"/>
  <c r="Y25" i="85" s="1"/>
  <c r="Z25" i="85" s="1"/>
  <c r="V24" i="85"/>
  <c r="Y24" i="85" s="1"/>
  <c r="Z24" i="85" s="1"/>
  <c r="V23" i="85"/>
  <c r="Y23" i="85" s="1"/>
  <c r="Z23" i="85" s="1"/>
  <c r="V22" i="85"/>
  <c r="Y22" i="85" s="1"/>
  <c r="Z22" i="85" s="1"/>
  <c r="V21" i="85"/>
  <c r="Y21" i="85" s="1"/>
  <c r="Z21" i="85" s="1"/>
  <c r="V20" i="85"/>
  <c r="Y20" i="85" s="1"/>
  <c r="Z20" i="85" s="1"/>
  <c r="V19" i="85"/>
  <c r="Y19" i="85" s="1"/>
  <c r="Z19" i="85" s="1"/>
  <c r="V18" i="85"/>
  <c r="Y18" i="85" s="1"/>
  <c r="Z18" i="85" s="1"/>
  <c r="V17" i="85"/>
  <c r="Y17" i="85" s="1"/>
  <c r="Z17" i="85" s="1"/>
  <c r="V16" i="85"/>
  <c r="Y16" i="85" s="1"/>
  <c r="Z16" i="85" s="1"/>
  <c r="V15" i="85"/>
  <c r="Y15" i="85" s="1"/>
  <c r="Z15" i="85" s="1"/>
  <c r="V14" i="85"/>
  <c r="Y14" i="85" s="1"/>
  <c r="Z14" i="85" s="1"/>
  <c r="V13" i="85"/>
  <c r="Y13" i="85" s="1"/>
  <c r="Z13" i="85" s="1"/>
  <c r="V12" i="85"/>
  <c r="Y12" i="85" s="1"/>
  <c r="Z12" i="85" s="1"/>
  <c r="V11" i="85"/>
  <c r="Y11" i="85" s="1"/>
  <c r="Z11" i="85" s="1"/>
  <c r="V10" i="85"/>
  <c r="Y10" i="85" s="1"/>
  <c r="Z10" i="85" s="1"/>
  <c r="V9" i="85"/>
  <c r="Y9" i="85" s="1"/>
  <c r="Z9" i="85" s="1"/>
  <c r="V8" i="85"/>
  <c r="Y8" i="85" s="1"/>
  <c r="Z8" i="85" s="1"/>
  <c r="V7" i="85"/>
  <c r="Y7" i="85" s="1"/>
  <c r="Z7" i="85" s="1"/>
  <c r="V6" i="85"/>
  <c r="Y6" i="85" s="1"/>
  <c r="CI36" i="84"/>
  <c r="CL35" i="84"/>
  <c r="CI35" i="84"/>
  <c r="CL34" i="84"/>
  <c r="CI34" i="84" s="1"/>
  <c r="CL33" i="84"/>
  <c r="CI33" i="84"/>
  <c r="CL32" i="84"/>
  <c r="CI32" i="84" s="1"/>
  <c r="CL31" i="84"/>
  <c r="CI31" i="84"/>
  <c r="CL30" i="84"/>
  <c r="CI30" i="84" s="1"/>
  <c r="CL29" i="84"/>
  <c r="CI29" i="84"/>
  <c r="CL28" i="84"/>
  <c r="CI28" i="84" s="1"/>
  <c r="CL27" i="84"/>
  <c r="CI27" i="84"/>
  <c r="CL26" i="84"/>
  <c r="CI26" i="84" s="1"/>
  <c r="CL25" i="84"/>
  <c r="CI25" i="84"/>
  <c r="CL24" i="84"/>
  <c r="CI24" i="84" s="1"/>
  <c r="CL23" i="84"/>
  <c r="CI23" i="84"/>
  <c r="CL22" i="84"/>
  <c r="CI22" i="84" s="1"/>
  <c r="CL21" i="84"/>
  <c r="CI21" i="84"/>
  <c r="CL20" i="84"/>
  <c r="CI20" i="84" s="1"/>
  <c r="CL19" i="84"/>
  <c r="CI19" i="84"/>
  <c r="CL18" i="84"/>
  <c r="CI18" i="84" s="1"/>
  <c r="CL17" i="84"/>
  <c r="CI17" i="84"/>
  <c r="CL16" i="84"/>
  <c r="CI16" i="84" s="1"/>
  <c r="CL15" i="84"/>
  <c r="CI15" i="84"/>
  <c r="CL14" i="84"/>
  <c r="CI14" i="84" s="1"/>
  <c r="CL13" i="84"/>
  <c r="CI13" i="84"/>
  <c r="CL12" i="84"/>
  <c r="CI12" i="84" s="1"/>
  <c r="CL11" i="84"/>
  <c r="CI11" i="84"/>
  <c r="CL10" i="84"/>
  <c r="CI10" i="84" s="1"/>
  <c r="CL9" i="84"/>
  <c r="CI9" i="84"/>
  <c r="CL8" i="84"/>
  <c r="CI8" i="84" s="1"/>
  <c r="CL7" i="84"/>
  <c r="CI7" i="84"/>
  <c r="CL6" i="84"/>
  <c r="CI6" i="84" s="1"/>
  <c r="CI5" i="84"/>
  <c r="L9" i="87" l="1"/>
  <c r="AE10" i="87"/>
  <c r="AD11" i="87"/>
  <c r="AC13" i="87"/>
  <c r="AD14" i="87"/>
  <c r="N15" i="87"/>
  <c r="S17" i="87"/>
  <c r="AC18" i="87"/>
  <c r="AH18" i="87"/>
  <c r="L5" i="87"/>
  <c r="K6" i="87"/>
  <c r="AC6" i="87"/>
  <c r="T7" i="87"/>
  <c r="AC8" i="87"/>
  <c r="U10" i="87"/>
  <c r="T11" i="87"/>
  <c r="K11" i="87"/>
  <c r="L13" i="87"/>
  <c r="M14" i="87"/>
  <c r="T14" i="87"/>
  <c r="AE14" i="87"/>
  <c r="AD15" i="87"/>
  <c r="AC16" i="87"/>
  <c r="AC17" i="87"/>
  <c r="AH17" i="87"/>
  <c r="S18" i="87"/>
  <c r="AD18" i="87"/>
  <c r="N19" i="87"/>
  <c r="K22" i="87"/>
  <c r="AC22" i="87"/>
  <c r="N23" i="87"/>
  <c r="AC25" i="87"/>
  <c r="AF25" i="87"/>
  <c r="AC12" i="87"/>
  <c r="S14" i="87"/>
  <c r="AD17" i="87"/>
  <c r="L6" i="87"/>
  <c r="AD6" i="87"/>
  <c r="U7" i="87"/>
  <c r="AC10" i="87"/>
  <c r="AH10" i="87"/>
  <c r="U11" i="87"/>
  <c r="U14" i="87"/>
  <c r="T15" i="87"/>
  <c r="K15" i="87"/>
  <c r="L17" i="87"/>
  <c r="M18" i="87"/>
  <c r="T18" i="87"/>
  <c r="AE18" i="87"/>
  <c r="AD19" i="87"/>
  <c r="AC20" i="87"/>
  <c r="S21" i="87"/>
  <c r="L22" i="87"/>
  <c r="S22" i="87"/>
  <c r="AD22" i="87"/>
  <c r="AD23" i="87"/>
  <c r="AC24" i="87"/>
  <c r="S25" i="87"/>
  <c r="AE25" i="87"/>
  <c r="AH14" i="87"/>
  <c r="M22" i="87"/>
  <c r="AE22" i="87"/>
  <c r="K23" i="87"/>
  <c r="AC26" i="87"/>
  <c r="K8" i="87"/>
  <c r="V8" i="87"/>
  <c r="N5" i="87"/>
  <c r="U5" i="87"/>
  <c r="AE5" i="87"/>
  <c r="L7" i="87"/>
  <c r="S7" i="87"/>
  <c r="AC7" i="87"/>
  <c r="AH7" i="87"/>
  <c r="M8" i="87"/>
  <c r="T8" i="87"/>
  <c r="AD8" i="87"/>
  <c r="K52" i="87" s="1"/>
  <c r="C21" i="83" s="1"/>
  <c r="N9" i="87"/>
  <c r="U9" i="87"/>
  <c r="AE9" i="87"/>
  <c r="K10" i="87"/>
  <c r="L11" i="87"/>
  <c r="S11" i="87"/>
  <c r="AC11" i="87"/>
  <c r="AH11" i="87"/>
  <c r="M12" i="87"/>
  <c r="T12" i="87"/>
  <c r="AD12" i="87"/>
  <c r="N13" i="87"/>
  <c r="U13" i="87"/>
  <c r="AE13" i="87"/>
  <c r="K14" i="87"/>
  <c r="L15" i="87"/>
  <c r="S15" i="87"/>
  <c r="AC15" i="87"/>
  <c r="AH15" i="87"/>
  <c r="M16" i="87"/>
  <c r="T16" i="87"/>
  <c r="AD16" i="87"/>
  <c r="N17" i="87"/>
  <c r="U17" i="87"/>
  <c r="AE17" i="87"/>
  <c r="K18" i="87"/>
  <c r="L19" i="87"/>
  <c r="S19" i="87"/>
  <c r="AC19" i="87"/>
  <c r="AH19" i="87"/>
  <c r="M20" i="87"/>
  <c r="T20" i="87"/>
  <c r="AD20" i="87"/>
  <c r="N21" i="87"/>
  <c r="U21" i="87"/>
  <c r="AE21" i="87"/>
  <c r="L23" i="87"/>
  <c r="S23" i="87"/>
  <c r="AC23" i="87"/>
  <c r="AH23" i="87"/>
  <c r="M24" i="87"/>
  <c r="T24" i="87"/>
  <c r="AD24" i="87"/>
  <c r="V25" i="87"/>
  <c r="M26" i="87"/>
  <c r="T26" i="87"/>
  <c r="AD26" i="87"/>
  <c r="K5" i="87"/>
  <c r="V5" i="87"/>
  <c r="AF5" i="87"/>
  <c r="N8" i="87"/>
  <c r="U8" i="87"/>
  <c r="AE8" i="87"/>
  <c r="K9" i="87"/>
  <c r="V9" i="87"/>
  <c r="AF9" i="87"/>
  <c r="L10" i="87"/>
  <c r="M11" i="87"/>
  <c r="N12" i="87"/>
  <c r="U12" i="87"/>
  <c r="AE12" i="87"/>
  <c r="K13" i="87"/>
  <c r="V13" i="87"/>
  <c r="AF13" i="87"/>
  <c r="L14" i="87"/>
  <c r="M15" i="87"/>
  <c r="N16" i="87"/>
  <c r="U16" i="87"/>
  <c r="AE16" i="87"/>
  <c r="K17" i="87"/>
  <c r="V17" i="87"/>
  <c r="AF17" i="87"/>
  <c r="L18" i="87"/>
  <c r="M19" i="87"/>
  <c r="N20" i="87"/>
  <c r="U20" i="87"/>
  <c r="AE20" i="87"/>
  <c r="V21" i="87"/>
  <c r="AF21" i="87"/>
  <c r="M23" i="87"/>
  <c r="N24" i="87"/>
  <c r="U24" i="87"/>
  <c r="AE24" i="87"/>
  <c r="K25" i="87"/>
  <c r="N26" i="87"/>
  <c r="U26" i="87"/>
  <c r="AE26" i="87"/>
  <c r="S5" i="87"/>
  <c r="AC9" i="87"/>
  <c r="M10" i="87"/>
  <c r="AE11" i="87"/>
  <c r="V12" i="87"/>
  <c r="AF12" i="87"/>
  <c r="AE15" i="87"/>
  <c r="V16" i="87"/>
  <c r="AF16" i="87"/>
  <c r="AE19" i="87"/>
  <c r="V20" i="87"/>
  <c r="AF20" i="87"/>
  <c r="AE23" i="87"/>
  <c r="V24" i="87"/>
  <c r="AF24" i="87"/>
  <c r="V26" i="87"/>
  <c r="AF26" i="87"/>
  <c r="AC5" i="87"/>
  <c r="AH5" i="87"/>
  <c r="AF8" i="87"/>
  <c r="M5" i="87"/>
  <c r="L8" i="87"/>
  <c r="S8" i="87"/>
  <c r="M9" i="87"/>
  <c r="L12" i="87"/>
  <c r="S12" i="87"/>
  <c r="M13" i="87"/>
  <c r="L16" i="87"/>
  <c r="S16" i="87"/>
  <c r="M17" i="87"/>
  <c r="L20" i="87"/>
  <c r="S20" i="87"/>
  <c r="M21" i="87"/>
  <c r="L24" i="87"/>
  <c r="S24" i="87"/>
  <c r="L26" i="87"/>
  <c r="S26" i="87"/>
  <c r="W56" i="85"/>
  <c r="W59" i="85"/>
  <c r="O17" i="83" s="1"/>
  <c r="W55" i="85"/>
  <c r="W51" i="85"/>
  <c r="W48" i="85"/>
  <c r="W58" i="85"/>
  <c r="N17" i="83" s="1"/>
  <c r="W54" i="85"/>
  <c r="W50" i="85"/>
  <c r="W52" i="85"/>
  <c r="W57" i="85"/>
  <c r="W53" i="85"/>
  <c r="W49" i="85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7" i="78"/>
  <c r="CI36" i="72"/>
  <c r="CI37" i="72"/>
  <c r="CI38" i="72"/>
  <c r="CI39" i="72"/>
  <c r="CI40" i="72"/>
  <c r="CI41" i="72"/>
  <c r="CI42" i="72"/>
  <c r="CI43" i="72"/>
  <c r="CI44" i="72"/>
  <c r="CI45" i="72"/>
  <c r="CI46" i="72"/>
  <c r="CI36" i="66"/>
  <c r="CI37" i="66"/>
  <c r="CI38" i="66"/>
  <c r="CI39" i="66"/>
  <c r="CI40" i="66"/>
  <c r="CI41" i="66"/>
  <c r="CI42" i="66"/>
  <c r="CI36" i="77"/>
  <c r="AF44" i="80"/>
  <c r="AE44" i="80"/>
  <c r="AF43" i="80"/>
  <c r="AE43" i="80"/>
  <c r="AF42" i="80"/>
  <c r="AE42" i="80"/>
  <c r="AB26" i="80"/>
  <c r="AF26" i="80" s="1"/>
  <c r="AA26" i="80"/>
  <c r="Z26" i="80"/>
  <c r="Y26" i="80"/>
  <c r="U26" i="80"/>
  <c r="T26" i="80"/>
  <c r="R26" i="80"/>
  <c r="V26" i="80" s="1"/>
  <c r="N26" i="80"/>
  <c r="AB25" i="80"/>
  <c r="AA25" i="80"/>
  <c r="Z25" i="80"/>
  <c r="Y25" i="80"/>
  <c r="V25" i="80"/>
  <c r="R25" i="80"/>
  <c r="U25" i="80" s="1"/>
  <c r="AB24" i="80"/>
  <c r="AF24" i="80" s="1"/>
  <c r="AA24" i="80"/>
  <c r="Z24" i="80"/>
  <c r="Y24" i="80"/>
  <c r="K24" i="80" s="1"/>
  <c r="R24" i="80"/>
  <c r="V24" i="80" s="1"/>
  <c r="N24" i="80"/>
  <c r="AF23" i="80"/>
  <c r="AB23" i="80"/>
  <c r="AA23" i="80"/>
  <c r="Z23" i="80"/>
  <c r="Y23" i="80"/>
  <c r="L23" i="80" s="1"/>
  <c r="V23" i="80"/>
  <c r="R23" i="80"/>
  <c r="U23" i="80" s="1"/>
  <c r="AB22" i="80"/>
  <c r="AE22" i="80" s="1"/>
  <c r="AA22" i="80"/>
  <c r="Z22" i="80"/>
  <c r="Y22" i="80"/>
  <c r="V22" i="80"/>
  <c r="U22" i="80"/>
  <c r="R22" i="80"/>
  <c r="T22" i="80" s="1"/>
  <c r="L22" i="80"/>
  <c r="AF21" i="80"/>
  <c r="AB21" i="80"/>
  <c r="AD21" i="80" s="1"/>
  <c r="AA21" i="80"/>
  <c r="Z21" i="80"/>
  <c r="Y21" i="80"/>
  <c r="V21" i="80"/>
  <c r="U21" i="80"/>
  <c r="T21" i="80"/>
  <c r="R21" i="80"/>
  <c r="N21" i="80"/>
  <c r="M21" i="80"/>
  <c r="K21" i="80"/>
  <c r="AB20" i="80"/>
  <c r="AF20" i="80" s="1"/>
  <c r="AA20" i="80"/>
  <c r="AE20" i="80" s="1"/>
  <c r="Z20" i="80"/>
  <c r="Y20" i="80"/>
  <c r="U20" i="80"/>
  <c r="T20" i="80"/>
  <c r="S20" i="80"/>
  <c r="R20" i="80"/>
  <c r="V20" i="80" s="1"/>
  <c r="N20" i="80"/>
  <c r="AH19" i="80"/>
  <c r="AB19" i="80"/>
  <c r="AA19" i="80"/>
  <c r="K19" i="80" s="1"/>
  <c r="Z19" i="80"/>
  <c r="Y19" i="80"/>
  <c r="V19" i="80"/>
  <c r="T19" i="80"/>
  <c r="S19" i="80"/>
  <c r="R19" i="80"/>
  <c r="U19" i="80" s="1"/>
  <c r="AH18" i="80"/>
  <c r="AF18" i="80"/>
  <c r="AB18" i="80"/>
  <c r="AA18" i="80"/>
  <c r="K18" i="80" s="1"/>
  <c r="Z18" i="80"/>
  <c r="Y18" i="80"/>
  <c r="V18" i="80"/>
  <c r="U18" i="80"/>
  <c r="S18" i="80"/>
  <c r="R18" i="80"/>
  <c r="T18" i="80" s="1"/>
  <c r="N18" i="80"/>
  <c r="L18" i="80"/>
  <c r="AB17" i="80"/>
  <c r="N17" i="80" s="1"/>
  <c r="AA17" i="80"/>
  <c r="Z17" i="80"/>
  <c r="Y17" i="80"/>
  <c r="R17" i="80"/>
  <c r="V17" i="80" s="1"/>
  <c r="AB16" i="80"/>
  <c r="AF16" i="80" s="1"/>
  <c r="AA16" i="80"/>
  <c r="AE16" i="80" s="1"/>
  <c r="Z16" i="80"/>
  <c r="Y16" i="80"/>
  <c r="R16" i="80"/>
  <c r="V16" i="80" s="1"/>
  <c r="N16" i="80"/>
  <c r="AB15" i="80"/>
  <c r="AA15" i="80"/>
  <c r="Z15" i="80"/>
  <c r="Y15" i="80"/>
  <c r="R15" i="80"/>
  <c r="AH15" i="80" s="1"/>
  <c r="N15" i="80"/>
  <c r="AB14" i="80"/>
  <c r="AF14" i="80" s="1"/>
  <c r="AA14" i="80"/>
  <c r="Z14" i="80"/>
  <c r="Y14" i="80"/>
  <c r="M14" i="80" s="1"/>
  <c r="U14" i="80"/>
  <c r="R14" i="80"/>
  <c r="V14" i="80" s="1"/>
  <c r="N14" i="80"/>
  <c r="AB13" i="80"/>
  <c r="AF13" i="80" s="1"/>
  <c r="AA13" i="80"/>
  <c r="AE13" i="80" s="1"/>
  <c r="Z13" i="80"/>
  <c r="Y13" i="80"/>
  <c r="U13" i="80"/>
  <c r="T13" i="80"/>
  <c r="S13" i="80"/>
  <c r="R13" i="80"/>
  <c r="V13" i="80" s="1"/>
  <c r="N13" i="80"/>
  <c r="M13" i="80"/>
  <c r="AB12" i="80"/>
  <c r="AA12" i="80"/>
  <c r="Z12" i="80"/>
  <c r="Y12" i="80"/>
  <c r="K12" i="80" s="1"/>
  <c r="R12" i="80"/>
  <c r="T12" i="80" s="1"/>
  <c r="AB11" i="80"/>
  <c r="AC11" i="80" s="1"/>
  <c r="AA11" i="80"/>
  <c r="Z11" i="80"/>
  <c r="Y11" i="80"/>
  <c r="U11" i="80"/>
  <c r="R11" i="80"/>
  <c r="AH11" i="80" s="1"/>
  <c r="AB10" i="80"/>
  <c r="AF10" i="80" s="1"/>
  <c r="AA10" i="80"/>
  <c r="K10" i="80" s="1"/>
  <c r="Z10" i="80"/>
  <c r="Y10" i="80"/>
  <c r="T10" i="80"/>
  <c r="R10" i="80"/>
  <c r="V10" i="80" s="1"/>
  <c r="AB9" i="80"/>
  <c r="AF9" i="80" s="1"/>
  <c r="AA9" i="80"/>
  <c r="Z9" i="80"/>
  <c r="Y9" i="80"/>
  <c r="M9" i="80" s="1"/>
  <c r="R9" i="80"/>
  <c r="V9" i="80" s="1"/>
  <c r="N9" i="80"/>
  <c r="AB8" i="80"/>
  <c r="AA8" i="80"/>
  <c r="Z8" i="80"/>
  <c r="Y8" i="80"/>
  <c r="R8" i="80"/>
  <c r="AH8" i="80" s="1"/>
  <c r="K8" i="80"/>
  <c r="AE7" i="80"/>
  <c r="AB7" i="80"/>
  <c r="AC7" i="80" s="1"/>
  <c r="AA7" i="80"/>
  <c r="Z7" i="80"/>
  <c r="Y7" i="80"/>
  <c r="R7" i="80"/>
  <c r="AH7" i="80" s="1"/>
  <c r="N7" i="80"/>
  <c r="K7" i="80"/>
  <c r="AB6" i="80"/>
  <c r="AF6" i="80" s="1"/>
  <c r="AA6" i="80"/>
  <c r="Z6" i="80"/>
  <c r="Y6" i="80"/>
  <c r="U6" i="80"/>
  <c r="T6" i="80"/>
  <c r="R6" i="80"/>
  <c r="V6" i="80" s="1"/>
  <c r="M6" i="80"/>
  <c r="AB5" i="80"/>
  <c r="AF5" i="80" s="1"/>
  <c r="AA5" i="80"/>
  <c r="AE5" i="80" s="1"/>
  <c r="Z5" i="80"/>
  <c r="AD5" i="80" s="1"/>
  <c r="Y5" i="80"/>
  <c r="U5" i="80"/>
  <c r="T5" i="80"/>
  <c r="S5" i="80"/>
  <c r="R5" i="80"/>
  <c r="V5" i="80" s="1"/>
  <c r="N5" i="80"/>
  <c r="F26" i="79"/>
  <c r="E26" i="79"/>
  <c r="F25" i="79"/>
  <c r="E25" i="79"/>
  <c r="F24" i="79"/>
  <c r="E24" i="79"/>
  <c r="F23" i="79"/>
  <c r="E23" i="79"/>
  <c r="F22" i="79"/>
  <c r="E22" i="79"/>
  <c r="F21" i="79"/>
  <c r="E21" i="79"/>
  <c r="F20" i="79"/>
  <c r="E20" i="79"/>
  <c r="F19" i="79"/>
  <c r="E19" i="79"/>
  <c r="F18" i="79"/>
  <c r="E18" i="79"/>
  <c r="F17" i="79"/>
  <c r="E17" i="79"/>
  <c r="F16" i="79"/>
  <c r="E16" i="79"/>
  <c r="F15" i="79"/>
  <c r="E15" i="79"/>
  <c r="F14" i="79"/>
  <c r="E14" i="79"/>
  <c r="F13" i="79"/>
  <c r="E13" i="79"/>
  <c r="F12" i="79"/>
  <c r="E12" i="79"/>
  <c r="F11" i="79"/>
  <c r="E11" i="79"/>
  <c r="F10" i="79"/>
  <c r="E10" i="79"/>
  <c r="F9" i="79"/>
  <c r="E9" i="79"/>
  <c r="F8" i="79"/>
  <c r="E8" i="79"/>
  <c r="F7" i="79"/>
  <c r="E7" i="79"/>
  <c r="F6" i="79"/>
  <c r="E6" i="79"/>
  <c r="F5" i="79"/>
  <c r="E5" i="79"/>
  <c r="V28" i="78"/>
  <c r="Y28" i="78" s="1"/>
  <c r="Z28" i="78" s="1"/>
  <c r="V27" i="78"/>
  <c r="Y27" i="78" s="1"/>
  <c r="Z27" i="78" s="1"/>
  <c r="V26" i="78"/>
  <c r="Y26" i="78" s="1"/>
  <c r="Z26" i="78" s="1"/>
  <c r="V25" i="78"/>
  <c r="Y25" i="78" s="1"/>
  <c r="Z25" i="78" s="1"/>
  <c r="V24" i="78"/>
  <c r="Y24" i="78" s="1"/>
  <c r="Z24" i="78" s="1"/>
  <c r="V23" i="78"/>
  <c r="Y23" i="78" s="1"/>
  <c r="Z23" i="78" s="1"/>
  <c r="V22" i="78"/>
  <c r="Y22" i="78" s="1"/>
  <c r="Z22" i="78" s="1"/>
  <c r="V21" i="78"/>
  <c r="Y21" i="78" s="1"/>
  <c r="Z21" i="78" s="1"/>
  <c r="V20" i="78"/>
  <c r="Y20" i="78" s="1"/>
  <c r="Z20" i="78" s="1"/>
  <c r="V19" i="78"/>
  <c r="Y19" i="78" s="1"/>
  <c r="Z19" i="78" s="1"/>
  <c r="V18" i="78"/>
  <c r="Y18" i="78" s="1"/>
  <c r="Z18" i="78" s="1"/>
  <c r="V17" i="78"/>
  <c r="Y17" i="78" s="1"/>
  <c r="Z17" i="78" s="1"/>
  <c r="V16" i="78"/>
  <c r="Y16" i="78" s="1"/>
  <c r="Z16" i="78" s="1"/>
  <c r="V15" i="78"/>
  <c r="Y15" i="78" s="1"/>
  <c r="Z15" i="78" s="1"/>
  <c r="V14" i="78"/>
  <c r="Y14" i="78" s="1"/>
  <c r="Z14" i="78" s="1"/>
  <c r="V13" i="78"/>
  <c r="Y13" i="78" s="1"/>
  <c r="Z13" i="78" s="1"/>
  <c r="V12" i="78"/>
  <c r="Y12" i="78" s="1"/>
  <c r="Z12" i="78" s="1"/>
  <c r="V11" i="78"/>
  <c r="Y11" i="78" s="1"/>
  <c r="Z11" i="78" s="1"/>
  <c r="V10" i="78"/>
  <c r="Y10" i="78" s="1"/>
  <c r="Z10" i="78" s="1"/>
  <c r="V9" i="78"/>
  <c r="Y9" i="78" s="1"/>
  <c r="Z9" i="78" s="1"/>
  <c r="V8" i="78"/>
  <c r="Y8" i="78" s="1"/>
  <c r="Z8" i="78" s="1"/>
  <c r="V7" i="78"/>
  <c r="Y7" i="78" s="1"/>
  <c r="Z7" i="78" s="1"/>
  <c r="V6" i="78"/>
  <c r="Y6" i="78" s="1"/>
  <c r="CL35" i="77"/>
  <c r="CI35" i="77" s="1"/>
  <c r="CL34" i="77"/>
  <c r="CI34" i="77" s="1"/>
  <c r="CL33" i="77"/>
  <c r="CI33" i="77" s="1"/>
  <c r="CL32" i="77"/>
  <c r="CI32" i="77" s="1"/>
  <c r="CL31" i="77"/>
  <c r="CI31" i="77"/>
  <c r="CL30" i="77"/>
  <c r="CI30" i="77" s="1"/>
  <c r="CL29" i="77"/>
  <c r="CI29" i="77"/>
  <c r="CL28" i="77"/>
  <c r="CI28" i="77" s="1"/>
  <c r="CL27" i="77"/>
  <c r="CI27" i="77" s="1"/>
  <c r="CL26" i="77"/>
  <c r="CI26" i="77" s="1"/>
  <c r="CL25" i="77"/>
  <c r="CI25" i="77" s="1"/>
  <c r="CL24" i="77"/>
  <c r="CI24" i="77" s="1"/>
  <c r="CL23" i="77"/>
  <c r="CI23" i="77"/>
  <c r="CL22" i="77"/>
  <c r="CI22" i="77" s="1"/>
  <c r="CL21" i="77"/>
  <c r="CI21" i="77"/>
  <c r="CL20" i="77"/>
  <c r="CI20" i="77" s="1"/>
  <c r="CL19" i="77"/>
  <c r="CI19" i="77" s="1"/>
  <c r="CL18" i="77"/>
  <c r="CI18" i="77" s="1"/>
  <c r="CL17" i="77"/>
  <c r="CI17" i="77" s="1"/>
  <c r="CL16" i="77"/>
  <c r="CI16" i="77" s="1"/>
  <c r="CL15" i="77"/>
  <c r="CI15" i="77"/>
  <c r="CL14" i="77"/>
  <c r="CI14" i="77" s="1"/>
  <c r="CL13" i="77"/>
  <c r="CI13" i="77"/>
  <c r="CL12" i="77"/>
  <c r="CI12" i="77" s="1"/>
  <c r="CL11" i="77"/>
  <c r="CI11" i="77" s="1"/>
  <c r="CL10" i="77"/>
  <c r="CI10" i="77" s="1"/>
  <c r="CL9" i="77"/>
  <c r="CI9" i="77" s="1"/>
  <c r="CL8" i="77"/>
  <c r="CI8" i="77" s="1"/>
  <c r="CL7" i="77"/>
  <c r="CI7" i="77"/>
  <c r="CL6" i="77"/>
  <c r="CI6" i="77" s="1"/>
  <c r="CI5" i="77"/>
  <c r="K7" i="75"/>
  <c r="K11" i="75"/>
  <c r="K22" i="75"/>
  <c r="K23" i="75"/>
  <c r="B4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5" i="75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5" i="74"/>
  <c r="AB26" i="75"/>
  <c r="AF26" i="75" s="1"/>
  <c r="AA26" i="75"/>
  <c r="Z26" i="75"/>
  <c r="AD26" i="75" s="1"/>
  <c r="Y26" i="75"/>
  <c r="K26" i="75" s="1"/>
  <c r="S26" i="75"/>
  <c r="R26" i="75"/>
  <c r="V26" i="75" s="1"/>
  <c r="N26" i="75"/>
  <c r="AF25" i="75"/>
  <c r="AB25" i="75"/>
  <c r="K25" i="75" s="1"/>
  <c r="AA25" i="75"/>
  <c r="Z25" i="75"/>
  <c r="Y25" i="75"/>
  <c r="R25" i="75"/>
  <c r="V25" i="75" s="1"/>
  <c r="AB24" i="75"/>
  <c r="AF24" i="75" s="1"/>
  <c r="AA24" i="75"/>
  <c r="Z24" i="75"/>
  <c r="Y24" i="75"/>
  <c r="U24" i="75"/>
  <c r="T24" i="75"/>
  <c r="R24" i="75"/>
  <c r="V24" i="75" s="1"/>
  <c r="N24" i="75"/>
  <c r="AB23" i="75"/>
  <c r="AA23" i="75"/>
  <c r="Z23" i="75"/>
  <c r="L23" i="75" s="1"/>
  <c r="Y23" i="75"/>
  <c r="AC23" i="75" s="1"/>
  <c r="R23" i="75"/>
  <c r="AH23" i="75" s="1"/>
  <c r="AE22" i="75"/>
  <c r="AB22" i="75"/>
  <c r="L22" i="75" s="1"/>
  <c r="AA22" i="75"/>
  <c r="Z22" i="75"/>
  <c r="Y22" i="75"/>
  <c r="R22" i="75"/>
  <c r="V22" i="75" s="1"/>
  <c r="N22" i="75"/>
  <c r="AB21" i="75"/>
  <c r="AF21" i="75" s="1"/>
  <c r="AA21" i="75"/>
  <c r="Z21" i="75"/>
  <c r="Y21" i="75"/>
  <c r="V21" i="75"/>
  <c r="U21" i="75"/>
  <c r="R21" i="75"/>
  <c r="T21" i="75" s="1"/>
  <c r="AB20" i="75"/>
  <c r="AF20" i="75" s="1"/>
  <c r="AA20" i="75"/>
  <c r="Z20" i="75"/>
  <c r="Y20" i="75"/>
  <c r="L20" i="75" s="1"/>
  <c r="R20" i="75"/>
  <c r="V20" i="75" s="1"/>
  <c r="N20" i="75"/>
  <c r="AH19" i="75"/>
  <c r="AB19" i="75"/>
  <c r="AF19" i="75" s="1"/>
  <c r="AA19" i="75"/>
  <c r="Z19" i="75"/>
  <c r="Y19" i="75"/>
  <c r="V19" i="75"/>
  <c r="T19" i="75"/>
  <c r="R19" i="75"/>
  <c r="U19" i="75" s="1"/>
  <c r="AH18" i="75"/>
  <c r="AB18" i="75"/>
  <c r="AF18" i="75" s="1"/>
  <c r="AA18" i="75"/>
  <c r="Z18" i="75"/>
  <c r="Y18" i="75"/>
  <c r="V18" i="75"/>
  <c r="R18" i="75"/>
  <c r="T18" i="75" s="1"/>
  <c r="N18" i="75"/>
  <c r="AF17" i="75"/>
  <c r="AB17" i="75"/>
  <c r="AA17" i="75"/>
  <c r="Z17" i="75"/>
  <c r="M17" i="75" s="1"/>
  <c r="Y17" i="75"/>
  <c r="T17" i="75"/>
  <c r="R17" i="75"/>
  <c r="V17" i="75" s="1"/>
  <c r="N17" i="75"/>
  <c r="AB16" i="75"/>
  <c r="AF16" i="75" s="1"/>
  <c r="AA16" i="75"/>
  <c r="Z16" i="75"/>
  <c r="Y16" i="75"/>
  <c r="AC16" i="75" s="1"/>
  <c r="R16" i="75"/>
  <c r="V16" i="75" s="1"/>
  <c r="N16" i="75"/>
  <c r="AB15" i="75"/>
  <c r="AD15" i="75" s="1"/>
  <c r="AA15" i="75"/>
  <c r="Z15" i="75"/>
  <c r="Y15" i="75"/>
  <c r="S15" i="75"/>
  <c r="R15" i="75"/>
  <c r="V15" i="75" s="1"/>
  <c r="AB14" i="75"/>
  <c r="K14" i="75" s="1"/>
  <c r="AA14" i="75"/>
  <c r="Z14" i="75"/>
  <c r="Y14" i="75"/>
  <c r="R14" i="75"/>
  <c r="S14" i="75" s="1"/>
  <c r="AB13" i="75"/>
  <c r="AF13" i="75" s="1"/>
  <c r="AA13" i="75"/>
  <c r="Z13" i="75"/>
  <c r="Y13" i="75"/>
  <c r="T13" i="75"/>
  <c r="R13" i="75"/>
  <c r="V13" i="75" s="1"/>
  <c r="AB12" i="75"/>
  <c r="AF12" i="75" s="1"/>
  <c r="AA12" i="75"/>
  <c r="Z12" i="75"/>
  <c r="Y12" i="75"/>
  <c r="U12" i="75"/>
  <c r="T12" i="75"/>
  <c r="R12" i="75"/>
  <c r="V12" i="75" s="1"/>
  <c r="AH11" i="75"/>
  <c r="AB11" i="75"/>
  <c r="AA11" i="75"/>
  <c r="Z11" i="75"/>
  <c r="L11" i="75" s="1"/>
  <c r="Y11" i="75"/>
  <c r="R11" i="75"/>
  <c r="T11" i="75" s="1"/>
  <c r="AB10" i="75"/>
  <c r="AE10" i="75" s="1"/>
  <c r="AA10" i="75"/>
  <c r="Z10" i="75"/>
  <c r="Y10" i="75"/>
  <c r="R10" i="75"/>
  <c r="AH10" i="75" s="1"/>
  <c r="AB9" i="75"/>
  <c r="AA9" i="75"/>
  <c r="M9" i="75" s="1"/>
  <c r="Z9" i="75"/>
  <c r="AD9" i="75" s="1"/>
  <c r="Y9" i="75"/>
  <c r="R9" i="75"/>
  <c r="AH9" i="75" s="1"/>
  <c r="N9" i="75"/>
  <c r="AB8" i="75"/>
  <c r="AF8" i="75" s="1"/>
  <c r="AA8" i="75"/>
  <c r="Z8" i="75"/>
  <c r="Y8" i="75"/>
  <c r="U8" i="75"/>
  <c r="T8" i="75"/>
  <c r="R8" i="75"/>
  <c r="V8" i="75" s="1"/>
  <c r="N8" i="75"/>
  <c r="AB7" i="75"/>
  <c r="AD7" i="75" s="1"/>
  <c r="AA7" i="75"/>
  <c r="Z7" i="75"/>
  <c r="Y7" i="75"/>
  <c r="R7" i="75"/>
  <c r="S7" i="75" s="1"/>
  <c r="AB6" i="75"/>
  <c r="L6" i="75" s="1"/>
  <c r="AA6" i="75"/>
  <c r="Z6" i="75"/>
  <c r="Y6" i="75"/>
  <c r="U6" i="75"/>
  <c r="R6" i="75"/>
  <c r="S6" i="75" s="1"/>
  <c r="AB5" i="75"/>
  <c r="AA5" i="75"/>
  <c r="AE5" i="75" s="1"/>
  <c r="Z5" i="75"/>
  <c r="AD5" i="75" s="1"/>
  <c r="Y5" i="75"/>
  <c r="T5" i="75"/>
  <c r="R5" i="75"/>
  <c r="V5" i="75" s="1"/>
  <c r="C8" i="73"/>
  <c r="D6" i="74" s="1"/>
  <c r="C9" i="73"/>
  <c r="D7" i="74" s="1"/>
  <c r="C10" i="73"/>
  <c r="D8" i="74" s="1"/>
  <c r="C11" i="73"/>
  <c r="D9" i="74" s="1"/>
  <c r="C12" i="73"/>
  <c r="D10" i="74" s="1"/>
  <c r="C13" i="73"/>
  <c r="D11" i="74" s="1"/>
  <c r="C14" i="73"/>
  <c r="D12" i="74" s="1"/>
  <c r="C15" i="73"/>
  <c r="D13" i="74" s="1"/>
  <c r="C16" i="73"/>
  <c r="D14" i="74" s="1"/>
  <c r="C17" i="73"/>
  <c r="D15" i="74" s="1"/>
  <c r="C18" i="73"/>
  <c r="D16" i="74" s="1"/>
  <c r="C19" i="73"/>
  <c r="D17" i="74" s="1"/>
  <c r="C20" i="73"/>
  <c r="D18" i="74" s="1"/>
  <c r="C21" i="73"/>
  <c r="D19" i="74" s="1"/>
  <c r="C22" i="73"/>
  <c r="D20" i="74" s="1"/>
  <c r="C23" i="73"/>
  <c r="D21" i="74" s="1"/>
  <c r="C24" i="73"/>
  <c r="D22" i="74" s="1"/>
  <c r="C25" i="73"/>
  <c r="D23" i="74" s="1"/>
  <c r="C26" i="73"/>
  <c r="D24" i="74" s="1"/>
  <c r="C27" i="73"/>
  <c r="D25" i="74" s="1"/>
  <c r="C28" i="73"/>
  <c r="D26" i="74" s="1"/>
  <c r="C7" i="73"/>
  <c r="D5" i="74" s="1"/>
  <c r="AH20" i="75" l="1"/>
  <c r="AH9" i="80"/>
  <c r="M23" i="80"/>
  <c r="I20" i="86"/>
  <c r="E17" i="83"/>
  <c r="I21" i="86"/>
  <c r="D17" i="83"/>
  <c r="K19" i="75"/>
  <c r="M5" i="80"/>
  <c r="L20" i="80"/>
  <c r="U5" i="75"/>
  <c r="AE6" i="75"/>
  <c r="AC12" i="75"/>
  <c r="AH12" i="75"/>
  <c r="U13" i="75"/>
  <c r="AC15" i="75"/>
  <c r="AH15" i="75"/>
  <c r="S16" i="75"/>
  <c r="AD16" i="75"/>
  <c r="U17" i="75"/>
  <c r="AE17" i="75"/>
  <c r="M19" i="75"/>
  <c r="S20" i="75"/>
  <c r="AD20" i="75"/>
  <c r="N21" i="75"/>
  <c r="AH24" i="75"/>
  <c r="M26" i="75"/>
  <c r="T26" i="75"/>
  <c r="AE26" i="75"/>
  <c r="K18" i="75"/>
  <c r="K10" i="75"/>
  <c r="K6" i="75"/>
  <c r="N6" i="80"/>
  <c r="AD6" i="80"/>
  <c r="AD8" i="80"/>
  <c r="S9" i="80"/>
  <c r="AD9" i="80"/>
  <c r="M10" i="80"/>
  <c r="U10" i="80"/>
  <c r="AD14" i="80"/>
  <c r="K15" i="80"/>
  <c r="AD17" i="80"/>
  <c r="AC18" i="80"/>
  <c r="AC19" i="80"/>
  <c r="N22" i="80"/>
  <c r="AF22" i="80"/>
  <c r="AH23" i="80"/>
  <c r="S24" i="80"/>
  <c r="AD24" i="80"/>
  <c r="K26" i="80"/>
  <c r="AH26" i="80"/>
  <c r="I25" i="86"/>
  <c r="M17" i="83"/>
  <c r="AH16" i="75"/>
  <c r="K15" i="75"/>
  <c r="AH24" i="80"/>
  <c r="F17" i="83"/>
  <c r="I19" i="86"/>
  <c r="AC5" i="75"/>
  <c r="AC8" i="75"/>
  <c r="AH8" i="75"/>
  <c r="T9" i="75"/>
  <c r="N5" i="75"/>
  <c r="N6" i="75"/>
  <c r="S8" i="75"/>
  <c r="AD8" i="75"/>
  <c r="U9" i="75"/>
  <c r="AC9" i="75"/>
  <c r="S11" i="75"/>
  <c r="M11" i="75"/>
  <c r="S12" i="75"/>
  <c r="AD12" i="75"/>
  <c r="N13" i="75"/>
  <c r="L14" i="75"/>
  <c r="M16" i="75"/>
  <c r="T16" i="75"/>
  <c r="AE16" i="75"/>
  <c r="AD17" i="75"/>
  <c r="U18" i="75"/>
  <c r="M20" i="75"/>
  <c r="T20" i="75"/>
  <c r="AE20" i="75"/>
  <c r="V23" i="75"/>
  <c r="S24" i="75"/>
  <c r="M24" i="75"/>
  <c r="N25" i="75"/>
  <c r="U26" i="75"/>
  <c r="K21" i="75"/>
  <c r="K17" i="75"/>
  <c r="K13" i="75"/>
  <c r="K9" i="75"/>
  <c r="AC5" i="80"/>
  <c r="AH5" i="80"/>
  <c r="AE6" i="80"/>
  <c r="U7" i="80"/>
  <c r="L9" i="80"/>
  <c r="T9" i="80"/>
  <c r="AE9" i="80"/>
  <c r="N10" i="80"/>
  <c r="N11" i="80"/>
  <c r="AD12" i="80"/>
  <c r="AC13" i="80"/>
  <c r="AH13" i="80"/>
  <c r="T14" i="80"/>
  <c r="K14" i="80"/>
  <c r="U15" i="80"/>
  <c r="AC15" i="80"/>
  <c r="L16" i="80"/>
  <c r="K17" i="80"/>
  <c r="M17" i="80"/>
  <c r="AF17" i="80"/>
  <c r="AE18" i="80"/>
  <c r="AF19" i="80"/>
  <c r="AH20" i="80"/>
  <c r="AE21" i="80"/>
  <c r="AH22" i="80"/>
  <c r="T23" i="80"/>
  <c r="M24" i="80"/>
  <c r="T24" i="80"/>
  <c r="AE24" i="80"/>
  <c r="S26" i="80"/>
  <c r="M26" i="80"/>
  <c r="G17" i="83"/>
  <c r="I18" i="86"/>
  <c r="I23" i="86"/>
  <c r="K17" i="83"/>
  <c r="I24" i="86"/>
  <c r="L17" i="83"/>
  <c r="N12" i="75"/>
  <c r="L8" i="75"/>
  <c r="AE8" i="75"/>
  <c r="AE12" i="75"/>
  <c r="AD13" i="75"/>
  <c r="U16" i="75"/>
  <c r="U20" i="75"/>
  <c r="L24" i="75"/>
  <c r="AH26" i="75"/>
  <c r="K24" i="75"/>
  <c r="K20" i="75"/>
  <c r="K16" i="75"/>
  <c r="K12" i="75"/>
  <c r="K8" i="75"/>
  <c r="K6" i="80"/>
  <c r="U9" i="80"/>
  <c r="AD10" i="80"/>
  <c r="K11" i="80"/>
  <c r="L13" i="80"/>
  <c r="AD13" i="80"/>
  <c r="K16" i="80"/>
  <c r="M16" i="80"/>
  <c r="M19" i="80"/>
  <c r="M20" i="80"/>
  <c r="AD23" i="80"/>
  <c r="U24" i="80"/>
  <c r="J17" i="83"/>
  <c r="I15" i="86"/>
  <c r="I16" i="86"/>
  <c r="I17" i="83"/>
  <c r="I17" i="86"/>
  <c r="H17" i="83"/>
  <c r="K53" i="87"/>
  <c r="B21" i="83" s="1"/>
  <c r="K50" i="87"/>
  <c r="F21" i="83" s="1"/>
  <c r="R52" i="87"/>
  <c r="J21" i="83" s="1"/>
  <c r="R50" i="87"/>
  <c r="N21" i="83" s="1"/>
  <c r="R53" i="87"/>
  <c r="H21" i="83" s="1"/>
  <c r="R51" i="87"/>
  <c r="L21" i="83" s="1"/>
  <c r="K51" i="87"/>
  <c r="D21" i="83" s="1"/>
  <c r="W60" i="85"/>
  <c r="T8" i="80"/>
  <c r="K5" i="80"/>
  <c r="L6" i="80"/>
  <c r="S6" i="80"/>
  <c r="AC6" i="80"/>
  <c r="AH6" i="80"/>
  <c r="M7" i="80"/>
  <c r="T7" i="80"/>
  <c r="AD7" i="80"/>
  <c r="N8" i="80"/>
  <c r="U8" i="80"/>
  <c r="AE8" i="80"/>
  <c r="K9" i="80"/>
  <c r="L10" i="80"/>
  <c r="S10" i="80"/>
  <c r="AC10" i="80"/>
  <c r="AH10" i="80"/>
  <c r="M11" i="80"/>
  <c r="T11" i="80"/>
  <c r="AD11" i="80"/>
  <c r="N12" i="80"/>
  <c r="U12" i="80"/>
  <c r="AE12" i="80"/>
  <c r="K13" i="80"/>
  <c r="L14" i="80"/>
  <c r="S14" i="80"/>
  <c r="AC14" i="80"/>
  <c r="AH14" i="80"/>
  <c r="M15" i="80"/>
  <c r="T15" i="80"/>
  <c r="AD15" i="80"/>
  <c r="U16" i="80"/>
  <c r="AH16" i="80"/>
  <c r="AC17" i="80"/>
  <c r="L17" i="80"/>
  <c r="K20" i="80"/>
  <c r="AC20" i="80"/>
  <c r="AH21" i="80"/>
  <c r="S21" i="80"/>
  <c r="K22" i="80"/>
  <c r="S22" i="80"/>
  <c r="K23" i="80"/>
  <c r="S23" i="80"/>
  <c r="L24" i="80"/>
  <c r="S25" i="80"/>
  <c r="T25" i="80"/>
  <c r="AH25" i="80"/>
  <c r="L5" i="80"/>
  <c r="V8" i="80"/>
  <c r="AF8" i="80"/>
  <c r="AC9" i="80"/>
  <c r="AE11" i="80"/>
  <c r="V12" i="80"/>
  <c r="AF12" i="80"/>
  <c r="AE15" i="80"/>
  <c r="AC16" i="80"/>
  <c r="AH17" i="80"/>
  <c r="S17" i="80"/>
  <c r="AD19" i="80"/>
  <c r="AD20" i="80"/>
  <c r="AC26" i="80"/>
  <c r="V7" i="80"/>
  <c r="AF7" i="80"/>
  <c r="L8" i="80"/>
  <c r="S8" i="80"/>
  <c r="AC8" i="80"/>
  <c r="AE10" i="80"/>
  <c r="V11" i="80"/>
  <c r="AF11" i="80"/>
  <c r="L12" i="80"/>
  <c r="S12" i="80"/>
  <c r="AC12" i="80"/>
  <c r="AH12" i="80"/>
  <c r="AE14" i="80"/>
  <c r="V15" i="80"/>
  <c r="AF15" i="80"/>
  <c r="S16" i="80"/>
  <c r="AD16" i="80"/>
  <c r="T17" i="80"/>
  <c r="AE17" i="80"/>
  <c r="L19" i="80"/>
  <c r="AD22" i="80"/>
  <c r="M22" i="80"/>
  <c r="AE23" i="80"/>
  <c r="N23" i="80"/>
  <c r="AC25" i="80"/>
  <c r="K25" i="80"/>
  <c r="AE25" i="80"/>
  <c r="M25" i="80"/>
  <c r="L26" i="80"/>
  <c r="AD26" i="80"/>
  <c r="L7" i="80"/>
  <c r="S7" i="80"/>
  <c r="M8" i="80"/>
  <c r="L11" i="80"/>
  <c r="S11" i="80"/>
  <c r="M12" i="80"/>
  <c r="L15" i="80"/>
  <c r="S15" i="80"/>
  <c r="T16" i="80"/>
  <c r="U17" i="80"/>
  <c r="AD18" i="80"/>
  <c r="M18" i="80"/>
  <c r="AE19" i="80"/>
  <c r="N19" i="80"/>
  <c r="AC21" i="80"/>
  <c r="L21" i="80"/>
  <c r="AC22" i="80"/>
  <c r="AC23" i="80"/>
  <c r="AC24" i="80"/>
  <c r="N25" i="80"/>
  <c r="AF25" i="80"/>
  <c r="AE26" i="80"/>
  <c r="W56" i="78"/>
  <c r="W52" i="78"/>
  <c r="W48" i="78"/>
  <c r="W59" i="78"/>
  <c r="O17" i="76" s="1"/>
  <c r="W55" i="78"/>
  <c r="W51" i="78"/>
  <c r="W58" i="78"/>
  <c r="N17" i="76" s="1"/>
  <c r="W54" i="78"/>
  <c r="W50" i="78"/>
  <c r="W57" i="78"/>
  <c r="W53" i="78"/>
  <c r="W49" i="78"/>
  <c r="M5" i="75"/>
  <c r="V6" i="75"/>
  <c r="AC7" i="75"/>
  <c r="AH7" i="75"/>
  <c r="M8" i="75"/>
  <c r="V10" i="75"/>
  <c r="AF10" i="75"/>
  <c r="AC11" i="75"/>
  <c r="M12" i="75"/>
  <c r="AE13" i="75"/>
  <c r="AF14" i="75"/>
  <c r="L15" i="75"/>
  <c r="K5" i="75"/>
  <c r="AF5" i="75"/>
  <c r="AC6" i="75"/>
  <c r="AH6" i="75"/>
  <c r="M7" i="75"/>
  <c r="T7" i="75"/>
  <c r="V9" i="75"/>
  <c r="AF9" i="75"/>
  <c r="L10" i="75"/>
  <c r="S10" i="75"/>
  <c r="AC10" i="75"/>
  <c r="AD11" i="75"/>
  <c r="AC14" i="75"/>
  <c r="AH14" i="75"/>
  <c r="M15" i="75"/>
  <c r="T15" i="75"/>
  <c r="L5" i="75"/>
  <c r="S5" i="75"/>
  <c r="AH5" i="75"/>
  <c r="M6" i="75"/>
  <c r="T6" i="75"/>
  <c r="AD6" i="75"/>
  <c r="N7" i="75"/>
  <c r="U7" i="75"/>
  <c r="AE7" i="75"/>
  <c r="L9" i="75"/>
  <c r="S9" i="75"/>
  <c r="M10" i="75"/>
  <c r="T10" i="75"/>
  <c r="AD10" i="75"/>
  <c r="N11" i="75"/>
  <c r="U11" i="75"/>
  <c r="AE11" i="75"/>
  <c r="L13" i="75"/>
  <c r="S13" i="75"/>
  <c r="AC13" i="75"/>
  <c r="AH13" i="75"/>
  <c r="M14" i="75"/>
  <c r="T14" i="75"/>
  <c r="AD14" i="75"/>
  <c r="N15" i="75"/>
  <c r="U15" i="75"/>
  <c r="AE15" i="75"/>
  <c r="AH17" i="75"/>
  <c r="S17" i="75"/>
  <c r="S18" i="75"/>
  <c r="AE18" i="75"/>
  <c r="S19" i="75"/>
  <c r="AD19" i="75"/>
  <c r="AE21" i="75"/>
  <c r="U22" i="75"/>
  <c r="S23" i="75"/>
  <c r="AC25" i="75"/>
  <c r="AE25" i="75"/>
  <c r="M25" i="75"/>
  <c r="L26" i="75"/>
  <c r="AF7" i="75"/>
  <c r="N10" i="75"/>
  <c r="U10" i="75"/>
  <c r="V11" i="75"/>
  <c r="AF11" i="75"/>
  <c r="L12" i="75"/>
  <c r="M13" i="75"/>
  <c r="N14" i="75"/>
  <c r="U14" i="75"/>
  <c r="AE14" i="75"/>
  <c r="AF15" i="75"/>
  <c r="L16" i="75"/>
  <c r="L18" i="75"/>
  <c r="L19" i="75"/>
  <c r="M21" i="75"/>
  <c r="AC22" i="75"/>
  <c r="AD22" i="75"/>
  <c r="M22" i="75"/>
  <c r="AD23" i="75"/>
  <c r="M23" i="75"/>
  <c r="AE23" i="75"/>
  <c r="N23" i="75"/>
  <c r="AC24" i="75"/>
  <c r="L7" i="75"/>
  <c r="V14" i="75"/>
  <c r="AD18" i="75"/>
  <c r="M18" i="75"/>
  <c r="AE19" i="75"/>
  <c r="N19" i="75"/>
  <c r="AC21" i="75"/>
  <c r="L21" i="75"/>
  <c r="AH22" i="75"/>
  <c r="T22" i="75"/>
  <c r="AD24" i="75"/>
  <c r="S25" i="75"/>
  <c r="T25" i="75"/>
  <c r="AH25" i="75"/>
  <c r="V7" i="75"/>
  <c r="AF6" i="75"/>
  <c r="AE9" i="75"/>
  <c r="AC17" i="75"/>
  <c r="L17" i="75"/>
  <c r="AC18" i="75"/>
  <c r="AC19" i="75"/>
  <c r="AC20" i="75"/>
  <c r="AH21" i="75"/>
  <c r="S21" i="75"/>
  <c r="AD21" i="75"/>
  <c r="S22" i="75"/>
  <c r="AF22" i="75"/>
  <c r="T23" i="75"/>
  <c r="U23" i="75"/>
  <c r="AF23" i="75"/>
  <c r="AE24" i="75"/>
  <c r="U25" i="75"/>
  <c r="AC26" i="75"/>
  <c r="V28" i="73"/>
  <c r="Y28" i="73" s="1"/>
  <c r="V27" i="73"/>
  <c r="Y27" i="73" s="1"/>
  <c r="Y26" i="73"/>
  <c r="V26" i="73"/>
  <c r="V25" i="73"/>
  <c r="Y25" i="73" s="1"/>
  <c r="V24" i="73"/>
  <c r="Y24" i="73" s="1"/>
  <c r="V23" i="73"/>
  <c r="Y23" i="73" s="1"/>
  <c r="Y22" i="73"/>
  <c r="V22" i="73"/>
  <c r="V21" i="73"/>
  <c r="Y21" i="73" s="1"/>
  <c r="V20" i="73"/>
  <c r="Y20" i="73" s="1"/>
  <c r="V19" i="73"/>
  <c r="Y19" i="73" s="1"/>
  <c r="Y18" i="73"/>
  <c r="V18" i="73"/>
  <c r="V17" i="73"/>
  <c r="Y17" i="73" s="1"/>
  <c r="V16" i="73"/>
  <c r="Y16" i="73" s="1"/>
  <c r="V15" i="73"/>
  <c r="Y15" i="73" s="1"/>
  <c r="Y14" i="73"/>
  <c r="V14" i="73"/>
  <c r="V13" i="73"/>
  <c r="Y13" i="73" s="1"/>
  <c r="V12" i="73"/>
  <c r="Y12" i="73" s="1"/>
  <c r="V11" i="73"/>
  <c r="Y11" i="73" s="1"/>
  <c r="Y10" i="73"/>
  <c r="V10" i="73"/>
  <c r="V9" i="73"/>
  <c r="Y9" i="73" s="1"/>
  <c r="V8" i="73"/>
  <c r="Y8" i="73" s="1"/>
  <c r="V7" i="73"/>
  <c r="Y7" i="73" s="1"/>
  <c r="V6" i="73"/>
  <c r="Y6" i="73" s="1"/>
  <c r="CL35" i="72"/>
  <c r="CI35" i="72"/>
  <c r="CL34" i="72"/>
  <c r="CI34" i="72" s="1"/>
  <c r="CL33" i="72"/>
  <c r="CI33" i="72" s="1"/>
  <c r="CL32" i="72"/>
  <c r="CI32" i="72" s="1"/>
  <c r="CL31" i="72"/>
  <c r="CI31" i="72"/>
  <c r="CL30" i="72"/>
  <c r="CI30" i="72" s="1"/>
  <c r="CL29" i="72"/>
  <c r="CI29" i="72" s="1"/>
  <c r="CL28" i="72"/>
  <c r="CI28" i="72" s="1"/>
  <c r="CL27" i="72"/>
  <c r="CI27" i="72"/>
  <c r="CL26" i="72"/>
  <c r="CI26" i="72" s="1"/>
  <c r="CL25" i="72"/>
  <c r="CI25" i="72" s="1"/>
  <c r="CL24" i="72"/>
  <c r="CI24" i="72" s="1"/>
  <c r="CL23" i="72"/>
  <c r="CI23" i="72"/>
  <c r="CL22" i="72"/>
  <c r="CI22" i="72" s="1"/>
  <c r="CL21" i="72"/>
  <c r="CI21" i="72" s="1"/>
  <c r="CL20" i="72"/>
  <c r="CI20" i="72" s="1"/>
  <c r="CL19" i="72"/>
  <c r="CI19" i="72"/>
  <c r="CL18" i="72"/>
  <c r="CI18" i="72" s="1"/>
  <c r="CL17" i="72"/>
  <c r="CI17" i="72" s="1"/>
  <c r="CL16" i="72"/>
  <c r="CI16" i="72" s="1"/>
  <c r="CL15" i="72"/>
  <c r="CI15" i="72"/>
  <c r="CL14" i="72"/>
  <c r="CI14" i="72" s="1"/>
  <c r="CL13" i="72"/>
  <c r="CI13" i="72" s="1"/>
  <c r="CL12" i="72"/>
  <c r="CI12" i="72" s="1"/>
  <c r="CL11" i="72"/>
  <c r="CI11" i="72"/>
  <c r="CL10" i="72"/>
  <c r="CI10" i="72" s="1"/>
  <c r="CL9" i="72"/>
  <c r="CI9" i="72" s="1"/>
  <c r="CL8" i="72"/>
  <c r="CI8" i="72" s="1"/>
  <c r="CL7" i="72"/>
  <c r="CI7" i="72"/>
  <c r="CL6" i="72"/>
  <c r="CI6" i="72" s="1"/>
  <c r="CI5" i="72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5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7" i="68"/>
  <c r="AF44" i="70"/>
  <c r="AF43" i="70"/>
  <c r="AB26" i="70"/>
  <c r="AF26" i="70" s="1"/>
  <c r="AA26" i="70"/>
  <c r="Z26" i="70"/>
  <c r="Y26" i="70"/>
  <c r="U26" i="70"/>
  <c r="T26" i="70"/>
  <c r="S26" i="70"/>
  <c r="R26" i="70"/>
  <c r="V26" i="70" s="1"/>
  <c r="N26" i="70"/>
  <c r="AF25" i="70"/>
  <c r="AB25" i="70"/>
  <c r="AA25" i="70"/>
  <c r="Z25" i="70"/>
  <c r="Y25" i="70"/>
  <c r="K25" i="70" s="1"/>
  <c r="S25" i="70"/>
  <c r="R25" i="70"/>
  <c r="AH25" i="70" s="1"/>
  <c r="N25" i="70"/>
  <c r="AB24" i="70"/>
  <c r="AF24" i="70" s="1"/>
  <c r="AA24" i="70"/>
  <c r="AE24" i="70" s="1"/>
  <c r="Z24" i="70"/>
  <c r="Y24" i="70"/>
  <c r="T24" i="70"/>
  <c r="R24" i="70"/>
  <c r="V24" i="70" s="1"/>
  <c r="N24" i="70"/>
  <c r="M24" i="70"/>
  <c r="AF23" i="70"/>
  <c r="AB23" i="70"/>
  <c r="K23" i="70" s="1"/>
  <c r="AA23" i="70"/>
  <c r="Z23" i="70"/>
  <c r="Y23" i="70"/>
  <c r="R23" i="70"/>
  <c r="U23" i="70" s="1"/>
  <c r="AB22" i="70"/>
  <c r="AF22" i="70" s="1"/>
  <c r="AA22" i="70"/>
  <c r="Z22" i="70"/>
  <c r="Y22" i="70"/>
  <c r="S22" i="70"/>
  <c r="R22" i="70"/>
  <c r="T22" i="70" s="1"/>
  <c r="AB21" i="70"/>
  <c r="AF21" i="70" s="1"/>
  <c r="AA21" i="70"/>
  <c r="Z21" i="70"/>
  <c r="Y21" i="70"/>
  <c r="R21" i="70"/>
  <c r="AB20" i="70"/>
  <c r="AF20" i="70" s="1"/>
  <c r="AA20" i="70"/>
  <c r="Z20" i="70"/>
  <c r="M20" i="70" s="1"/>
  <c r="Y20" i="70"/>
  <c r="U20" i="70"/>
  <c r="T20" i="70"/>
  <c r="S20" i="70"/>
  <c r="R20" i="70"/>
  <c r="V20" i="70" s="1"/>
  <c r="N20" i="70"/>
  <c r="AB19" i="70"/>
  <c r="AF19" i="70" s="1"/>
  <c r="AA19" i="70"/>
  <c r="Z19" i="70"/>
  <c r="Y19" i="70"/>
  <c r="R19" i="70"/>
  <c r="U19" i="70" s="1"/>
  <c r="N19" i="70"/>
  <c r="AB18" i="70"/>
  <c r="N18" i="70" s="1"/>
  <c r="AA18" i="70"/>
  <c r="Z18" i="70"/>
  <c r="AD18" i="70" s="1"/>
  <c r="Y18" i="70"/>
  <c r="R18" i="70"/>
  <c r="AH18" i="70" s="1"/>
  <c r="AB17" i="70"/>
  <c r="AF17" i="70" s="1"/>
  <c r="AA17" i="70"/>
  <c r="AE17" i="70" s="1"/>
  <c r="Z17" i="70"/>
  <c r="Y17" i="70"/>
  <c r="T17" i="70"/>
  <c r="R17" i="70"/>
  <c r="V17" i="70" s="1"/>
  <c r="N17" i="70"/>
  <c r="M17" i="70"/>
  <c r="AB16" i="70"/>
  <c r="AF16" i="70" s="1"/>
  <c r="AA16" i="70"/>
  <c r="Z16" i="70"/>
  <c r="Y16" i="70"/>
  <c r="S16" i="70"/>
  <c r="R16" i="70"/>
  <c r="V16" i="70" s="1"/>
  <c r="AF15" i="70"/>
  <c r="AB15" i="70"/>
  <c r="AA15" i="70"/>
  <c r="Z15" i="70"/>
  <c r="Y15" i="70"/>
  <c r="K15" i="70" s="1"/>
  <c r="R15" i="70"/>
  <c r="AB14" i="70"/>
  <c r="AC14" i="70" s="1"/>
  <c r="AA14" i="70"/>
  <c r="Z14" i="70"/>
  <c r="Y14" i="70"/>
  <c r="R14" i="70"/>
  <c r="AH14" i="70" s="1"/>
  <c r="AB13" i="70"/>
  <c r="AF13" i="70" s="1"/>
  <c r="AA13" i="70"/>
  <c r="Z13" i="70"/>
  <c r="Y13" i="70"/>
  <c r="R13" i="70"/>
  <c r="V13" i="70" s="1"/>
  <c r="AH12" i="70"/>
  <c r="AB12" i="70"/>
  <c r="AF12" i="70" s="1"/>
  <c r="AA12" i="70"/>
  <c r="Z12" i="70"/>
  <c r="Y12" i="70"/>
  <c r="S12" i="70"/>
  <c r="R12" i="70"/>
  <c r="V12" i="70" s="1"/>
  <c r="AB11" i="70"/>
  <c r="K11" i="70" s="1"/>
  <c r="AA11" i="70"/>
  <c r="Z11" i="70"/>
  <c r="Y11" i="70"/>
  <c r="V11" i="70"/>
  <c r="R11" i="70"/>
  <c r="AB10" i="70"/>
  <c r="AA10" i="70"/>
  <c r="AE10" i="70" s="1"/>
  <c r="Z10" i="70"/>
  <c r="Y10" i="70"/>
  <c r="U10" i="70"/>
  <c r="T10" i="70"/>
  <c r="R10" i="70"/>
  <c r="AH10" i="70" s="1"/>
  <c r="N10" i="70"/>
  <c r="AB9" i="70"/>
  <c r="AF9" i="70" s="1"/>
  <c r="AA9" i="70"/>
  <c r="Z9" i="70"/>
  <c r="Y9" i="70"/>
  <c r="AC9" i="70" s="1"/>
  <c r="R9" i="70"/>
  <c r="V9" i="70" s="1"/>
  <c r="N9" i="70"/>
  <c r="AH8" i="70"/>
  <c r="AB8" i="70"/>
  <c r="AF8" i="70" s="1"/>
  <c r="AA8" i="70"/>
  <c r="Z8" i="70"/>
  <c r="Y8" i="70"/>
  <c r="S8" i="70"/>
  <c r="R8" i="70"/>
  <c r="V8" i="70" s="1"/>
  <c r="AB7" i="70"/>
  <c r="AF7" i="70" s="1"/>
  <c r="AA7" i="70"/>
  <c r="Z7" i="70"/>
  <c r="Y7" i="70"/>
  <c r="R7" i="70"/>
  <c r="V7" i="70" s="1"/>
  <c r="AB6" i="70"/>
  <c r="AC6" i="70" s="1"/>
  <c r="AA6" i="70"/>
  <c r="Z6" i="70"/>
  <c r="Y6" i="70"/>
  <c r="U6" i="70"/>
  <c r="R6" i="70"/>
  <c r="AH6" i="70" s="1"/>
  <c r="M6" i="70"/>
  <c r="AB5" i="70"/>
  <c r="AF5" i="70" s="1"/>
  <c r="AA5" i="70"/>
  <c r="Z5" i="70"/>
  <c r="Y5" i="70"/>
  <c r="T5" i="70"/>
  <c r="R5" i="70"/>
  <c r="V5" i="70" s="1"/>
  <c r="N5" i="70"/>
  <c r="F26" i="69"/>
  <c r="E26" i="69"/>
  <c r="F25" i="69"/>
  <c r="E25" i="69"/>
  <c r="F24" i="69"/>
  <c r="E24" i="69"/>
  <c r="F23" i="69"/>
  <c r="E23" i="69"/>
  <c r="F22" i="69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Y28" i="68"/>
  <c r="Z28" i="68" s="1"/>
  <c r="V28" i="68"/>
  <c r="Y27" i="68"/>
  <c r="Z27" i="68" s="1"/>
  <c r="V27" i="68"/>
  <c r="Y26" i="68"/>
  <c r="Z26" i="68" s="1"/>
  <c r="V26" i="68"/>
  <c r="Y25" i="68"/>
  <c r="Z25" i="68" s="1"/>
  <c r="V25" i="68"/>
  <c r="Y24" i="68"/>
  <c r="Z24" i="68" s="1"/>
  <c r="V24" i="68"/>
  <c r="Y23" i="68"/>
  <c r="Z23" i="68" s="1"/>
  <c r="V23" i="68"/>
  <c r="Y22" i="68"/>
  <c r="Z22" i="68" s="1"/>
  <c r="V22" i="68"/>
  <c r="Y21" i="68"/>
  <c r="Z21" i="68" s="1"/>
  <c r="V21" i="68"/>
  <c r="Y20" i="68"/>
  <c r="Z20" i="68" s="1"/>
  <c r="V20" i="68"/>
  <c r="Y19" i="68"/>
  <c r="Z19" i="68" s="1"/>
  <c r="V19" i="68"/>
  <c r="Y18" i="68"/>
  <c r="Z18" i="68" s="1"/>
  <c r="V18" i="68"/>
  <c r="Y17" i="68"/>
  <c r="Z17" i="68" s="1"/>
  <c r="V17" i="68"/>
  <c r="Y16" i="68"/>
  <c r="Z16" i="68" s="1"/>
  <c r="V16" i="68"/>
  <c r="V15" i="68"/>
  <c r="Y15" i="68" s="1"/>
  <c r="Z15" i="68" s="1"/>
  <c r="V14" i="68"/>
  <c r="Y14" i="68" s="1"/>
  <c r="Z14" i="68" s="1"/>
  <c r="V13" i="68"/>
  <c r="Y13" i="68" s="1"/>
  <c r="Z13" i="68" s="1"/>
  <c r="V12" i="68"/>
  <c r="Y12" i="68" s="1"/>
  <c r="Z12" i="68" s="1"/>
  <c r="V11" i="68"/>
  <c r="Y11" i="68" s="1"/>
  <c r="Z11" i="68" s="1"/>
  <c r="V10" i="68"/>
  <c r="Y10" i="68" s="1"/>
  <c r="Z10" i="68" s="1"/>
  <c r="V9" i="68"/>
  <c r="Y9" i="68" s="1"/>
  <c r="Z9" i="68" s="1"/>
  <c r="V8" i="68"/>
  <c r="Y8" i="68" s="1"/>
  <c r="Z8" i="68" s="1"/>
  <c r="V7" i="68"/>
  <c r="Y7" i="68" s="1"/>
  <c r="Z7" i="68" s="1"/>
  <c r="V6" i="68"/>
  <c r="Y6" i="68" s="1"/>
  <c r="CL35" i="66"/>
  <c r="CI35" i="66" s="1"/>
  <c r="CL34" i="66"/>
  <c r="CI34" i="66" s="1"/>
  <c r="CL33" i="66"/>
  <c r="CI33" i="66"/>
  <c r="CL32" i="66"/>
  <c r="CI32" i="66" s="1"/>
  <c r="CL31" i="66"/>
  <c r="CI31" i="66" s="1"/>
  <c r="CL30" i="66"/>
  <c r="CI30" i="66" s="1"/>
  <c r="CL29" i="66"/>
  <c r="CI29" i="66"/>
  <c r="CL28" i="66"/>
  <c r="CI28" i="66" s="1"/>
  <c r="CL27" i="66"/>
  <c r="CI27" i="66" s="1"/>
  <c r="CL26" i="66"/>
  <c r="CI26" i="66" s="1"/>
  <c r="CL25" i="66"/>
  <c r="CI25" i="66"/>
  <c r="CL24" i="66"/>
  <c r="CI24" i="66" s="1"/>
  <c r="CL23" i="66"/>
  <c r="CI23" i="66" s="1"/>
  <c r="CL22" i="66"/>
  <c r="CI22" i="66" s="1"/>
  <c r="CL21" i="66"/>
  <c r="CI21" i="66"/>
  <c r="CL20" i="66"/>
  <c r="CI20" i="66" s="1"/>
  <c r="CL19" i="66"/>
  <c r="CI19" i="66" s="1"/>
  <c r="CL18" i="66"/>
  <c r="CI18" i="66" s="1"/>
  <c r="CL17" i="66"/>
  <c r="CI17" i="66"/>
  <c r="CL16" i="66"/>
  <c r="CI16" i="66" s="1"/>
  <c r="CL15" i="66"/>
  <c r="CI15" i="66" s="1"/>
  <c r="CL14" i="66"/>
  <c r="CI14" i="66" s="1"/>
  <c r="CL13" i="66"/>
  <c r="CI13" i="66"/>
  <c r="CL12" i="66"/>
  <c r="CI12" i="66" s="1"/>
  <c r="CL11" i="66"/>
  <c r="CI11" i="66" s="1"/>
  <c r="CL10" i="66"/>
  <c r="CI10" i="66" s="1"/>
  <c r="CL9" i="66"/>
  <c r="CI9" i="66"/>
  <c r="CL8" i="66"/>
  <c r="CI8" i="66" s="1"/>
  <c r="CL7" i="66"/>
  <c r="CI7" i="66" s="1"/>
  <c r="CL6" i="66"/>
  <c r="CI6" i="66" s="1"/>
  <c r="CI5" i="66"/>
  <c r="S5" i="70" l="1"/>
  <c r="L5" i="70"/>
  <c r="K6" i="70"/>
  <c r="T6" i="70"/>
  <c r="K7" i="70"/>
  <c r="U9" i="70"/>
  <c r="AD10" i="70"/>
  <c r="N13" i="70"/>
  <c r="AE13" i="70"/>
  <c r="AH16" i="70"/>
  <c r="S17" i="70"/>
  <c r="L17" i="70"/>
  <c r="K19" i="70"/>
  <c r="K20" i="70"/>
  <c r="AH20" i="70"/>
  <c r="M23" i="70"/>
  <c r="L24" i="70"/>
  <c r="S24" i="70"/>
  <c r="AD24" i="70"/>
  <c r="AH24" i="70"/>
  <c r="U25" i="70"/>
  <c r="AE25" i="70"/>
  <c r="AH26" i="70"/>
  <c r="I22" i="86"/>
  <c r="AD9" i="70"/>
  <c r="K53" i="75"/>
  <c r="C21" i="71" s="1"/>
  <c r="K51" i="80"/>
  <c r="D21" i="76" s="1"/>
  <c r="B17" i="83"/>
  <c r="U5" i="70"/>
  <c r="N6" i="70"/>
  <c r="AD6" i="70"/>
  <c r="K8" i="70"/>
  <c r="S9" i="70"/>
  <c r="L9" i="70"/>
  <c r="AH9" i="70"/>
  <c r="AC10" i="70"/>
  <c r="AF11" i="70"/>
  <c r="K12" i="70"/>
  <c r="N14" i="70"/>
  <c r="AE14" i="70"/>
  <c r="U17" i="70"/>
  <c r="T18" i="70"/>
  <c r="M18" i="70"/>
  <c r="AE20" i="70"/>
  <c r="S23" i="70"/>
  <c r="U24" i="70"/>
  <c r="L26" i="70"/>
  <c r="M26" i="70"/>
  <c r="AH5" i="70"/>
  <c r="AE6" i="70"/>
  <c r="L8" i="70"/>
  <c r="M9" i="70"/>
  <c r="T9" i="70"/>
  <c r="AE9" i="70"/>
  <c r="L12" i="70"/>
  <c r="M13" i="70"/>
  <c r="L13" i="70"/>
  <c r="AC17" i="70"/>
  <c r="AH17" i="70"/>
  <c r="U18" i="70"/>
  <c r="AC18" i="70"/>
  <c r="AC19" i="70"/>
  <c r="AD21" i="70"/>
  <c r="AC23" i="70"/>
  <c r="K24" i="70"/>
  <c r="K52" i="80"/>
  <c r="C21" i="76" s="1"/>
  <c r="I26" i="86"/>
  <c r="Z17" i="73"/>
  <c r="F15" i="74" s="1"/>
  <c r="E15" i="74"/>
  <c r="Z7" i="73"/>
  <c r="F5" i="74" s="1"/>
  <c r="E5" i="74"/>
  <c r="Z15" i="73"/>
  <c r="F13" i="74" s="1"/>
  <c r="E13" i="74"/>
  <c r="Z23" i="73"/>
  <c r="F21" i="74" s="1"/>
  <c r="E21" i="74"/>
  <c r="Z13" i="73"/>
  <c r="F11" i="74" s="1"/>
  <c r="E11" i="74"/>
  <c r="Z21" i="73"/>
  <c r="F19" i="74" s="1"/>
  <c r="E19" i="74"/>
  <c r="Z11" i="73"/>
  <c r="F9" i="74" s="1"/>
  <c r="E9" i="74"/>
  <c r="Z19" i="73"/>
  <c r="F17" i="74" s="1"/>
  <c r="E17" i="74"/>
  <c r="Z27" i="73"/>
  <c r="F25" i="74" s="1"/>
  <c r="E25" i="74"/>
  <c r="Z9" i="73"/>
  <c r="F7" i="74" s="1"/>
  <c r="E7" i="74"/>
  <c r="Z25" i="73"/>
  <c r="F23" i="74" s="1"/>
  <c r="E23" i="74"/>
  <c r="Z8" i="73"/>
  <c r="F6" i="74" s="1"/>
  <c r="E6" i="74"/>
  <c r="Z10" i="73"/>
  <c r="F8" i="74" s="1"/>
  <c r="E8" i="74"/>
  <c r="Z12" i="73"/>
  <c r="F10" i="74" s="1"/>
  <c r="E10" i="74"/>
  <c r="Z14" i="73"/>
  <c r="F12" i="74" s="1"/>
  <c r="E12" i="74"/>
  <c r="Z16" i="73"/>
  <c r="F14" i="74" s="1"/>
  <c r="E14" i="74"/>
  <c r="Z18" i="73"/>
  <c r="F16" i="74" s="1"/>
  <c r="E16" i="74"/>
  <c r="Z20" i="73"/>
  <c r="F18" i="74" s="1"/>
  <c r="E18" i="74"/>
  <c r="Z22" i="73"/>
  <c r="F20" i="74" s="1"/>
  <c r="E20" i="74"/>
  <c r="Z24" i="73"/>
  <c r="F22" i="74" s="1"/>
  <c r="E22" i="74"/>
  <c r="Z26" i="73"/>
  <c r="F24" i="74" s="1"/>
  <c r="E24" i="74"/>
  <c r="Z28" i="73"/>
  <c r="F26" i="74" s="1"/>
  <c r="E26" i="74"/>
  <c r="R54" i="87"/>
  <c r="K54" i="87"/>
  <c r="K50" i="80"/>
  <c r="F21" i="76" s="1"/>
  <c r="R53" i="80"/>
  <c r="H21" i="76" s="1"/>
  <c r="I25" i="79"/>
  <c r="M17" i="76"/>
  <c r="I17" i="79"/>
  <c r="H17" i="76"/>
  <c r="I18" i="79"/>
  <c r="G17" i="76"/>
  <c r="I16" i="79"/>
  <c r="I17" i="76"/>
  <c r="I21" i="79"/>
  <c r="D17" i="76"/>
  <c r="I24" i="79"/>
  <c r="L17" i="76"/>
  <c r="I15" i="79"/>
  <c r="J17" i="76"/>
  <c r="I20" i="79"/>
  <c r="E17" i="76"/>
  <c r="I19" i="79"/>
  <c r="F17" i="76"/>
  <c r="I23" i="79"/>
  <c r="I26" i="79" s="1"/>
  <c r="K17" i="76"/>
  <c r="K54" i="75"/>
  <c r="B21" i="71" s="1"/>
  <c r="K52" i="75"/>
  <c r="D21" i="71" s="1"/>
  <c r="K22" i="70"/>
  <c r="AC22" i="70"/>
  <c r="N22" i="70"/>
  <c r="AE22" i="70"/>
  <c r="L22" i="70"/>
  <c r="N21" i="70"/>
  <c r="T14" i="70"/>
  <c r="U14" i="70"/>
  <c r="T13" i="70"/>
  <c r="U13" i="70"/>
  <c r="AH13" i="70"/>
  <c r="S13" i="70"/>
  <c r="K16" i="70"/>
  <c r="R50" i="80"/>
  <c r="N21" i="76" s="1"/>
  <c r="K53" i="80"/>
  <c r="R52" i="80"/>
  <c r="J21" i="76" s="1"/>
  <c r="R51" i="80"/>
  <c r="L21" i="76" s="1"/>
  <c r="W60" i="78"/>
  <c r="R53" i="75"/>
  <c r="J21" i="71" s="1"/>
  <c r="R51" i="75"/>
  <c r="N21" i="71" s="1"/>
  <c r="R54" i="75"/>
  <c r="H21" i="71" s="1"/>
  <c r="R52" i="75"/>
  <c r="L21" i="71" s="1"/>
  <c r="K51" i="75"/>
  <c r="W56" i="73"/>
  <c r="W52" i="73"/>
  <c r="W59" i="73"/>
  <c r="O17" i="71" s="1"/>
  <c r="W55" i="73"/>
  <c r="D17" i="71" s="1"/>
  <c r="W51" i="73"/>
  <c r="W58" i="73"/>
  <c r="N17" i="71" s="1"/>
  <c r="W54" i="73"/>
  <c r="W50" i="73"/>
  <c r="W57" i="73"/>
  <c r="W53" i="73"/>
  <c r="W49" i="73"/>
  <c r="AE43" i="70"/>
  <c r="U15" i="70"/>
  <c r="T15" i="70"/>
  <c r="AH15" i="70"/>
  <c r="S15" i="70"/>
  <c r="M5" i="70"/>
  <c r="AE5" i="70"/>
  <c r="AE7" i="70"/>
  <c r="N7" i="70"/>
  <c r="AD7" i="70"/>
  <c r="M7" i="70"/>
  <c r="AC7" i="70"/>
  <c r="L7" i="70"/>
  <c r="M10" i="70"/>
  <c r="K10" i="70"/>
  <c r="AC12" i="70"/>
  <c r="V15" i="70"/>
  <c r="AE15" i="70"/>
  <c r="N15" i="70"/>
  <c r="AD15" i="70"/>
  <c r="M15" i="70"/>
  <c r="AC15" i="70"/>
  <c r="L15" i="70"/>
  <c r="U7" i="70"/>
  <c r="T7" i="70"/>
  <c r="AH7" i="70"/>
  <c r="S7" i="70"/>
  <c r="U11" i="70"/>
  <c r="T11" i="70"/>
  <c r="AH11" i="70"/>
  <c r="S11" i="70"/>
  <c r="AC13" i="70"/>
  <c r="AD13" i="70"/>
  <c r="AD14" i="70"/>
  <c r="AC5" i="70"/>
  <c r="AD5" i="70"/>
  <c r="AC8" i="70"/>
  <c r="AE11" i="70"/>
  <c r="N11" i="70"/>
  <c r="AD11" i="70"/>
  <c r="M11" i="70"/>
  <c r="AC11" i="70"/>
  <c r="L11" i="70"/>
  <c r="M14" i="70"/>
  <c r="K14" i="70"/>
  <c r="AC16" i="70"/>
  <c r="AD17" i="70"/>
  <c r="AE18" i="70"/>
  <c r="AC20" i="70"/>
  <c r="AH21" i="70"/>
  <c r="S21" i="70"/>
  <c r="AF6" i="70"/>
  <c r="M8" i="70"/>
  <c r="T8" i="70"/>
  <c r="V10" i="70"/>
  <c r="AF10" i="70"/>
  <c r="M12" i="70"/>
  <c r="T12" i="70"/>
  <c r="AD12" i="70"/>
  <c r="V14" i="70"/>
  <c r="AF14" i="70"/>
  <c r="M16" i="70"/>
  <c r="T16" i="70"/>
  <c r="AD16" i="70"/>
  <c r="K18" i="70"/>
  <c r="V18" i="70"/>
  <c r="AF18" i="70"/>
  <c r="L19" i="70"/>
  <c r="S19" i="70"/>
  <c r="AD19" i="70"/>
  <c r="L20" i="70"/>
  <c r="AD20" i="70"/>
  <c r="K21" i="70"/>
  <c r="T21" i="70"/>
  <c r="AE21" i="70"/>
  <c r="U22" i="70"/>
  <c r="L23" i="70"/>
  <c r="T23" i="70"/>
  <c r="K26" i="70"/>
  <c r="AC26" i="70"/>
  <c r="L16" i="70"/>
  <c r="AD23" i="70"/>
  <c r="AC25" i="70"/>
  <c r="AE44" i="70"/>
  <c r="V6" i="70"/>
  <c r="AD8" i="70"/>
  <c r="K5" i="70"/>
  <c r="L6" i="70"/>
  <c r="S6" i="70"/>
  <c r="N8" i="70"/>
  <c r="U8" i="70"/>
  <c r="AE8" i="70"/>
  <c r="K9" i="70"/>
  <c r="L10" i="70"/>
  <c r="S10" i="70"/>
  <c r="N12" i="70"/>
  <c r="U12" i="70"/>
  <c r="AE12" i="70"/>
  <c r="K13" i="70"/>
  <c r="L14" i="70"/>
  <c r="S14" i="70"/>
  <c r="N16" i="70"/>
  <c r="U16" i="70"/>
  <c r="AE16" i="70"/>
  <c r="K17" i="70"/>
  <c r="L18" i="70"/>
  <c r="S18" i="70"/>
  <c r="M19" i="70"/>
  <c r="T19" i="70"/>
  <c r="M21" i="70"/>
  <c r="U21" i="70"/>
  <c r="V22" i="70"/>
  <c r="AD22" i="70"/>
  <c r="M22" i="70"/>
  <c r="AH22" i="70"/>
  <c r="R50" i="70" s="1"/>
  <c r="V23" i="70"/>
  <c r="AE23" i="70"/>
  <c r="N23" i="70"/>
  <c r="AH23" i="70"/>
  <c r="AD26" i="70"/>
  <c r="AE26" i="70"/>
  <c r="V19" i="70"/>
  <c r="AE19" i="70"/>
  <c r="AH19" i="70"/>
  <c r="V21" i="70"/>
  <c r="AC21" i="70"/>
  <c r="L21" i="70"/>
  <c r="AC24" i="70"/>
  <c r="M25" i="70"/>
  <c r="T25" i="70"/>
  <c r="V25" i="70"/>
  <c r="W56" i="68"/>
  <c r="W52" i="68"/>
  <c r="W48" i="68"/>
  <c r="W59" i="68"/>
  <c r="O17" i="65" s="1"/>
  <c r="W55" i="68"/>
  <c r="W51" i="68"/>
  <c r="W58" i="68"/>
  <c r="N17" i="65" s="1"/>
  <c r="W54" i="68"/>
  <c r="W50" i="68"/>
  <c r="W57" i="68"/>
  <c r="W53" i="68"/>
  <c r="W49" i="68"/>
  <c r="I22" i="79" l="1"/>
  <c r="H18" i="83"/>
  <c r="N18" i="83"/>
  <c r="E18" i="83"/>
  <c r="O18" i="83"/>
  <c r="D18" i="83"/>
  <c r="J18" i="83"/>
  <c r="I18" i="83"/>
  <c r="K18" i="83"/>
  <c r="F18" i="83"/>
  <c r="L18" i="83"/>
  <c r="G18" i="83"/>
  <c r="M18" i="83"/>
  <c r="I27" i="86"/>
  <c r="R51" i="70"/>
  <c r="I27" i="79"/>
  <c r="B17" i="76"/>
  <c r="W48" i="73"/>
  <c r="I23" i="74" s="1"/>
  <c r="K54" i="80"/>
  <c r="B21" i="76"/>
  <c r="G18" i="76"/>
  <c r="M18" i="76"/>
  <c r="H18" i="76"/>
  <c r="N18" i="76"/>
  <c r="I18" i="76"/>
  <c r="D18" i="76"/>
  <c r="O18" i="76"/>
  <c r="J18" i="76"/>
  <c r="E18" i="76"/>
  <c r="K18" i="76"/>
  <c r="F18" i="76"/>
  <c r="L18" i="76"/>
  <c r="K55" i="75"/>
  <c r="F21" i="71"/>
  <c r="F17" i="71"/>
  <c r="I19" i="74"/>
  <c r="M17" i="71"/>
  <c r="I25" i="74"/>
  <c r="H17" i="71"/>
  <c r="I17" i="74"/>
  <c r="G17" i="71"/>
  <c r="I18" i="74"/>
  <c r="I17" i="71"/>
  <c r="I16" i="74"/>
  <c r="D18" i="71"/>
  <c r="I21" i="74"/>
  <c r="L17" i="71"/>
  <c r="I24" i="74"/>
  <c r="J17" i="71"/>
  <c r="I15" i="74"/>
  <c r="E17" i="71"/>
  <c r="I20" i="74"/>
  <c r="J17" i="65"/>
  <c r="I15" i="69"/>
  <c r="I20" i="69"/>
  <c r="E17" i="65"/>
  <c r="F17" i="65"/>
  <c r="I19" i="69"/>
  <c r="K17" i="65"/>
  <c r="I23" i="69"/>
  <c r="I25" i="69"/>
  <c r="M17" i="65"/>
  <c r="H17" i="65"/>
  <c r="I17" i="69"/>
  <c r="G17" i="65"/>
  <c r="I18" i="69"/>
  <c r="I16" i="69"/>
  <c r="I17" i="65"/>
  <c r="I21" i="69"/>
  <c r="D17" i="65"/>
  <c r="I24" i="69"/>
  <c r="L17" i="65"/>
  <c r="R54" i="80"/>
  <c r="L21" i="65"/>
  <c r="N21" i="65"/>
  <c r="R55" i="75"/>
  <c r="R53" i="70"/>
  <c r="K50" i="70"/>
  <c r="K52" i="70"/>
  <c r="R52" i="70"/>
  <c r="K53" i="70"/>
  <c r="K51" i="70"/>
  <c r="W60" i="68"/>
  <c r="K17" i="71" l="1"/>
  <c r="B17" i="71" s="1"/>
  <c r="W60" i="73"/>
  <c r="I22" i="74"/>
  <c r="I26" i="74"/>
  <c r="I27" i="74" s="1"/>
  <c r="B17" i="65"/>
  <c r="I18" i="65" s="1"/>
  <c r="I26" i="69"/>
  <c r="I22" i="69"/>
  <c r="D21" i="65"/>
  <c r="B21" i="65"/>
  <c r="F21" i="65"/>
  <c r="C21" i="65"/>
  <c r="J21" i="65"/>
  <c r="H21" i="65"/>
  <c r="K54" i="70"/>
  <c r="R54" i="70"/>
  <c r="G18" i="71" l="1"/>
  <c r="K18" i="71"/>
  <c r="N18" i="71"/>
  <c r="O18" i="71"/>
  <c r="L18" i="71"/>
  <c r="J18" i="71"/>
  <c r="H18" i="71"/>
  <c r="E18" i="71"/>
  <c r="F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  <c r="I2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<sst xmlns="http://schemas.openxmlformats.org/spreadsheetml/2006/main" count="953" uniqueCount="203">
  <si>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</si>
  <si>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</si>
  <si>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</si>
  <si>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</si>
  <si>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</si>
  <si>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</si>
  <si>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</si>
  <si>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</si>
  <si>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</si>
  <si>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</si>
  <si>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</si>
  <si>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</si>
  <si>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</si>
  <si>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</si>
  <si>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</si>
  <si>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</si>
  <si>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</si>
  <si>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</si>
  <si>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</si>
  <si>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</si>
  <si>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</si>
  <si>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</si>
  <si>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</si>
  <si>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</si>
  <si>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</si>
  <si>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</si>
  <si>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</si>
  <si>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</si>
  <si>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</si>
  <si>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</si>
  <si>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</si>
  <si>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</si>
  <si>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</si>
  <si>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</si>
  <si>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</si>
  <si>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</si>
  <si>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</si>
  <si>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</si>
  <si>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</si>
  <si>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</si>
  <si>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</si>
  <si>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</si>
  <si>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</si>
  <si>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</si>
  <si>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</si>
  <si>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</si>
  <si>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</si>
  <si>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</si>
  <si>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</si>
  <si>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</si>
  <si>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</si>
  <si>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</si>
  <si>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</si>
  <si>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</si>
  <si>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</si>
  <si>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</si>
  <si>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</si>
  <si>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</si>
  <si>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</si>
  <si>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</si>
  <si>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</si>
  <si>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</si>
  <si>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</si>
  <si>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</si>
  <si>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</si>
  <si>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</si>
  <si>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</si>
  <si>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</si>
  <si>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เด็กชาย วริทธิ์ธร  พุทธิวัย</t>
  </si>
  <si>
    <t>ลงชื่อ..........................................................ครูผู้สอน</t>
  </si>
  <si>
    <t>(...............................................................................)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</si>
  <si>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</si>
  <si>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</si>
  <si>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</si>
  <si>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</si>
  <si>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</si>
  <si>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</si>
  <si>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</si>
  <si>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</si>
  <si>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</si>
  <si>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</si>
  <si>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</si>
  <si>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</si>
  <si>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</si>
  <si>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</si>
  <si>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</si>
  <si>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</si>
  <si>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</si>
  <si>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</si>
  <si>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</si>
  <si>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</si>
  <si>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</si>
  <si>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</si>
  <si>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</si>
  <si>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</si>
  <si>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</si>
  <si>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</si>
  <si>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</si>
  <si>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</si>
  <si>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</si>
  <si>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</si>
  <si>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</si>
  <si>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</si>
  <si>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</si>
  <si>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</si>
  <si>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</si>
  <si>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</si>
  <si>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t>ประเมินการอ่านคิดวิเคราะห์เขียน</t>
  </si>
  <si>
    <t>เด็กหญิง ปดิวรัดดา  บุญชูคำ</t>
  </si>
  <si>
    <t>เด็กหญิง กัญญาวีร์  ซาเสน</t>
  </si>
  <si>
    <t>เด็กหญิง พลอยมณี  กฤษกระ</t>
  </si>
  <si>
    <t>เด็กหญิง อารียา  หลำใจซื่อ</t>
  </si>
  <si>
    <t>เด็กชาย อานนท์  อรศรี</t>
  </si>
  <si>
    <t>เด็กชาย คุณาสิน  ปลื้มวีระจิตต์</t>
  </si>
  <si>
    <t>เด็กชาย ธีรเดช  ไกรจักร์</t>
  </si>
  <si>
    <t>เด็กชาย ณัฐวัตร  แสงขาว</t>
  </si>
  <si>
    <t>เด็กหญิง สมพร  สุขยุง</t>
  </si>
  <si>
    <t>เด็กชาย อัษฎาวุธ  กระตุฤกษ์</t>
  </si>
  <si>
    <t>เด็กชาย ยุทธนา  ศรีพรมมา</t>
  </si>
  <si>
    <t>เด็กชาย ปรเมศร์  หนูเล็ก</t>
  </si>
  <si>
    <t>เด็กชาย อักศร   ศรีโชค</t>
  </si>
  <si>
    <t>เด็กชาย พุทธรักษ์  วรรณจักร์</t>
  </si>
  <si>
    <t>เด็กชาย จักรภพ  พานเหนือ</t>
  </si>
  <si>
    <t>เด็กหญิง กุสุมา  จักขุประเสริฐ</t>
  </si>
  <si>
    <t>เด็กหญิง ธัญรัตน์  ดีอุดม</t>
  </si>
  <si>
    <t>เด็กชาย อนุชิต  เชยเกลี้ยง</t>
  </si>
  <si>
    <t>เด็กหญิง นราวดี  ทองวงษ์</t>
  </si>
  <si>
    <t>เด็กหญิง ปัณฑารีย์  ขานฤทธี</t>
  </si>
  <si>
    <t>เด็กหญิง วรัญญา  สายทอง</t>
  </si>
  <si>
    <t>เด็กชาย เสก  ชนะกิจการชัย</t>
  </si>
  <si>
    <t>เด็กหญิง อะติมา  สัมโรง</t>
  </si>
  <si>
    <t>เด็กหญิง กัลญารัตน์  สนขู่</t>
  </si>
  <si>
    <t>เด็กชาย ศุภชัย  นามมนตรี</t>
  </si>
  <si>
    <t>เด็กชาย สิรภัทร  ร่มเกตุ</t>
  </si>
  <si>
    <t>เด็กชาย ฉัตรดนัย  ชัยมา</t>
  </si>
  <si>
    <t>เด็กชาย พงศ์พล  ศรพรม</t>
  </si>
  <si>
    <t>เด็กหญิง นารีรัตน์  สินเจริญจงศิริ</t>
  </si>
  <si>
    <t>เด็กชาย ภัทรพล   ก้อนผา</t>
  </si>
  <si>
    <t>เด็กชาย ชาคริต  พรมรัตน์</t>
  </si>
  <si>
    <t>เด็กชาย ศิริโรจน์  ตูมทอง</t>
  </si>
  <si>
    <t>เด็กชาย ศุภโชค  อัครทัตตะ</t>
  </si>
  <si>
    <t>เด็กชาย จิรพัฒน์  แก้วกลาง</t>
  </si>
  <si>
    <t>เด็กชาย จักรกฤษณ์  อ่องเภา</t>
  </si>
  <si>
    <t>เด็กชาย วรวุฒิ  มะเดื่อทอง</t>
  </si>
  <si>
    <t>เด็กหญิง อรณิชา  สมเทพ</t>
  </si>
  <si>
    <t>เด็กหญิง ปุณสิตา  เวชสี</t>
  </si>
  <si>
    <t>เด็กชาย ดิษยวัฒน์  จาดประ</t>
  </si>
  <si>
    <t>เด็กชาย ชวาล  หนองบัว</t>
  </si>
  <si>
    <t>เด็กชาย พีระภัทรชัย  คำมูล</t>
  </si>
  <si>
    <t>เด็กชาย ศุภมงคล  แสงรอด</t>
  </si>
  <si>
    <t>เด็กชาย ศุภกร  สัพทะเสวี</t>
  </si>
  <si>
    <t>เด็กชาย ทินภัทร  บุญช่วยธำรงกุล</t>
  </si>
  <si>
    <t>เด็กหญิง จารุวรรณ  ดาทอง</t>
  </si>
  <si>
    <t>เด็กหญิง อักษราภัค  แซ่ลิ้ม</t>
  </si>
  <si>
    <t>เด็กชาย ตีมูร  ซาลิอาน</t>
  </si>
  <si>
    <t>เด็กชาย ลิขิต  พันทวี</t>
  </si>
  <si>
    <t>เด็กชาย พัฒนพงศ์  ขานฉนวน</t>
  </si>
  <si>
    <t>เด็กหญิง ปวีณอร  คล้ายโพธิ์ทอง</t>
  </si>
  <si>
    <t>เด็กชาย ธีรภัทร  บูชา</t>
  </si>
  <si>
    <t>เด็กชาย ชลธร  อัลอูเซลี</t>
  </si>
  <si>
    <t>เด็กหญิง ธิดา  มะสาลี</t>
  </si>
  <si>
    <t>เด็กชาย อรรถพล  เกวียกกุทัณฑ์</t>
  </si>
  <si>
    <t>เด็กชาย เสฏฐวุฒิ  แสนใหม่</t>
  </si>
  <si>
    <t>เด็กหญิง นาครัตน์  ต้นทอง</t>
  </si>
  <si>
    <t>เด็กชาย ณัฐพงศ์  ธรรมิภักดิ์</t>
  </si>
  <si>
    <t>เด็กหญิง ภัทรธิดา  แซ่ซึง</t>
  </si>
  <si>
    <t>เด็กชาย เกษม  สิทธิวงศ์</t>
  </si>
  <si>
    <t>เด็กชาย กิตติพล  อ้นอำพร</t>
  </si>
  <si>
    <t>เด็กหญิง วิภาดา  แก้วสี</t>
  </si>
  <si>
    <t>เด็กหญิง ชีวพร  เยาวรัตน์</t>
  </si>
  <si>
    <t>เด็กชาย ศราวุธ  สุนา</t>
  </si>
  <si>
    <t>เด็กชาย ฉัตรชัย  นาคเสม</t>
  </si>
  <si>
    <t>เด็กหญิง ชลธิชา  ใจอารีย์</t>
  </si>
  <si>
    <t>เด็กชาย สุริยา  พิทักษ์จรรยา</t>
  </si>
  <si>
    <t>ลงชื่อ.................................................ครูผู้สอน</t>
  </si>
  <si>
    <t>(..................................................................)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</si>
  <si>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</si>
  <si>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</si>
  <si>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</si>
  <si>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</si>
  <si>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</si>
  <si>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เด็กหญิง จุฑามาศ  สาหล้า</t>
  </si>
  <si>
    <t>เด็กหญิง จินดาภรณ์  นำเมืองรักษ์</t>
  </si>
  <si>
    <t>เด็กชาย ทิวัตถ์  เจิมสายปริสุทธิ</t>
  </si>
  <si>
    <t>เด็กหญิง สมิตานัน   สมิตวงค์</t>
  </si>
  <si>
    <t>เด็กชาย กรรชัย  จำลองกลาง</t>
  </si>
  <si>
    <t>เด็กหญิง กันยารัต  เครือศรี</t>
  </si>
  <si>
    <t>เด็กหญิง ปริชดา  จำปีถาวร</t>
  </si>
  <si>
    <t>เด็กชาย พิพัฒน์  หนูเล็ก</t>
  </si>
  <si>
    <t>เด็กหญิง แพรวธิฌา  ไชยรักษ์</t>
  </si>
  <si>
    <t>เด็กหญิง มัลลิกา   สุขเจริญ</t>
  </si>
  <si>
    <t>เด็กชาย ชยพล   ชมนาวัง</t>
  </si>
  <si>
    <t>เด็กหญิง กันต์กมล  แสงสุวรรณ</t>
  </si>
  <si>
    <t>เด็กหญิง ทิฆัมพร  ขานฉนวน</t>
  </si>
  <si>
    <t>เด็กหญิง ปนัดดา  จันทา</t>
  </si>
  <si>
    <t>เด็กชาย วีระ  น้อยแสง</t>
  </si>
  <si>
    <t>เด็กหญิง ลัดดาวัลย์  ชูช่วย</t>
  </si>
  <si>
    <t>เด็กชาย คิมหันต์  ใจยิ้ม</t>
  </si>
  <si>
    <t>เด็กหญิง ณัฐพร  สมอคอน</t>
  </si>
  <si>
    <t>เด็กชาย พิสิษฐ์ธิชล  แสงจันทร์</t>
  </si>
  <si>
    <t>เด็กชาย ภูริวัฒน์  ฉิมไทย</t>
  </si>
  <si>
    <t>เด็กชาย วัชรพล  จันทร์พิลุน</t>
  </si>
  <si>
    <t>ชื่อ  -  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</si>
</sst>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5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b/>
      <sz val="14"/>
      <color indexed="12"/>
      <name val="TH SarabunPSK"/>
      <family val="2"/>
    </font>
    <font>
      <sz val="16"/>
      <color rgb="FFFF0000"/>
      <name val="TH SarabunPSK"/>
      <family val="2"/>
    </font>
    <font>
      <b/>
      <sz val="15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8" fillId="0" borderId="0"/>
    <xf numFmtId="0" fontId="2" fillId="0" borderId="0"/>
  </cellStyleXfs>
  <cellXfs count="556">
    <xf numFmtId="0" fontId="0" fillId="0" borderId="0" xfId="0"/>
    <xf numFmtId="0" fontId="9" fillId="0" borderId="0" xfId="4" applyFont="1"/>
    <xf numFmtId="0" fontId="10" fillId="0" borderId="55" xfId="4" applyFont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9" fillId="0" borderId="54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0" fillId="0" borderId="2" xfId="4" applyFont="1" applyBorder="1" applyAlignment="1">
      <alignment horizontal="center" vertical="center"/>
    </xf>
    <xf numFmtId="0" fontId="9" fillId="0" borderId="23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/>
    </xf>
    <xf numFmtId="0" fontId="9" fillId="0" borderId="49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0" xfId="4" applyFont="1" applyFill="1" applyBorder="1" applyAlignment="1" applyProtection="1">
      <alignment horizontal="center"/>
      <protection locked="0"/>
    </xf>
    <xf numFmtId="0" fontId="11" fillId="0" borderId="0" xfId="4" applyFont="1" applyFill="1" applyBorder="1" applyAlignment="1" applyProtection="1">
      <protection locked="0"/>
    </xf>
    <xf numFmtId="0" fontId="10" fillId="0" borderId="0" xfId="4" applyFont="1" applyFill="1" applyProtection="1">
      <protection locked="0"/>
    </xf>
    <xf numFmtId="0" fontId="10" fillId="0" borderId="46" xfId="4" applyFont="1" applyFill="1" applyBorder="1" applyAlignment="1" applyProtection="1">
      <alignment horizontal="center" vertical="center"/>
      <protection locked="0"/>
    </xf>
    <xf numFmtId="0" fontId="11" fillId="0" borderId="40" xfId="4" applyFont="1" applyFill="1" applyBorder="1" applyAlignment="1" applyProtection="1">
      <alignment horizontal="center"/>
      <protection locked="0"/>
    </xf>
    <xf numFmtId="0" fontId="11" fillId="0" borderId="41" xfId="4" applyFont="1" applyFill="1" applyBorder="1" applyAlignment="1" applyProtection="1">
      <alignment horizontal="center"/>
      <protection locked="0"/>
    </xf>
    <xf numFmtId="0" fontId="11" fillId="0" borderId="43" xfId="4" applyFont="1" applyFill="1" applyBorder="1" applyAlignment="1" applyProtection="1">
      <alignment horizontal="center"/>
      <protection locked="0"/>
    </xf>
    <xf numFmtId="0" fontId="15" fillId="0" borderId="76" xfId="4" applyFont="1" applyFill="1" applyBorder="1" applyAlignment="1">
      <alignment horizontal="center"/>
    </xf>
    <xf numFmtId="0" fontId="16" fillId="0" borderId="8" xfId="4" applyFont="1" applyFill="1" applyBorder="1" applyAlignment="1">
      <alignment vertical="center"/>
    </xf>
    <xf numFmtId="0" fontId="16" fillId="0" borderId="3" xfId="4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0" fontId="10" fillId="0" borderId="5" xfId="4" applyFont="1" applyFill="1" applyBorder="1" applyAlignment="1"/>
    <xf numFmtId="0" fontId="16" fillId="0" borderId="11" xfId="4" applyFont="1" applyFill="1" applyBorder="1" applyAlignment="1">
      <alignment vertical="center"/>
    </xf>
    <xf numFmtId="0" fontId="16" fillId="0" borderId="2" xfId="4" applyFont="1" applyFill="1" applyBorder="1" applyAlignment="1">
      <alignment vertical="center"/>
    </xf>
    <xf numFmtId="0" fontId="16" fillId="0" borderId="2" xfId="4" applyFont="1" applyFill="1" applyBorder="1" applyAlignment="1"/>
    <xf numFmtId="0" fontId="16" fillId="0" borderId="21" xfId="4" applyFont="1" applyFill="1" applyBorder="1" applyAlignment="1"/>
    <xf numFmtId="0" fontId="10" fillId="0" borderId="0" xfId="4" applyFont="1" applyFill="1"/>
    <xf numFmtId="0" fontId="10" fillId="0" borderId="0" xfId="4" applyFont="1" applyFill="1" applyAlignment="1"/>
    <xf numFmtId="0" fontId="17" fillId="0" borderId="56" xfId="4" applyFont="1" applyFill="1" applyBorder="1" applyAlignment="1">
      <alignment vertical="center"/>
    </xf>
    <xf numFmtId="0" fontId="10" fillId="0" borderId="72" xfId="4" applyFont="1" applyFill="1" applyBorder="1" applyAlignment="1">
      <alignment vertical="center"/>
    </xf>
    <xf numFmtId="0" fontId="17" fillId="0" borderId="72" xfId="4" applyFont="1" applyFill="1" applyBorder="1" applyAlignment="1">
      <alignment vertical="center"/>
    </xf>
    <xf numFmtId="0" fontId="17" fillId="0" borderId="54" xfId="4" applyFont="1" applyFill="1" applyBorder="1"/>
    <xf numFmtId="0" fontId="15" fillId="0" borderId="38" xfId="4" applyFont="1" applyFill="1" applyBorder="1" applyAlignment="1">
      <alignment horizontal="center"/>
    </xf>
    <xf numFmtId="1" fontId="21" fillId="0" borderId="22" xfId="4" applyNumberFormat="1" applyFont="1" applyFill="1" applyBorder="1" applyAlignment="1">
      <alignment horizontal="center" vertical="center"/>
    </xf>
    <xf numFmtId="1" fontId="21" fillId="0" borderId="3" xfId="4" applyNumberFormat="1" applyFont="1" applyFill="1" applyBorder="1" applyAlignment="1">
      <alignment horizontal="center" vertical="center"/>
    </xf>
    <xf numFmtId="0" fontId="21" fillId="0" borderId="0" xfId="4" applyFont="1" applyFill="1" applyBorder="1" applyAlignment="1" applyProtection="1">
      <alignment vertical="center"/>
      <protection locked="0"/>
    </xf>
    <xf numFmtId="1" fontId="21" fillId="0" borderId="30" xfId="4" applyNumberFormat="1" applyFont="1" applyFill="1" applyBorder="1" applyAlignment="1">
      <alignment horizontal="center" vertical="center"/>
    </xf>
    <xf numFmtId="1" fontId="15" fillId="0" borderId="5" xfId="4" applyNumberFormat="1" applyFont="1" applyFill="1" applyBorder="1" applyAlignment="1">
      <alignment horizontal="center"/>
    </xf>
    <xf numFmtId="0" fontId="21" fillId="0" borderId="3" xfId="4" applyFont="1" applyFill="1" applyBorder="1" applyAlignment="1" applyProtection="1">
      <alignment vertical="center"/>
      <protection locked="0"/>
    </xf>
    <xf numFmtId="1" fontId="21" fillId="0" borderId="4" xfId="4" applyNumberFormat="1" applyFont="1" applyFill="1" applyBorder="1" applyAlignment="1">
      <alignment horizontal="center" vertical="center"/>
    </xf>
    <xf numFmtId="1" fontId="9" fillId="0" borderId="50" xfId="4" applyNumberFormat="1" applyFont="1" applyFill="1" applyBorder="1" applyAlignment="1">
      <alignment horizontal="center" vertical="center"/>
    </xf>
    <xf numFmtId="0" fontId="17" fillId="0" borderId="25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17" fillId="0" borderId="23" xfId="4" applyFont="1" applyFill="1" applyBorder="1"/>
    <xf numFmtId="0" fontId="15" fillId="0" borderId="0" xfId="4" applyFont="1" applyFill="1" applyProtection="1">
      <protection locked="0"/>
    </xf>
    <xf numFmtId="0" fontId="10" fillId="0" borderId="39" xfId="4" applyFont="1" applyFill="1" applyBorder="1" applyAlignment="1">
      <alignment horizontal="center"/>
    </xf>
    <xf numFmtId="1" fontId="21" fillId="0" borderId="9" xfId="4" applyNumberFormat="1" applyFont="1" applyFill="1" applyBorder="1" applyAlignment="1">
      <alignment horizontal="center" vertical="center"/>
    </xf>
    <xf numFmtId="1" fontId="21" fillId="0" borderId="7" xfId="4" applyNumberFormat="1" applyFont="1" applyFill="1" applyBorder="1" applyAlignment="1">
      <alignment horizontal="center" vertical="center"/>
    </xf>
    <xf numFmtId="1" fontId="21" fillId="0" borderId="31" xfId="4" applyNumberFormat="1" applyFont="1" applyFill="1" applyBorder="1" applyAlignment="1">
      <alignment horizontal="center" vertical="center"/>
    </xf>
    <xf numFmtId="1" fontId="21" fillId="0" borderId="12" xfId="4" applyNumberFormat="1" applyFont="1" applyFill="1" applyBorder="1" applyAlignment="1">
      <alignment horizontal="center" vertical="center"/>
    </xf>
    <xf numFmtId="0" fontId="9" fillId="0" borderId="37" xfId="4" applyFont="1" applyFill="1" applyBorder="1" applyAlignment="1">
      <alignment horizontal="center"/>
    </xf>
    <xf numFmtId="0" fontId="11" fillId="0" borderId="0" xfId="4" applyFont="1" applyFill="1" applyProtection="1">
      <protection locked="0"/>
    </xf>
    <xf numFmtId="0" fontId="18" fillId="0" borderId="21" xfId="4" applyFont="1" applyFill="1" applyBorder="1" applyAlignment="1" applyProtection="1">
      <alignment vertical="center"/>
      <protection locked="0"/>
    </xf>
    <xf numFmtId="0" fontId="18" fillId="0" borderId="64" xfId="4" applyFont="1" applyFill="1" applyBorder="1" applyAlignment="1" applyProtection="1">
      <alignment vertical="center"/>
      <protection locked="0"/>
    </xf>
    <xf numFmtId="0" fontId="18" fillId="0" borderId="49" xfId="4" applyFont="1" applyFill="1" applyBorder="1" applyAlignment="1" applyProtection="1">
      <alignment vertical="center"/>
      <protection locked="0"/>
    </xf>
    <xf numFmtId="0" fontId="10" fillId="0" borderId="0" xfId="4" applyFont="1" applyFill="1" applyAlignment="1">
      <alignment vertical="center"/>
    </xf>
    <xf numFmtId="0" fontId="10" fillId="0" borderId="46" xfId="1" applyFont="1" applyFill="1" applyBorder="1" applyAlignment="1" applyProtection="1">
      <alignment horizontal="center" vertical="center"/>
      <protection locked="0"/>
    </xf>
    <xf numFmtId="0" fontId="23" fillId="0" borderId="44" xfId="5" applyFont="1" applyBorder="1" applyAlignment="1">
      <alignment horizontal="left" wrapText="1"/>
    </xf>
    <xf numFmtId="0" fontId="24" fillId="0" borderId="49" xfId="5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left" vertical="center" wrapText="1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1" fontId="10" fillId="0" borderId="2" xfId="4" applyNumberFormat="1" applyFont="1" applyFill="1" applyBorder="1" applyAlignment="1" applyProtection="1">
      <alignment horizontal="center" vertical="center"/>
      <protection locked="0"/>
    </xf>
    <xf numFmtId="0" fontId="24" fillId="0" borderId="32" xfId="5" applyFont="1" applyFill="1" applyBorder="1" applyAlignment="1">
      <alignment horizontal="left" vertical="center" wrapText="1"/>
    </xf>
    <xf numFmtId="0" fontId="24" fillId="0" borderId="5" xfId="5" applyFont="1" applyFill="1" applyBorder="1" applyAlignment="1">
      <alignment horizontal="left" vertical="center" wrapText="1"/>
    </xf>
    <xf numFmtId="0" fontId="10" fillId="0" borderId="21" xfId="4" applyFont="1" applyFill="1" applyBorder="1" applyAlignment="1" applyProtection="1">
      <alignment horizontal="center" vertical="center"/>
      <protection locked="0"/>
    </xf>
    <xf numFmtId="1" fontId="25" fillId="0" borderId="46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Fill="1" applyAlignment="1">
      <alignment horizontal="center"/>
    </xf>
    <xf numFmtId="0" fontId="10" fillId="0" borderId="0" xfId="4" applyFont="1" applyFill="1" applyAlignment="1" applyProtection="1">
      <alignment horizontal="left" vertical="center"/>
      <protection locked="0"/>
    </xf>
    <xf numFmtId="0" fontId="18" fillId="0" borderId="0" xfId="4" applyFont="1" applyFill="1" applyBorder="1" applyAlignment="1" applyProtection="1"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>
      <alignment horizontal="left" vertical="center" wrapText="1"/>
    </xf>
    <xf numFmtId="0" fontId="23" fillId="0" borderId="33" xfId="5" applyFont="1" applyBorder="1" applyAlignment="1">
      <alignment horizontal="left" wrapText="1"/>
    </xf>
    <xf numFmtId="0" fontId="24" fillId="0" borderId="22" xfId="5" applyFont="1" applyFill="1" applyBorder="1" applyAlignment="1">
      <alignment horizontal="left" vertical="center" wrapText="1"/>
    </xf>
    <xf numFmtId="0" fontId="24" fillId="0" borderId="3" xfId="5" applyFont="1" applyFill="1" applyBorder="1" applyAlignment="1">
      <alignment horizontal="left" vertical="center" wrapText="1"/>
    </xf>
    <xf numFmtId="0" fontId="10" fillId="0" borderId="3" xfId="4" applyFont="1" applyFill="1" applyBorder="1" applyAlignment="1" applyProtection="1">
      <alignment horizontal="center" vertical="center"/>
      <protection locked="0"/>
    </xf>
    <xf numFmtId="1" fontId="10" fillId="0" borderId="3" xfId="4" applyNumberFormat="1" applyFont="1" applyFill="1" applyBorder="1" applyAlignment="1" applyProtection="1">
      <alignment horizontal="center" vertical="center"/>
      <protection locked="0"/>
    </xf>
    <xf numFmtId="0" fontId="24" fillId="0" borderId="30" xfId="5" applyFont="1" applyFill="1" applyBorder="1" applyAlignment="1">
      <alignment horizontal="left" vertical="center" wrapText="1"/>
    </xf>
    <xf numFmtId="0" fontId="10" fillId="0" borderId="4" xfId="4" applyFont="1" applyFill="1" applyBorder="1" applyAlignment="1" applyProtection="1">
      <alignment horizontal="center" vertical="center"/>
      <protection locked="0"/>
    </xf>
    <xf numFmtId="1" fontId="10" fillId="0" borderId="19" xfId="4" applyNumberFormat="1" applyFont="1" applyFill="1" applyBorder="1" applyAlignment="1" applyProtection="1">
      <alignment horizontal="center" vertical="center"/>
      <protection locked="0"/>
    </xf>
    <xf numFmtId="0" fontId="22" fillId="0" borderId="33" xfId="4" applyFont="1" applyBorder="1" applyAlignment="1">
      <alignment vertical="center" wrapText="1"/>
    </xf>
    <xf numFmtId="0" fontId="10" fillId="0" borderId="3" xfId="4" applyFont="1" applyFill="1" applyBorder="1" applyAlignment="1" applyProtection="1">
      <alignment horizontal="left" vertical="center"/>
      <protection locked="0"/>
    </xf>
    <xf numFmtId="0" fontId="10" fillId="0" borderId="30" xfId="4" applyFont="1" applyFill="1" applyBorder="1" applyAlignment="1" applyProtection="1">
      <alignment horizontal="left" vertical="center"/>
      <protection locked="0"/>
    </xf>
    <xf numFmtId="0" fontId="10" fillId="0" borderId="5" xfId="4" applyFont="1" applyFill="1" applyBorder="1" applyAlignment="1">
      <alignment vertical="center"/>
    </xf>
    <xf numFmtId="0" fontId="10" fillId="0" borderId="8" xfId="4" applyFont="1" applyFill="1" applyBorder="1" applyAlignment="1" applyProtection="1">
      <alignment horizontal="left" vertical="center"/>
      <protection locked="0"/>
    </xf>
    <xf numFmtId="0" fontId="21" fillId="0" borderId="3" xfId="4" applyFont="1" applyFill="1" applyBorder="1" applyAlignment="1">
      <alignment vertical="center"/>
    </xf>
    <xf numFmtId="0" fontId="10" fillId="0" borderId="3" xfId="4" applyFont="1" applyFill="1" applyBorder="1" applyAlignment="1">
      <alignment vertical="center"/>
    </xf>
    <xf numFmtId="0" fontId="10" fillId="0" borderId="30" xfId="4" applyFont="1" applyFill="1" applyBorder="1" applyAlignment="1">
      <alignment vertical="center"/>
    </xf>
    <xf numFmtId="1" fontId="25" fillId="0" borderId="19" xfId="4" applyNumberFormat="1" applyFont="1" applyFill="1" applyBorder="1" applyAlignment="1" applyProtection="1">
      <alignment horizontal="center" vertical="center"/>
      <protection locked="0"/>
    </xf>
    <xf numFmtId="1" fontId="10" fillId="0" borderId="3" xfId="4" applyNumberFormat="1" applyFont="1" applyFill="1" applyBorder="1" applyAlignment="1">
      <alignment vertical="center"/>
    </xf>
    <xf numFmtId="1" fontId="10" fillId="0" borderId="30" xfId="4" applyNumberFormat="1" applyFont="1" applyFill="1" applyBorder="1" applyAlignment="1">
      <alignment vertical="center"/>
    </xf>
    <xf numFmtId="1" fontId="10" fillId="0" borderId="5" xfId="4" applyNumberFormat="1" applyFont="1" applyFill="1" applyBorder="1" applyAlignment="1">
      <alignment vertical="center"/>
    </xf>
    <xf numFmtId="0" fontId="10" fillId="0" borderId="0" xfId="4" applyFont="1" applyFill="1" applyBorder="1" applyAlignment="1" applyProtection="1">
      <alignment horizontal="left" vertical="center"/>
      <protection locked="0"/>
    </xf>
    <xf numFmtId="1" fontId="15" fillId="0" borderId="3" xfId="4" applyNumberFormat="1" applyFont="1" applyFill="1" applyBorder="1" applyAlignment="1">
      <alignment vertical="center"/>
    </xf>
    <xf numFmtId="0" fontId="10" fillId="0" borderId="5" xfId="4" applyFont="1" applyFill="1" applyBorder="1" applyAlignment="1" applyProtection="1">
      <alignment horizontal="left" vertical="center"/>
      <protection locked="0"/>
    </xf>
    <xf numFmtId="0" fontId="10" fillId="0" borderId="22" xfId="4" applyFont="1" applyFill="1" applyBorder="1" applyAlignment="1" applyProtection="1">
      <alignment horizontal="left" vertical="center"/>
      <protection locked="0"/>
    </xf>
    <xf numFmtId="0" fontId="10" fillId="0" borderId="4" xfId="4" applyFont="1" applyFill="1" applyBorder="1" applyAlignment="1" applyProtection="1">
      <alignment horizontal="left" vertical="center"/>
      <protection locked="0"/>
    </xf>
    <xf numFmtId="0" fontId="23" fillId="0" borderId="33" xfId="5" applyFont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2" fillId="0" borderId="33" xfId="5" applyFont="1" applyBorder="1" applyAlignment="1">
      <alignment horizontal="left" wrapText="1"/>
    </xf>
    <xf numFmtId="0" fontId="24" fillId="0" borderId="22" xfId="5" applyFont="1" applyFill="1" applyBorder="1" applyAlignment="1">
      <alignment horizontal="left" vertical="center"/>
    </xf>
    <xf numFmtId="0" fontId="24" fillId="0" borderId="3" xfId="5" applyFont="1" applyFill="1" applyBorder="1" applyAlignment="1">
      <alignment horizontal="left" vertical="center"/>
    </xf>
    <xf numFmtId="0" fontId="22" fillId="0" borderId="33" xfId="4" applyFont="1" applyBorder="1" applyAlignment="1">
      <alignment horizontal="left" vertical="center" wrapText="1"/>
    </xf>
    <xf numFmtId="0" fontId="10" fillId="0" borderId="22" xfId="5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2" fillId="0" borderId="33" xfId="5" applyFont="1" applyFill="1" applyBorder="1" applyAlignment="1">
      <alignment horizontal="left" wrapText="1"/>
    </xf>
    <xf numFmtId="0" fontId="10" fillId="0" borderId="5" xfId="4" applyFont="1" applyFill="1" applyBorder="1" applyAlignment="1" applyProtection="1">
      <alignment horizontal="center" vertical="center"/>
      <protection locked="0"/>
    </xf>
    <xf numFmtId="0" fontId="10" fillId="0" borderId="33" xfId="4" applyFont="1" applyFill="1" applyBorder="1" applyAlignment="1" applyProtection="1">
      <alignment horizontal="left" vertical="center"/>
      <protection locked="0"/>
    </xf>
    <xf numFmtId="0" fontId="10" fillId="0" borderId="14" xfId="4" applyFont="1" applyFill="1" applyBorder="1" applyAlignment="1" applyProtection="1">
      <alignment horizontal="left" vertical="center"/>
      <protection locked="0"/>
    </xf>
    <xf numFmtId="0" fontId="24" fillId="0" borderId="22" xfId="5" applyFont="1" applyFill="1" applyBorder="1" applyAlignment="1">
      <alignment horizontal="left" wrapText="1"/>
    </xf>
    <xf numFmtId="0" fontId="24" fillId="0" borderId="3" xfId="5" applyFont="1" applyFill="1" applyBorder="1" applyAlignment="1">
      <alignment horizontal="left" wrapText="1"/>
    </xf>
    <xf numFmtId="0" fontId="24" fillId="0" borderId="33" xfId="5" applyFont="1" applyFill="1" applyBorder="1" applyAlignment="1">
      <alignment horizontal="left" wrapText="1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24" fillId="0" borderId="17" xfId="4" applyFont="1" applyFill="1" applyBorder="1"/>
    <xf numFmtId="0" fontId="24" fillId="0" borderId="9" xfId="4" applyFont="1" applyFill="1" applyBorder="1"/>
    <xf numFmtId="0" fontId="24" fillId="0" borderId="7" xfId="4" applyFont="1" applyFill="1" applyBorder="1"/>
    <xf numFmtId="0" fontId="10" fillId="0" borderId="7" xfId="4" applyFont="1" applyFill="1" applyBorder="1" applyAlignment="1" applyProtection="1">
      <alignment horizontal="center" vertical="center"/>
      <protection locked="0"/>
    </xf>
    <xf numFmtId="0" fontId="10" fillId="0" borderId="31" xfId="4" applyFont="1" applyFill="1" applyBorder="1" applyAlignment="1" applyProtection="1">
      <alignment horizontal="left" vertical="center"/>
      <protection locked="0"/>
    </xf>
    <xf numFmtId="1" fontId="10" fillId="0" borderId="20" xfId="4" applyNumberFormat="1" applyFont="1" applyFill="1" applyBorder="1" applyAlignment="1" applyProtection="1">
      <alignment horizontal="center" vertical="center"/>
      <protection locked="0"/>
    </xf>
    <xf numFmtId="0" fontId="9" fillId="0" borderId="72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26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7" fillId="0" borderId="0" xfId="4" applyFont="1" applyBorder="1" applyAlignment="1">
      <alignment horizontal="center" vertical="center"/>
    </xf>
    <xf numFmtId="0" fontId="9" fillId="0" borderId="64" xfId="4" applyFont="1" applyBorder="1" applyAlignment="1">
      <alignment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0" fontId="10" fillId="0" borderId="34" xfId="1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left" vertical="center" wrapText="1"/>
    </xf>
    <xf numFmtId="0" fontId="17" fillId="0" borderId="0" xfId="4" applyFont="1" applyFill="1" applyBorder="1" applyAlignment="1">
      <alignment horizontal="left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23" fillId="0" borderId="33" xfId="5" applyFont="1" applyBorder="1" applyAlignment="1">
      <alignment vertical="center" wrapText="1"/>
    </xf>
    <xf numFmtId="0" fontId="23" fillId="0" borderId="33" xfId="5" applyFont="1" applyBorder="1" applyAlignment="1">
      <alignment vertical="center"/>
    </xf>
    <xf numFmtId="0" fontId="12" fillId="0" borderId="33" xfId="5" applyFont="1" applyBorder="1" applyAlignment="1">
      <alignment vertical="center" wrapText="1"/>
    </xf>
    <xf numFmtId="0" fontId="12" fillId="0" borderId="33" xfId="5" applyFont="1" applyFill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10" fillId="0" borderId="33" xfId="4" applyFont="1" applyFill="1" applyBorder="1" applyAlignment="1" applyProtection="1">
      <alignment vertical="center"/>
      <protection locked="0"/>
    </xf>
    <xf numFmtId="0" fontId="10" fillId="0" borderId="14" xfId="4" applyFont="1" applyFill="1" applyBorder="1" applyAlignment="1" applyProtection="1">
      <alignment vertical="center"/>
      <protection locked="0"/>
    </xf>
    <xf numFmtId="0" fontId="10" fillId="0" borderId="0" xfId="4" applyFont="1" applyFill="1" applyAlignment="1" applyProtection="1">
      <alignment horizontal="center" vertical="center"/>
      <protection locked="0"/>
    </xf>
    <xf numFmtId="0" fontId="28" fillId="0" borderId="52" xfId="0" applyFont="1" applyBorder="1" applyAlignment="1">
      <alignment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left" vertical="top" wrapText="1"/>
    </xf>
    <xf numFmtId="0" fontId="29" fillId="0" borderId="0" xfId="0" applyFont="1" applyBorder="1" applyAlignment="1">
      <alignment vertical="center"/>
    </xf>
    <xf numFmtId="0" fontId="10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Border="1" applyAlignment="1"/>
    <xf numFmtId="0" fontId="17" fillId="0" borderId="0" xfId="0" applyFont="1"/>
    <xf numFmtId="0" fontId="30" fillId="0" borderId="0" xfId="0" applyFont="1"/>
    <xf numFmtId="0" fontId="30" fillId="0" borderId="0" xfId="0" applyFont="1" applyBorder="1"/>
    <xf numFmtId="0" fontId="30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4" applyFont="1"/>
    <xf numFmtId="0" fontId="10" fillId="0" borderId="0" xfId="4" applyFont="1" applyAlignment="1"/>
    <xf numFmtId="0" fontId="11" fillId="0" borderId="0" xfId="4" applyFont="1"/>
    <xf numFmtId="0" fontId="31" fillId="0" borderId="0" xfId="4" applyFont="1" applyAlignment="1">
      <alignment horizontal="center"/>
    </xf>
    <xf numFmtId="0" fontId="18" fillId="0" borderId="0" xfId="4" applyFont="1" applyBorder="1" applyAlignment="1"/>
    <xf numFmtId="0" fontId="10" fillId="0" borderId="0" xfId="4" applyFont="1" applyBorder="1"/>
    <xf numFmtId="0" fontId="10" fillId="0" borderId="0" xfId="4" applyFont="1" applyBorder="1" applyAlignment="1"/>
    <xf numFmtId="0" fontId="17" fillId="0" borderId="0" xfId="4" applyFont="1" applyBorder="1"/>
    <xf numFmtId="0" fontId="17" fillId="0" borderId="0" xfId="4" applyFont="1" applyBorder="1" applyAlignment="1"/>
    <xf numFmtId="0" fontId="18" fillId="0" borderId="61" xfId="4" applyFont="1" applyBorder="1"/>
    <xf numFmtId="0" fontId="17" fillId="0" borderId="61" xfId="4" applyFont="1" applyBorder="1"/>
    <xf numFmtId="0" fontId="17" fillId="0" borderId="61" xfId="4" applyFont="1" applyBorder="1" applyAlignment="1"/>
    <xf numFmtId="0" fontId="10" fillId="0" borderId="61" xfId="4" applyFont="1" applyBorder="1"/>
    <xf numFmtId="0" fontId="10" fillId="0" borderId="63" xfId="4" applyFont="1" applyBorder="1" applyAlignment="1"/>
    <xf numFmtId="0" fontId="10" fillId="0" borderId="74" xfId="4" applyFont="1" applyBorder="1" applyAlignment="1"/>
    <xf numFmtId="0" fontId="18" fillId="0" borderId="53" xfId="4" applyFont="1" applyBorder="1" applyAlignment="1">
      <alignment horizontal="center"/>
    </xf>
    <xf numFmtId="0" fontId="18" fillId="0" borderId="68" xfId="4" applyFont="1" applyBorder="1" applyAlignment="1">
      <alignment horizontal="center"/>
    </xf>
    <xf numFmtId="0" fontId="18" fillId="0" borderId="71" xfId="4" applyFont="1" applyBorder="1" applyAlignment="1">
      <alignment horizontal="center"/>
    </xf>
    <xf numFmtId="0" fontId="18" fillId="0" borderId="69" xfId="4" applyFont="1" applyBorder="1" applyAlignment="1">
      <alignment horizontal="center"/>
    </xf>
    <xf numFmtId="0" fontId="18" fillId="0" borderId="70" xfId="4" applyFont="1" applyBorder="1" applyAlignment="1">
      <alignment horizontal="center"/>
    </xf>
    <xf numFmtId="0" fontId="17" fillId="0" borderId="40" xfId="4" applyFont="1" applyBorder="1" applyAlignment="1">
      <alignment horizontal="center"/>
    </xf>
    <xf numFmtId="0" fontId="17" fillId="0" borderId="41" xfId="4" applyFont="1" applyBorder="1" applyAlignment="1">
      <alignment horizontal="center"/>
    </xf>
    <xf numFmtId="0" fontId="17" fillId="0" borderId="42" xfId="4" applyFont="1" applyBorder="1" applyAlignment="1">
      <alignment horizontal="center"/>
    </xf>
    <xf numFmtId="0" fontId="17" fillId="0" borderId="43" xfId="4" applyFont="1" applyBorder="1" applyAlignment="1">
      <alignment horizontal="center"/>
    </xf>
    <xf numFmtId="0" fontId="17" fillId="0" borderId="4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62" xfId="4" applyFont="1" applyBorder="1" applyAlignment="1">
      <alignment horizontal="center"/>
    </xf>
    <xf numFmtId="0" fontId="17" fillId="0" borderId="75" xfId="4" applyFont="1" applyBorder="1" applyAlignment="1">
      <alignment horizontal="center"/>
    </xf>
    <xf numFmtId="0" fontId="9" fillId="0" borderId="1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8" fillId="0" borderId="59" xfId="4" applyFont="1" applyBorder="1"/>
    <xf numFmtId="0" fontId="17" fillId="0" borderId="60" xfId="4" applyFont="1" applyBorder="1"/>
    <xf numFmtId="0" fontId="17" fillId="0" borderId="60" xfId="4" applyFont="1" applyBorder="1" applyAlignment="1"/>
    <xf numFmtId="0" fontId="10" fillId="0" borderId="13" xfId="4" applyFont="1" applyBorder="1"/>
    <xf numFmtId="0" fontId="10" fillId="0" borderId="35" xfId="4" applyFont="1" applyBorder="1"/>
    <xf numFmtId="0" fontId="10" fillId="0" borderId="14" xfId="4" applyFont="1" applyBorder="1"/>
    <xf numFmtId="0" fontId="18" fillId="0" borderId="35" xfId="4" applyFont="1" applyBorder="1"/>
    <xf numFmtId="0" fontId="18" fillId="0" borderId="0" xfId="4" applyFont="1" applyBorder="1"/>
    <xf numFmtId="0" fontId="17" fillId="0" borderId="51" xfId="4" applyFont="1" applyBorder="1"/>
    <xf numFmtId="0" fontId="17" fillId="0" borderId="35" xfId="4" applyFont="1" applyBorder="1"/>
    <xf numFmtId="0" fontId="17" fillId="0" borderId="0" xfId="4" applyFont="1" applyBorder="1" applyAlignment="1">
      <alignment vertical="center"/>
    </xf>
    <xf numFmtId="0" fontId="10" fillId="0" borderId="51" xfId="4" applyFont="1" applyBorder="1"/>
    <xf numFmtId="0" fontId="17" fillId="0" borderId="15" xfId="4" applyFont="1" applyBorder="1" applyAlignment="1">
      <alignment vertical="center"/>
    </xf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/>
    <xf numFmtId="0" fontId="30" fillId="0" borderId="0" xfId="4" applyFont="1" applyBorder="1"/>
    <xf numFmtId="0" fontId="30" fillId="0" borderId="0" xfId="4" applyFont="1" applyBorder="1" applyAlignment="1"/>
    <xf numFmtId="0" fontId="10" fillId="0" borderId="0" xfId="4" applyFont="1" applyAlignment="1">
      <alignment vertical="center"/>
    </xf>
    <xf numFmtId="0" fontId="9" fillId="0" borderId="0" xfId="4" applyFont="1" applyAlignment="1"/>
    <xf numFmtId="0" fontId="10" fillId="0" borderId="0" xfId="4" applyFont="1" applyProtection="1">
      <protection locked="0"/>
    </xf>
    <xf numFmtId="0" fontId="10" fillId="0" borderId="18" xfId="4" applyFont="1" applyBorder="1" applyProtection="1">
      <protection locked="0"/>
    </xf>
    <xf numFmtId="0" fontId="12" fillId="0" borderId="59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0" fillId="0" borderId="23" xfId="4" applyFont="1" applyBorder="1" applyProtection="1">
      <protection locked="0"/>
    </xf>
    <xf numFmtId="0" fontId="10" fillId="0" borderId="24" xfId="4" applyFont="1" applyBorder="1" applyProtection="1">
      <protection locked="0"/>
    </xf>
    <xf numFmtId="0" fontId="10" fillId="0" borderId="25" xfId="4" applyFont="1" applyBorder="1" applyProtection="1">
      <protection locked="0"/>
    </xf>
    <xf numFmtId="0" fontId="12" fillId="0" borderId="53" xfId="4" applyFont="1" applyBorder="1" applyAlignment="1" applyProtection="1">
      <alignment horizontal="center" vertical="center" wrapText="1"/>
      <protection locked="0"/>
    </xf>
    <xf numFmtId="0" fontId="12" fillId="0" borderId="35" xfId="4" applyFont="1" applyBorder="1" applyAlignment="1" applyProtection="1">
      <alignment horizontal="center"/>
      <protection locked="0"/>
    </xf>
    <xf numFmtId="0" fontId="12" fillId="0" borderId="5" xfId="4" applyFont="1" applyBorder="1" applyProtection="1">
      <protection locked="0"/>
    </xf>
    <xf numFmtId="0" fontId="12" fillId="0" borderId="23" xfId="4" applyFont="1" applyBorder="1" applyProtection="1">
      <protection locked="0"/>
    </xf>
    <xf numFmtId="0" fontId="12" fillId="0" borderId="24" xfId="4" applyFont="1" applyBorder="1" applyProtection="1">
      <protection locked="0"/>
    </xf>
    <xf numFmtId="0" fontId="12" fillId="0" borderId="57" xfId="4" applyFont="1" applyBorder="1" applyAlignment="1">
      <alignment horizontal="center" vertical="center" wrapText="1"/>
    </xf>
    <xf numFmtId="0" fontId="10" fillId="0" borderId="5" xfId="4" applyFont="1" applyBorder="1" applyProtection="1">
      <protection locked="0"/>
    </xf>
    <xf numFmtId="0" fontId="12" fillId="0" borderId="58" xfId="4" applyFont="1" applyBorder="1" applyAlignment="1">
      <alignment horizontal="center" vertical="center" wrapText="1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12" fillId="0" borderId="29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horizontal="center"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10" fillId="0" borderId="29" xfId="4" applyFont="1" applyBorder="1" applyAlignment="1" applyProtection="1">
      <alignment horizontal="center" vertical="center"/>
      <protection locked="0"/>
    </xf>
    <xf numFmtId="0" fontId="9" fillId="0" borderId="51" xfId="4" applyFont="1" applyBorder="1" applyProtection="1"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34" xfId="4" applyFont="1" applyBorder="1" applyAlignment="1" applyProtection="1">
      <alignment horizontal="left" vertical="center"/>
      <protection locked="0"/>
    </xf>
    <xf numFmtId="0" fontId="10" fillId="0" borderId="45" xfId="4" applyFont="1" applyBorder="1" applyAlignment="1" applyProtection="1">
      <alignment horizontal="center" vertical="center"/>
      <protection locked="0"/>
    </xf>
    <xf numFmtId="0" fontId="10" fillId="0" borderId="41" xfId="4" applyFont="1" applyBorder="1" applyAlignment="1" applyProtection="1">
      <alignment horizontal="center" vertical="center"/>
      <protection locked="0"/>
    </xf>
    <xf numFmtId="1" fontId="10" fillId="0" borderId="41" xfId="4" applyNumberFormat="1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0" fillId="0" borderId="42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locked="0"/>
    </xf>
    <xf numFmtId="0" fontId="10" fillId="0" borderId="32" xfId="4" applyFont="1" applyBorder="1" applyAlignment="1" applyProtection="1">
      <alignment horizontal="center" vertical="center"/>
    </xf>
    <xf numFmtId="0" fontId="32" fillId="0" borderId="36" xfId="4" applyFont="1" applyBorder="1" applyAlignment="1" applyProtection="1">
      <alignment horizontal="center" vertical="center"/>
    </xf>
    <xf numFmtId="0" fontId="10" fillId="0" borderId="46" xfId="4" applyFont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2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1" fontId="10" fillId="0" borderId="3" xfId="4" applyNumberFormat="1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horizontal="center" vertical="center"/>
      <protection locked="0"/>
    </xf>
    <xf numFmtId="0" fontId="10" fillId="0" borderId="19" xfId="4" applyFont="1" applyFill="1" applyBorder="1" applyAlignment="1" applyProtection="1">
      <alignment horizontal="center" vertical="center"/>
      <protection locked="0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1" fontId="10" fillId="0" borderId="7" xfId="4" applyNumberFormat="1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20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49" fontId="9" fillId="0" borderId="0" xfId="4" applyNumberFormat="1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9" fillId="0" borderId="0" xfId="4" applyNumberFormat="1" applyFont="1" applyAlignment="1" applyProtection="1">
      <alignment horizontal="center" vertical="center"/>
      <protection locked="0"/>
    </xf>
    <xf numFmtId="0" fontId="10" fillId="0" borderId="18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0" borderId="5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 textRotation="90"/>
    </xf>
    <xf numFmtId="0" fontId="12" fillId="0" borderId="3" xfId="4" applyFont="1" applyBorder="1" applyAlignment="1">
      <alignment horizontal="center" vertical="center" textRotation="90"/>
    </xf>
    <xf numFmtId="0" fontId="12" fillId="0" borderId="4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 textRotation="90"/>
    </xf>
    <xf numFmtId="0" fontId="10" fillId="4" borderId="40" xfId="4" applyFont="1" applyFill="1" applyBorder="1" applyAlignment="1">
      <alignment horizontal="center" vertical="center" textRotation="90"/>
    </xf>
    <xf numFmtId="0" fontId="10" fillId="4" borderId="41" xfId="4" applyFont="1" applyFill="1" applyBorder="1" applyAlignment="1">
      <alignment horizontal="center" vertical="center" textRotation="90"/>
    </xf>
    <xf numFmtId="0" fontId="10" fillId="4" borderId="43" xfId="4" applyFont="1" applyFill="1" applyBorder="1" applyAlignment="1">
      <alignment horizontal="center" vertical="center" textRotation="90"/>
    </xf>
    <xf numFmtId="0" fontId="10" fillId="5" borderId="40" xfId="4" applyFont="1" applyFill="1" applyBorder="1" applyAlignment="1">
      <alignment horizontal="center" vertical="center" textRotation="90"/>
    </xf>
    <xf numFmtId="0" fontId="10" fillId="5" borderId="41" xfId="4" applyFont="1" applyFill="1" applyBorder="1" applyAlignment="1">
      <alignment horizontal="center" vertical="center" textRotation="90"/>
    </xf>
    <xf numFmtId="0" fontId="10" fillId="5" borderId="43" xfId="4" applyFont="1" applyFill="1" applyBorder="1" applyAlignment="1">
      <alignment horizontal="center" vertical="center" textRotation="90"/>
    </xf>
    <xf numFmtId="0" fontId="10" fillId="0" borderId="1" xfId="4" applyFont="1" applyBorder="1"/>
    <xf numFmtId="0" fontId="10" fillId="0" borderId="15" xfId="4" applyFont="1" applyBorder="1" applyAlignment="1">
      <alignment horizontal="center"/>
    </xf>
    <xf numFmtId="0" fontId="10" fillId="0" borderId="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0" fillId="4" borderId="31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horizontal="center" vertical="center"/>
    </xf>
    <xf numFmtId="0" fontId="10" fillId="5" borderId="31" xfId="4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left" vertical="center"/>
    </xf>
    <xf numFmtId="0" fontId="33" fillId="0" borderId="11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46" xfId="4" applyFont="1" applyBorder="1"/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3" xfId="4" applyFont="1" applyFill="1" applyBorder="1" applyAlignment="1">
      <alignment horizontal="center" vertical="center"/>
    </xf>
    <xf numFmtId="0" fontId="9" fillId="5" borderId="40" xfId="4" applyFont="1" applyFill="1" applyBorder="1" applyAlignment="1">
      <alignment horizontal="center" vertical="center"/>
    </xf>
    <xf numFmtId="0" fontId="9" fillId="5" borderId="41" xfId="4" applyFont="1" applyFill="1" applyBorder="1" applyAlignment="1">
      <alignment horizontal="center" vertical="center"/>
    </xf>
    <xf numFmtId="0" fontId="9" fillId="5" borderId="43" xfId="4" applyFont="1" applyFill="1" applyBorder="1" applyAlignment="1">
      <alignment horizontal="center" vertical="center"/>
    </xf>
    <xf numFmtId="0" fontId="9" fillId="3" borderId="46" xfId="4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19" xfId="4" applyFont="1" applyBorder="1"/>
    <xf numFmtId="0" fontId="9" fillId="4" borderId="8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/>
    </xf>
    <xf numFmtId="0" fontId="9" fillId="5" borderId="8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30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19" xfId="4" applyFont="1" applyFill="1" applyBorder="1"/>
    <xf numFmtId="0" fontId="33" fillId="0" borderId="3" xfId="4" applyFont="1" applyBorder="1" applyAlignment="1">
      <alignment horizontal="center" vertical="center"/>
    </xf>
    <xf numFmtId="0" fontId="33" fillId="0" borderId="64" xfId="4" applyFont="1" applyBorder="1" applyAlignment="1">
      <alignment horizontal="center" vertical="center"/>
    </xf>
    <xf numFmtId="0" fontId="16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textRotation="90"/>
    </xf>
    <xf numFmtId="0" fontId="10" fillId="0" borderId="0" xfId="4" applyFont="1" applyBorder="1" applyAlignment="1">
      <alignment vertical="center" textRotation="90"/>
    </xf>
    <xf numFmtId="0" fontId="10" fillId="2" borderId="0" xfId="4" applyFont="1" applyFill="1" applyBorder="1" applyAlignment="1">
      <alignment horizontal="center" vertical="center" textRotation="90"/>
    </xf>
    <xf numFmtId="0" fontId="10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/>
    <xf numFmtId="0" fontId="9" fillId="0" borderId="4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9" fillId="0" borderId="55" xfId="4" applyFont="1" applyBorder="1" applyAlignment="1">
      <alignment horizontal="center" vertical="center"/>
    </xf>
    <xf numFmtId="0" fontId="9" fillId="0" borderId="56" xfId="4" applyFont="1" applyBorder="1" applyAlignment="1">
      <alignment horizontal="center" vertical="center"/>
    </xf>
    <xf numFmtId="0" fontId="10" fillId="0" borderId="48" xfId="4" applyFont="1" applyBorder="1"/>
    <xf numFmtId="0" fontId="10" fillId="0" borderId="20" xfId="1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7" xfId="4" applyFont="1" applyBorder="1"/>
    <xf numFmtId="0" fontId="10" fillId="0" borderId="0" xfId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0" fontId="10" fillId="0" borderId="3" xfId="4" applyFont="1" applyBorder="1" applyAlignment="1">
      <alignment vertical="center"/>
    </xf>
    <xf numFmtId="0" fontId="10" fillId="0" borderId="3" xfId="4" applyFont="1" applyBorder="1"/>
    <xf numFmtId="0" fontId="28" fillId="0" borderId="33" xfId="0" applyFont="1" applyBorder="1" applyAlignment="1">
      <alignment vertical="top" wrapText="1"/>
    </xf>
    <xf numFmtId="0" fontId="28" fillId="0" borderId="46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10" fillId="0" borderId="20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horizontal="center" vertical="center"/>
    </xf>
    <xf numFmtId="0" fontId="32" fillId="0" borderId="37" xfId="4" applyFont="1" applyBorder="1" applyAlignment="1" applyProtection="1">
      <alignment horizontal="center" vertical="center"/>
    </xf>
    <xf numFmtId="0" fontId="17" fillId="0" borderId="0" xfId="4" applyFont="1" applyBorder="1" applyAlignment="1">
      <alignment horizontal="left"/>
    </xf>
    <xf numFmtId="0" fontId="1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/>
    </xf>
    <xf numFmtId="0" fontId="18" fillId="0" borderId="0" xfId="4" applyFont="1" applyBorder="1" applyAlignment="1">
      <alignment horizontal="right"/>
    </xf>
    <xf numFmtId="0" fontId="18" fillId="0" borderId="59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/>
    </xf>
    <xf numFmtId="0" fontId="9" fillId="0" borderId="63" xfId="4" applyFont="1" applyBorder="1" applyAlignment="1">
      <alignment horizontal="center"/>
    </xf>
    <xf numFmtId="0" fontId="9" fillId="0" borderId="74" xfId="4" applyFont="1" applyBorder="1" applyAlignment="1">
      <alignment horizontal="center"/>
    </xf>
    <xf numFmtId="0" fontId="17" fillId="0" borderId="73" xfId="4" applyFont="1" applyBorder="1" applyAlignment="1">
      <alignment horizontal="center"/>
    </xf>
    <xf numFmtId="0" fontId="17" fillId="0" borderId="63" xfId="4" applyFont="1" applyBorder="1" applyAlignment="1">
      <alignment horizontal="center"/>
    </xf>
    <xf numFmtId="0" fontId="17" fillId="0" borderId="74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14" xfId="4" applyFont="1" applyBorder="1" applyAlignment="1">
      <alignment horizontal="center"/>
    </xf>
    <xf numFmtId="0" fontId="17" fillId="0" borderId="47" xfId="4" applyFont="1" applyBorder="1" applyAlignment="1">
      <alignment horizontal="center"/>
    </xf>
    <xf numFmtId="0" fontId="17" fillId="0" borderId="6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66" xfId="4" applyFont="1" applyBorder="1" applyAlignment="1">
      <alignment horizontal="center"/>
    </xf>
    <xf numFmtId="0" fontId="9" fillId="0" borderId="73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61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8" fillId="0" borderId="59" xfId="4" applyFont="1" applyBorder="1" applyAlignment="1">
      <alignment horizontal="center"/>
    </xf>
    <xf numFmtId="0" fontId="18" fillId="0" borderId="60" xfId="4" applyFont="1" applyBorder="1" applyAlignment="1">
      <alignment horizontal="center"/>
    </xf>
    <xf numFmtId="0" fontId="18" fillId="0" borderId="13" xfId="4" applyFont="1" applyBorder="1" applyAlignment="1">
      <alignment horizontal="center"/>
    </xf>
    <xf numFmtId="0" fontId="17" fillId="0" borderId="12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/>
    </xf>
    <xf numFmtId="0" fontId="17" fillId="0" borderId="9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0" fontId="17" fillId="0" borderId="14" xfId="4" applyFont="1" applyBorder="1" applyAlignment="1">
      <alignment horizontal="left"/>
    </xf>
    <xf numFmtId="0" fontId="17" fillId="0" borderId="61" xfId="4" applyFont="1" applyBorder="1" applyAlignment="1">
      <alignment horizontal="left" vertical="center"/>
    </xf>
    <xf numFmtId="0" fontId="17" fillId="0" borderId="15" xfId="4" applyFont="1" applyBorder="1" applyAlignment="1">
      <alignment horizontal="left" vertical="center"/>
    </xf>
    <xf numFmtId="0" fontId="29" fillId="0" borderId="60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36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11" fillId="0" borderId="61" xfId="4" applyFont="1" applyFill="1" applyBorder="1" applyAlignment="1" applyProtection="1">
      <alignment horizontal="center"/>
      <protection locked="0"/>
    </xf>
    <xf numFmtId="0" fontId="10" fillId="0" borderId="18" xfId="4" applyFont="1" applyFill="1" applyBorder="1" applyAlignment="1" applyProtection="1">
      <alignment horizontal="center" vertical="center" wrapText="1"/>
      <protection locked="0"/>
    </xf>
    <xf numFmtId="0" fontId="10" fillId="0" borderId="5" xfId="4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18" xfId="4" applyFont="1" applyFill="1" applyBorder="1" applyAlignment="1" applyProtection="1">
      <alignment horizontal="center" vertical="center" wrapText="1"/>
      <protection locked="0"/>
    </xf>
    <xf numFmtId="0" fontId="12" fillId="0" borderId="5" xfId="4" applyFont="1" applyFill="1" applyBorder="1" applyAlignment="1" applyProtection="1">
      <alignment horizontal="center" vertical="center" wrapText="1"/>
      <protection locked="0"/>
    </xf>
    <xf numFmtId="0" fontId="12" fillId="0" borderId="1" xfId="4" applyFont="1" applyFill="1" applyBorder="1" applyAlignment="1" applyProtection="1">
      <alignment horizontal="center" vertical="center" wrapText="1"/>
      <protection locked="0"/>
    </xf>
    <xf numFmtId="0" fontId="13" fillId="0" borderId="60" xfId="4" applyFont="1" applyFill="1" applyBorder="1" applyAlignment="1" applyProtection="1">
      <alignment horizontal="center" vertical="center"/>
      <protection locked="0"/>
    </xf>
    <xf numFmtId="0" fontId="13" fillId="0" borderId="0" xfId="4" applyFont="1" applyFill="1" applyBorder="1" applyAlignment="1" applyProtection="1">
      <alignment horizontal="center" vertical="center"/>
      <protection locked="0"/>
    </xf>
    <xf numFmtId="0" fontId="13" fillId="0" borderId="61" xfId="4" applyFont="1" applyFill="1" applyBorder="1" applyAlignment="1" applyProtection="1">
      <alignment horizontal="center" vertical="center"/>
      <protection locked="0"/>
    </xf>
    <xf numFmtId="0" fontId="14" fillId="0" borderId="18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28" fillId="0" borderId="47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2" fillId="0" borderId="5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17" fillId="0" borderId="0" xfId="4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left"/>
    </xf>
    <xf numFmtId="0" fontId="9" fillId="0" borderId="0" xfId="4" applyNumberFormat="1" applyFont="1" applyAlignment="1" applyProtection="1">
      <alignment horizontal="left" vertical="center"/>
      <protection locked="0"/>
    </xf>
    <xf numFmtId="187" fontId="9" fillId="0" borderId="0" xfId="4" applyNumberFormat="1" applyFont="1" applyAlignment="1" applyProtection="1">
      <alignment horizontal="left" vertical="center"/>
      <protection locked="0"/>
    </xf>
    <xf numFmtId="49" fontId="9" fillId="0" borderId="0" xfId="4" applyNumberFormat="1" applyFont="1" applyAlignment="1" applyProtection="1">
      <alignment horizontal="left" vertical="center"/>
      <protection locked="0"/>
    </xf>
    <xf numFmtId="0" fontId="11" fillId="0" borderId="61" xfId="4" applyFont="1" applyBorder="1" applyAlignment="1" applyProtection="1">
      <alignment horizontal="left"/>
      <protection locked="0"/>
    </xf>
    <xf numFmtId="0" fontId="13" fillId="0" borderId="73" xfId="4" applyFont="1" applyBorder="1" applyAlignment="1" applyProtection="1">
      <alignment horizontal="center" vertical="center"/>
      <protection locked="0"/>
    </xf>
    <xf numFmtId="0" fontId="13" fillId="0" borderId="63" xfId="4" applyFont="1" applyBorder="1" applyAlignment="1" applyProtection="1">
      <alignment horizontal="center" vertical="center"/>
      <protection locked="0"/>
    </xf>
    <xf numFmtId="0" fontId="13" fillId="0" borderId="74" xfId="4" applyFont="1" applyBorder="1" applyAlignment="1" applyProtection="1">
      <alignment horizontal="center" vertical="center"/>
      <protection locked="0"/>
    </xf>
    <xf numFmtId="0" fontId="10" fillId="0" borderId="73" xfId="4" applyFont="1" applyBorder="1" applyAlignment="1" applyProtection="1">
      <alignment horizontal="center"/>
      <protection locked="0"/>
    </xf>
    <xf numFmtId="0" fontId="10" fillId="0" borderId="63" xfId="4" applyFont="1" applyBorder="1" applyAlignment="1" applyProtection="1">
      <alignment horizontal="center"/>
      <protection locked="0"/>
    </xf>
    <xf numFmtId="0" fontId="10" fillId="0" borderId="74" xfId="4" applyFont="1" applyBorder="1" applyAlignment="1" applyProtection="1">
      <alignment horizontal="center"/>
      <protection locked="0"/>
    </xf>
    <xf numFmtId="0" fontId="12" fillId="0" borderId="68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5" fillId="0" borderId="68" xfId="4" applyFont="1" applyBorder="1" applyAlignment="1" applyProtection="1">
      <alignment horizontal="center" vertical="center" wrapText="1"/>
      <protection locked="0"/>
    </xf>
    <xf numFmtId="0" fontId="15" fillId="0" borderId="24" xfId="4" applyFont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vertical="center" wrapText="1"/>
      <protection locked="0"/>
    </xf>
    <xf numFmtId="0" fontId="12" fillId="0" borderId="69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0" borderId="62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9" fillId="0" borderId="22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1" fillId="0" borderId="61" xfId="4" applyFont="1" applyBorder="1" applyAlignment="1">
      <alignment horizontal="center"/>
    </xf>
    <xf numFmtId="0" fontId="10" fillId="0" borderId="73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10" fillId="0" borderId="74" xfId="4" applyFont="1" applyBorder="1" applyAlignment="1">
      <alignment horizontal="center" vertical="center"/>
    </xf>
    <xf numFmtId="0" fontId="12" fillId="0" borderId="73" xfId="4" applyFont="1" applyBorder="1" applyAlignment="1">
      <alignment horizontal="center" vertical="center" wrapText="1"/>
    </xf>
    <xf numFmtId="0" fontId="12" fillId="0" borderId="63" xfId="4" applyFont="1" applyBorder="1" applyAlignment="1">
      <alignment horizontal="center" vertical="center" wrapText="1"/>
    </xf>
    <xf numFmtId="0" fontId="12" fillId="0" borderId="74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8" xfId="4" applyFont="1" applyBorder="1" applyAlignment="1">
      <alignment horizontal="center" vertical="center" textRotation="90"/>
    </xf>
    <xf numFmtId="0" fontId="10" fillId="0" borderId="10" xfId="4" applyFont="1" applyBorder="1" applyAlignment="1">
      <alignment horizontal="center" vertical="center" textRotation="90"/>
    </xf>
    <xf numFmtId="0" fontId="10" fillId="0" borderId="69" xfId="4" applyFont="1" applyBorder="1" applyAlignment="1">
      <alignment horizontal="center" vertical="center" textRotation="90"/>
    </xf>
    <xf numFmtId="0" fontId="10" fillId="0" borderId="62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0" fillId="4" borderId="61" xfId="4" applyFont="1" applyFill="1" applyBorder="1" applyAlignment="1">
      <alignment horizontal="center"/>
    </xf>
    <xf numFmtId="0" fontId="10" fillId="3" borderId="18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53" xfId="4" applyFont="1" applyBorder="1" applyAlignment="1">
      <alignment horizontal="center" vertical="center" textRotation="90"/>
    </xf>
    <xf numFmtId="0" fontId="10" fillId="0" borderId="58" xfId="4" applyFont="1" applyBorder="1" applyAlignment="1">
      <alignment horizontal="center" vertical="center" textRotation="90"/>
    </xf>
    <xf numFmtId="0" fontId="28" fillId="0" borderId="36" xfId="0" applyFont="1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10" fillId="0" borderId="3" xfId="4" applyFont="1" applyFill="1" applyBorder="1" applyAlignment="1" applyProtection="1">
      <alignment horizontal="center" vertical="center" wrapText="1"/>
      <protection locked="0"/>
    </xf>
    <xf numFmtId="0" fontId="13" fillId="0" borderId="4" xfId="4" applyFont="1" applyFill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26" fillId="0" borderId="35" xfId="1" applyFont="1" applyBorder="1" applyAlignment="1" applyProtection="1">
      <alignment horizontal="center" vertical="center"/>
      <protection locked="0"/>
    </xf>
    <xf numFmtId="0" fontId="26" fillId="0" borderId="34" xfId="4" applyFont="1" applyBorder="1" applyAlignment="1" applyProtection="1">
      <alignment horizontal="left" vertical="center"/>
      <protection locked="0"/>
    </xf>
    <xf numFmtId="0" fontId="26" fillId="0" borderId="36" xfId="1" applyFont="1" applyBorder="1" applyAlignment="1" applyProtection="1">
      <alignment horizontal="center" vertical="center"/>
      <protection locked="0"/>
    </xf>
    <xf numFmtId="0" fontId="26" fillId="0" borderId="16" xfId="3" applyNumberFormat="1" applyFont="1" applyFill="1" applyBorder="1" applyAlignment="1">
      <alignment horizontal="left" vertical="center"/>
    </xf>
    <xf numFmtId="0" fontId="34" fillId="0" borderId="4" xfId="4" applyFont="1" applyFill="1" applyBorder="1" applyAlignment="1" applyProtection="1">
      <alignment horizontal="center" vertical="center"/>
      <protection locked="0"/>
    </xf>
    <xf numFmtId="0" fontId="26" fillId="0" borderId="18" xfId="4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" xfId="4" applyFont="1" applyBorder="1"/>
    <xf numFmtId="0" fontId="26" fillId="0" borderId="15" xfId="4" applyFont="1" applyBorder="1" applyAlignment="1">
      <alignment horizontal="center"/>
    </xf>
    <xf numFmtId="0" fontId="26" fillId="0" borderId="5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3" xfId="4" applyFont="1" applyFill="1" applyBorder="1" applyAlignment="1" applyProtection="1">
      <alignment horizontal="center" vertical="center" wrapText="1"/>
      <protection locked="0"/>
    </xf>
    <xf numFmtId="0" fontId="31" fillId="0" borderId="4" xfId="4" applyFont="1" applyFill="1" applyBorder="1" applyAlignment="1" applyProtection="1">
      <alignment horizontal="center" vertical="center"/>
      <protection locked="0"/>
    </xf>
  </cellXfs>
  <cellStyles count="6">
    <cellStyle name="Normal 2" xfId="4" xr:uid="{00000000-0005-0000-0000-000001000000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_รายชื่อนักเรียนม148 (version 1)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นางสาวศุภลักษณ์   ปาผักโข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ภาษาไทย    </a:t>
          </a:r>
        </a:p>
      </xdr:txBody>
    </xdr:sp>
    <xdr:clientData/>
  </xdr:oneCellAnchor>
  <xdr:oneCellAnchor>
    <xdr:from>
      <xdr:col>6</xdr:col>
      <xdr:colOff>492843</xdr:colOff>
      <xdr:row>34</xdr:row>
      <xdr:rowOff>314406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563703" y="1067760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77</xdr:col>
      <xdr:colOff>140970</xdr:colOff>
      <xdr:row>0</xdr:row>
      <xdr:rowOff>74295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980795" y="7429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93346</xdr:colOff>
      <xdr:row>0</xdr:row>
      <xdr:rowOff>85725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168766" y="857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95252</xdr:colOff>
      <xdr:row>0</xdr:row>
      <xdr:rowOff>85725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4837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161926</xdr:colOff>
      <xdr:row>0</xdr:row>
      <xdr:rowOff>55245</xdr:rowOff>
    </xdr:from>
    <xdr:ext cx="82295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009901" y="5524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17</xdr:col>
      <xdr:colOff>104776</xdr:colOff>
      <xdr:row>0</xdr:row>
      <xdr:rowOff>74296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124451" y="7429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0479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49080</xdr:colOff>
      <xdr:row>9</xdr:row>
      <xdr:rowOff>315351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30480" y="324143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นายภูวดล   ขันคำมาละ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77</xdr:col>
      <xdr:colOff>148590</xdr:colOff>
      <xdr:row>0</xdr:row>
      <xdr:rowOff>74295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3988415" y="7429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9526</xdr:colOff>
      <xdr:row>0</xdr:row>
      <xdr:rowOff>78105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084946" y="7810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121920</xdr:colOff>
      <xdr:row>0</xdr:row>
      <xdr:rowOff>53340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54740" y="5334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68582</xdr:colOff>
      <xdr:row>0</xdr:row>
      <xdr:rowOff>91440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6021707" y="9144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0</xdr:row>
      <xdr:rowOff>74295</xdr:rowOff>
    </xdr:from>
    <xdr:ext cx="82295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038476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85726</xdr:colOff>
      <xdr:row>0</xdr:row>
      <xdr:rowOff>74296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924426" y="7429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308735" y="3874770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นางณัฐธยาน์    สิขเรศ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47625</xdr:colOff>
      <xdr:row>0</xdr:row>
      <xdr:rowOff>91440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039850" y="9144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51</xdr:col>
      <xdr:colOff>85726</xdr:colOff>
      <xdr:row>0</xdr:row>
      <xdr:rowOff>70485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9023986" y="7048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83820</xdr:colOff>
      <xdr:row>0</xdr:row>
      <xdr:rowOff>83820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216640" y="8382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95252</xdr:colOff>
      <xdr:row>0</xdr:row>
      <xdr:rowOff>85725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604837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16</xdr:col>
      <xdr:colOff>131445</xdr:colOff>
      <xdr:row>0</xdr:row>
      <xdr:rowOff>83821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162425" y="8382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38101</xdr:colOff>
      <xdr:row>0</xdr:row>
      <xdr:rowOff>74295</xdr:rowOff>
    </xdr:from>
    <xdr:ext cx="127634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067051" y="74295"/>
          <a:ext cx="127634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17</xdr:col>
      <xdr:colOff>57151</xdr:colOff>
      <xdr:row>0</xdr:row>
      <xdr:rowOff>64771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076826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นางสาวณีรนุช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กุมผัน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38100</xdr:colOff>
      <xdr:row>0</xdr:row>
      <xdr:rowOff>81915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4030325" y="8191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51</xdr:col>
      <xdr:colOff>85726</xdr:colOff>
      <xdr:row>0</xdr:row>
      <xdr:rowOff>70485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9023986" y="7048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83820</xdr:colOff>
      <xdr:row>0</xdr:row>
      <xdr:rowOff>83820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1216640" y="8382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95252</xdr:colOff>
      <xdr:row>0</xdr:row>
      <xdr:rowOff>76200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6048377" y="7620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16</xdr:col>
      <xdr:colOff>131445</xdr:colOff>
      <xdr:row>0</xdr:row>
      <xdr:rowOff>83821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162425" y="8382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38101</xdr:colOff>
      <xdr:row>0</xdr:row>
      <xdr:rowOff>74295</xdr:rowOff>
    </xdr:from>
    <xdr:ext cx="1209674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067051" y="74295"/>
          <a:ext cx="1209674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17</xdr:col>
      <xdr:colOff>85726</xdr:colOff>
      <xdr:row>0</xdr:row>
      <xdr:rowOff>64771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510540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3611;&#3614;5262&#3605;&#3657;&#3609;&#3593;&#3610;&#3633;&#3610;/&#3611;&#3614;5-&#3617;3&#3616;&#3634;&#3588;&#3648;&#3619;&#3637;&#3618;&#3609;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ปกห้อง3-1"/>
      <sheetName val="ผลการเรียนรู้"/>
      <sheetName val="เวลาเรียน3-1"/>
      <sheetName val="รวมคะแนน3-1"/>
      <sheetName val="ใบประกาศผลการเรียน3-1"/>
      <sheetName val="คุณลักษณะ3-1"/>
      <sheetName val="ปกห้อง3-2"/>
      <sheetName val="เวลาเรียน3-2"/>
      <sheetName val="รวมคะแนน3-2"/>
      <sheetName val="ใบประกาศผลการเรียน3-2"/>
      <sheetName val="คุณลักษณะ3-2"/>
      <sheetName val="ปกห้อง3-3"/>
      <sheetName val="เวลาเรียน3-3"/>
      <sheetName val="รวมคะแนน3-3"/>
      <sheetName val="ใบประกาศผลการเรียน3-3"/>
      <sheetName val="คุณลักษณะ3-3"/>
      <sheetName val="ผลการเรียนรู้1"/>
      <sheetName val="ปกห้อง303"/>
      <sheetName val="เวลาเรียน303"/>
      <sheetName val="รวมคะแนน303"/>
      <sheetName val="ใบประกาศผลการเรียน3-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Y7">
            <v>52</v>
          </cell>
          <cell r="Z7" t="str">
            <v>1</v>
          </cell>
        </row>
        <row r="8">
          <cell r="Y8">
            <v>52</v>
          </cell>
          <cell r="Z8" t="str">
            <v>1</v>
          </cell>
        </row>
        <row r="9">
          <cell r="Y9">
            <v>59</v>
          </cell>
          <cell r="Z9" t="str">
            <v>1.5</v>
          </cell>
        </row>
        <row r="10">
          <cell r="Y10">
            <v>63</v>
          </cell>
          <cell r="Z10" t="str">
            <v>2</v>
          </cell>
        </row>
        <row r="11">
          <cell r="Y11">
            <v>71</v>
          </cell>
          <cell r="Z11" t="str">
            <v>3</v>
          </cell>
        </row>
        <row r="12">
          <cell r="Y12">
            <v>54</v>
          </cell>
          <cell r="Z12" t="str">
            <v>1</v>
          </cell>
        </row>
        <row r="13">
          <cell r="Y13">
            <v>0</v>
          </cell>
          <cell r="Z13" t="str">
            <v>0</v>
          </cell>
        </row>
        <row r="14">
          <cell r="Y14">
            <v>86</v>
          </cell>
          <cell r="Z14">
            <v>4</v>
          </cell>
        </row>
        <row r="15">
          <cell r="Y15">
            <v>0</v>
          </cell>
          <cell r="Z15" t="str">
            <v>0</v>
          </cell>
        </row>
        <row r="16">
          <cell r="Y16">
            <v>0</v>
          </cell>
          <cell r="Z16" t="str">
            <v>0</v>
          </cell>
        </row>
        <row r="17">
          <cell r="Y17">
            <v>0</v>
          </cell>
          <cell r="Z17" t="str">
            <v>0</v>
          </cell>
        </row>
        <row r="18">
          <cell r="Y18">
            <v>0</v>
          </cell>
          <cell r="Z18" t="str">
            <v>0</v>
          </cell>
        </row>
        <row r="19">
          <cell r="Y19">
            <v>80</v>
          </cell>
          <cell r="Z19">
            <v>4</v>
          </cell>
        </row>
        <row r="20">
          <cell r="Y20">
            <v>0</v>
          </cell>
          <cell r="Z20" t="str">
            <v>0</v>
          </cell>
        </row>
        <row r="21">
          <cell r="Y21">
            <v>67</v>
          </cell>
          <cell r="Z21" t="str">
            <v>2.5</v>
          </cell>
        </row>
        <row r="22">
          <cell r="Y22">
            <v>0</v>
          </cell>
          <cell r="Z22" t="str">
            <v>0</v>
          </cell>
        </row>
        <row r="23">
          <cell r="Y23">
            <v>0</v>
          </cell>
          <cell r="Z23" t="str">
            <v>0</v>
          </cell>
        </row>
        <row r="24">
          <cell r="Y24">
            <v>0</v>
          </cell>
          <cell r="Z24" t="str">
            <v>0</v>
          </cell>
        </row>
        <row r="25">
          <cell r="Y25">
            <v>75</v>
          </cell>
          <cell r="Z25" t="str">
            <v>3.5</v>
          </cell>
        </row>
        <row r="26">
          <cell r="Y26">
            <v>0</v>
          </cell>
          <cell r="Z26" t="str">
            <v>0</v>
          </cell>
        </row>
        <row r="27">
          <cell r="Y27">
            <v>0</v>
          </cell>
          <cell r="Z27" t="str">
            <v>0</v>
          </cell>
        </row>
        <row r="28">
          <cell r="Y28">
            <v>92</v>
          </cell>
          <cell r="Z2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topLeftCell="A4" zoomScale="93" zoomScaleNormal="93" zoomScaleSheetLayoutView="100" workbookViewId="0">
      <selection activeCell="U14" sqref="U14"/>
    </sheetView>
  </sheetViews>
  <sheetFormatPr defaultColWidth="9.140625" defaultRowHeight="21.75" x14ac:dyDescent="0.5"/>
  <cols>
    <col min="1" max="1" width="5.7109375" style="180" customWidth="1"/>
    <col min="2" max="3" width="10.28515625" style="180" customWidth="1"/>
    <col min="4" max="8" width="5.7109375" style="180" customWidth="1"/>
    <col min="9" max="9" width="5.7109375" style="181" customWidth="1"/>
    <col min="10" max="15" width="5.7109375" style="180" customWidth="1"/>
    <col min="16" max="19" width="5.28515625" style="180" customWidth="1"/>
    <col min="20" max="16384" width="9.140625" style="180"/>
  </cols>
  <sheetData>
    <row r="1" spans="2:18" ht="24.95" customHeight="1" x14ac:dyDescent="0.55000000000000004">
      <c r="C1" s="180" t="s">
        <v>14</v>
      </c>
      <c r="I1" s="180"/>
      <c r="J1" s="181"/>
      <c r="Q1" s="182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2:18" ht="26.45" customHeight="1" x14ac:dyDescent="0.65">
      <c r="B5" s="405" t="s">
        <v>87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184" t="s">
        <v>176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/>
    </row>
    <row r="7" spans="2:18" ht="26.45" customHeight="1" x14ac:dyDescent="0.65">
      <c r="B7" s="406" t="s">
        <v>177</v>
      </c>
      <c r="C7" s="406"/>
      <c r="D7" s="406"/>
      <c r="E7" s="406"/>
      <c r="F7" s="406"/>
      <c r="G7" s="185"/>
      <c r="H7" s="185"/>
      <c r="I7" s="186"/>
      <c r="J7" s="407" t="s">
        <v>36</v>
      </c>
      <c r="K7" s="407"/>
      <c r="L7" s="404" t="s">
        <v>35</v>
      </c>
      <c r="M7" s="404"/>
      <c r="N7" s="404"/>
      <c r="O7" s="404"/>
      <c r="P7" s="187"/>
      <c r="Q7" s="187"/>
      <c r="R7" s="185"/>
    </row>
    <row r="8" spans="2:18" ht="26.45" customHeight="1" x14ac:dyDescent="0.65">
      <c r="B8" s="187" t="s">
        <v>178</v>
      </c>
      <c r="C8" s="187"/>
      <c r="D8" s="187"/>
      <c r="E8" s="187"/>
      <c r="F8" s="187"/>
      <c r="G8" s="187"/>
      <c r="H8" s="187"/>
      <c r="I8" s="188"/>
      <c r="J8" s="187"/>
      <c r="K8" s="187"/>
      <c r="L8" s="187"/>
      <c r="M8" s="187"/>
      <c r="N8" s="187"/>
      <c r="O8" s="187"/>
      <c r="P8" s="185"/>
      <c r="Q8" s="185"/>
      <c r="R8" s="185"/>
    </row>
    <row r="9" spans="2:18" ht="26.45" customHeight="1" x14ac:dyDescent="0.65">
      <c r="B9" s="187" t="s">
        <v>46</v>
      </c>
      <c r="C9" s="187"/>
      <c r="D9" s="187"/>
      <c r="E9" s="187"/>
      <c r="F9" s="187"/>
      <c r="G9" s="187"/>
      <c r="H9" s="187"/>
      <c r="I9" s="188"/>
      <c r="J9" s="187"/>
      <c r="K9" s="187"/>
      <c r="L9" s="187"/>
      <c r="M9" s="187"/>
      <c r="N9" s="187"/>
      <c r="O9" s="187"/>
      <c r="P9" s="185"/>
      <c r="Q9" s="185"/>
      <c r="R9" s="185"/>
    </row>
    <row r="10" spans="2:18" ht="26.45" customHeight="1" x14ac:dyDescent="0.65">
      <c r="B10" s="404" t="s">
        <v>50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187" t="s">
        <v>48</v>
      </c>
      <c r="C11" s="187"/>
      <c r="D11" s="187"/>
      <c r="E11" s="187"/>
      <c r="F11" s="187"/>
      <c r="G11" s="187"/>
      <c r="H11" s="187"/>
      <c r="I11" s="188"/>
      <c r="J11" s="187"/>
      <c r="K11" s="187"/>
      <c r="L11" s="187"/>
      <c r="M11" s="187"/>
      <c r="N11" s="187"/>
      <c r="O11" s="185"/>
      <c r="P11" s="185"/>
      <c r="Q11" s="185"/>
      <c r="R11" s="185"/>
    </row>
    <row r="12" spans="2:18" ht="26.45" customHeight="1" x14ac:dyDescent="0.65">
      <c r="B12" s="404" t="s">
        <v>47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62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89" t="s">
        <v>15</v>
      </c>
      <c r="C14" s="190"/>
      <c r="D14" s="190"/>
      <c r="E14" s="190"/>
      <c r="F14" s="190"/>
      <c r="G14" s="190"/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2"/>
    </row>
    <row r="15" spans="2:18" ht="26.45" customHeight="1" thickBot="1" x14ac:dyDescent="0.7">
      <c r="B15" s="408" t="s">
        <v>16</v>
      </c>
      <c r="C15" s="409"/>
      <c r="D15" s="412" t="s">
        <v>41</v>
      </c>
      <c r="E15" s="413"/>
      <c r="F15" s="413"/>
      <c r="G15" s="413"/>
      <c r="H15" s="413"/>
      <c r="I15" s="413"/>
      <c r="J15" s="413"/>
      <c r="K15" s="414"/>
      <c r="L15" s="193" t="s">
        <v>42</v>
      </c>
      <c r="M15" s="193"/>
      <c r="N15" s="193"/>
      <c r="O15" s="194"/>
      <c r="P15" s="415" t="s">
        <v>43</v>
      </c>
      <c r="Q15" s="416"/>
      <c r="R15" s="417"/>
    </row>
    <row r="16" spans="2:18" ht="26.45" customHeight="1" thickBot="1" x14ac:dyDescent="0.7">
      <c r="B16" s="410"/>
      <c r="C16" s="411"/>
      <c r="D16" s="195">
        <v>4</v>
      </c>
      <c r="E16" s="196">
        <v>3.5</v>
      </c>
      <c r="F16" s="196">
        <v>3</v>
      </c>
      <c r="G16" s="196">
        <v>2.5</v>
      </c>
      <c r="H16" s="196">
        <v>2</v>
      </c>
      <c r="I16" s="196">
        <v>1.5</v>
      </c>
      <c r="J16" s="197">
        <v>1</v>
      </c>
      <c r="K16" s="198">
        <v>0</v>
      </c>
      <c r="L16" s="199" t="s">
        <v>17</v>
      </c>
      <c r="M16" s="196" t="s">
        <v>18</v>
      </c>
      <c r="N16" s="196" t="s">
        <v>19</v>
      </c>
      <c r="O16" s="198" t="s">
        <v>20</v>
      </c>
      <c r="P16" s="418"/>
      <c r="Q16" s="418"/>
      <c r="R16" s="419"/>
    </row>
    <row r="17" spans="2:18" ht="26.45" customHeight="1" x14ac:dyDescent="0.65">
      <c r="B17" s="420">
        <f>SUM(D17:O17)</f>
        <v>22</v>
      </c>
      <c r="C17" s="421"/>
      <c r="D17" s="200">
        <f>'รวมคะแนน1-1'!W55</f>
        <v>3</v>
      </c>
      <c r="E17" s="201">
        <f>'รวมคะแนน1-1'!W54</f>
        <v>1</v>
      </c>
      <c r="F17" s="201">
        <f>'รวมคะแนน1-1'!W53</f>
        <v>2</v>
      </c>
      <c r="G17" s="201">
        <f>'รวมคะแนน1-1'!W52</f>
        <v>1</v>
      </c>
      <c r="H17" s="201">
        <f>'รวมคะแนน1-1'!W51</f>
        <v>1</v>
      </c>
      <c r="I17" s="201">
        <f>'รวมคะแนน1-1'!W50</f>
        <v>2</v>
      </c>
      <c r="J17" s="202">
        <f>'รวมคะแนน1-1'!W49</f>
        <v>2</v>
      </c>
      <c r="K17" s="203">
        <f>'รวมคะแนน1-1'!W48</f>
        <v>10</v>
      </c>
      <c r="L17" s="204">
        <f>'รวมคะแนน1-1'!W56</f>
        <v>0</v>
      </c>
      <c r="M17" s="201">
        <f>'รวมคะแนน1-1'!W57</f>
        <v>0</v>
      </c>
      <c r="N17" s="201">
        <f>'รวมคะแนน1-1'!W58</f>
        <v>0</v>
      </c>
      <c r="O17" s="203">
        <f>'รวมคะแนน1-1'!W59</f>
        <v>0</v>
      </c>
      <c r="P17" s="418"/>
      <c r="Q17" s="418"/>
      <c r="R17" s="419"/>
    </row>
    <row r="18" spans="2:18" ht="26.45" customHeight="1" thickBot="1" x14ac:dyDescent="0.7">
      <c r="B18" s="422" t="s">
        <v>58</v>
      </c>
      <c r="C18" s="423"/>
      <c r="D18" s="205">
        <f>(100/$B17)*D17</f>
        <v>13.636363636363637</v>
      </c>
      <c r="E18" s="206">
        <f t="shared" ref="E18:O18" si="0">(100/$B17)*E17</f>
        <v>4.5454545454545459</v>
      </c>
      <c r="F18" s="206">
        <f t="shared" si="0"/>
        <v>9.0909090909090917</v>
      </c>
      <c r="G18" s="206">
        <f t="shared" si="0"/>
        <v>4.5454545454545459</v>
      </c>
      <c r="H18" s="206">
        <f t="shared" si="0"/>
        <v>4.5454545454545459</v>
      </c>
      <c r="I18" s="206">
        <f t="shared" si="0"/>
        <v>9.0909090909090917</v>
      </c>
      <c r="J18" s="206">
        <f t="shared" si="0"/>
        <v>9.0909090909090917</v>
      </c>
      <c r="K18" s="207">
        <f t="shared" si="0"/>
        <v>45.45454545454546</v>
      </c>
      <c r="L18" s="208">
        <f t="shared" si="0"/>
        <v>0</v>
      </c>
      <c r="M18" s="206">
        <f t="shared" si="0"/>
        <v>0</v>
      </c>
      <c r="N18" s="206">
        <f t="shared" si="0"/>
        <v>0</v>
      </c>
      <c r="O18" s="207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21</v>
      </c>
      <c r="C19" s="425"/>
      <c r="D19" s="425"/>
      <c r="E19" s="425"/>
      <c r="F19" s="425"/>
      <c r="G19" s="426"/>
      <c r="H19" s="424" t="s">
        <v>25</v>
      </c>
      <c r="I19" s="425"/>
      <c r="J19" s="425"/>
      <c r="K19" s="425"/>
      <c r="L19" s="425"/>
      <c r="M19" s="425"/>
      <c r="N19" s="425"/>
      <c r="O19" s="426"/>
      <c r="P19" s="415" t="s">
        <v>43</v>
      </c>
      <c r="Q19" s="416"/>
      <c r="R19" s="417"/>
    </row>
    <row r="20" spans="2:18" ht="26.45" customHeight="1" x14ac:dyDescent="0.5">
      <c r="B20" s="209" t="s">
        <v>61</v>
      </c>
      <c r="C20" s="210" t="s">
        <v>22</v>
      </c>
      <c r="D20" s="427" t="s">
        <v>23</v>
      </c>
      <c r="E20" s="428"/>
      <c r="F20" s="427" t="s">
        <v>24</v>
      </c>
      <c r="G20" s="429"/>
      <c r="H20" s="430" t="s">
        <v>61</v>
      </c>
      <c r="I20" s="428"/>
      <c r="J20" s="427" t="s">
        <v>22</v>
      </c>
      <c r="K20" s="428"/>
      <c r="L20" s="427" t="s">
        <v>23</v>
      </c>
      <c r="M20" s="428"/>
      <c r="N20" s="427" t="s">
        <v>24</v>
      </c>
      <c r="O20" s="429"/>
      <c r="P20" s="431"/>
      <c r="Q20" s="431"/>
      <c r="R20" s="432"/>
    </row>
    <row r="21" spans="2:18" ht="26.45" customHeight="1" thickBot="1" x14ac:dyDescent="0.7">
      <c r="B21" s="211">
        <f>'คุณลักษณะ1-1'!K53</f>
        <v>6</v>
      </c>
      <c r="C21" s="212">
        <f>'คุณลักษณะ1-1'!K52</f>
        <v>9</v>
      </c>
      <c r="D21" s="438">
        <f>'คุณลักษณะ1-1'!K51</f>
        <v>5</v>
      </c>
      <c r="E21" s="439"/>
      <c r="F21" s="438">
        <f>'คุณลักษณะ1-1'!K50</f>
        <v>2</v>
      </c>
      <c r="G21" s="440"/>
      <c r="H21" s="441">
        <f>'คุณลักษณะ1-1'!R53</f>
        <v>3</v>
      </c>
      <c r="I21" s="442"/>
      <c r="J21" s="443">
        <f>'คุณลักษณะ1-1'!R52</f>
        <v>4</v>
      </c>
      <c r="K21" s="442"/>
      <c r="L21" s="443">
        <f>'คุณลักษณะ1-1'!R51</f>
        <v>2</v>
      </c>
      <c r="M21" s="442"/>
      <c r="N21" s="443">
        <f>'คุณลักษณะ1-1'!R50</f>
        <v>13</v>
      </c>
      <c r="O21" s="444"/>
      <c r="P21" s="433"/>
      <c r="Q21" s="433"/>
      <c r="R21" s="434"/>
    </row>
    <row r="22" spans="2:18" ht="27.95" customHeight="1" x14ac:dyDescent="0.65">
      <c r="B22" s="213" t="s">
        <v>44</v>
      </c>
      <c r="C22" s="214"/>
      <c r="D22" s="214"/>
      <c r="E22" s="214"/>
      <c r="F22" s="214"/>
      <c r="G22" s="214"/>
      <c r="H22" s="214"/>
      <c r="I22" s="215"/>
      <c r="J22" s="214"/>
      <c r="K22" s="214"/>
      <c r="L22" s="214"/>
      <c r="M22" s="214"/>
      <c r="N22" s="214"/>
      <c r="O22" s="214"/>
      <c r="P22" s="214"/>
      <c r="Q22" s="214"/>
      <c r="R22" s="216"/>
    </row>
    <row r="23" spans="2:18" ht="26.45" customHeight="1" x14ac:dyDescent="0.65">
      <c r="B23" s="217"/>
      <c r="C23" s="185"/>
      <c r="D23" s="404" t="s">
        <v>88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187"/>
      <c r="R23" s="218"/>
    </row>
    <row r="24" spans="2:18" ht="26.45" customHeight="1" x14ac:dyDescent="0.65">
      <c r="B24" s="217"/>
      <c r="C24" s="185"/>
      <c r="D24" s="404" t="s">
        <v>89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218"/>
    </row>
    <row r="25" spans="2:18" ht="26.45" customHeight="1" x14ac:dyDescent="0.65">
      <c r="B25" s="217"/>
      <c r="C25" s="185"/>
      <c r="D25" s="404" t="s">
        <v>90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18"/>
    </row>
    <row r="26" spans="2:18" ht="26.45" customHeight="1" x14ac:dyDescent="0.65">
      <c r="B26" s="217"/>
      <c r="C26" s="185"/>
      <c r="D26" s="404" t="s">
        <v>91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219" t="s">
        <v>45</v>
      </c>
      <c r="C27" s="220"/>
      <c r="D27" s="220"/>
      <c r="E27" s="187"/>
      <c r="F27" s="187"/>
      <c r="G27" s="187"/>
      <c r="H27" s="187"/>
      <c r="I27" s="188"/>
      <c r="J27" s="187"/>
      <c r="K27" s="187"/>
      <c r="L27" s="187"/>
      <c r="M27" s="187"/>
      <c r="N27" s="187"/>
      <c r="O27" s="187"/>
      <c r="P27" s="187"/>
      <c r="Q27" s="187"/>
      <c r="R27" s="218"/>
    </row>
    <row r="28" spans="2:18" ht="30" customHeight="1" thickBot="1" x14ac:dyDescent="0.7">
      <c r="B28" s="221"/>
      <c r="C28" s="192"/>
      <c r="D28" s="446" t="s">
        <v>92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93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217"/>
      <c r="C30" s="185"/>
      <c r="D30" s="185"/>
      <c r="E30" s="185"/>
      <c r="F30" s="185"/>
      <c r="G30" s="185"/>
      <c r="H30" s="185"/>
      <c r="I30" s="186"/>
      <c r="J30" s="185"/>
      <c r="K30" s="185"/>
      <c r="L30" s="185"/>
      <c r="M30" s="187"/>
      <c r="N30" s="187"/>
      <c r="O30" s="187"/>
      <c r="P30" s="187"/>
      <c r="Q30" s="187"/>
      <c r="R30" s="218"/>
    </row>
    <row r="31" spans="2:18" ht="30" customHeight="1" x14ac:dyDescent="0.65">
      <c r="B31" s="217"/>
      <c r="C31" s="185"/>
      <c r="D31" s="404" t="s">
        <v>94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222"/>
      <c r="C32" s="185"/>
      <c r="D32" s="185"/>
      <c r="E32" s="223" t="s">
        <v>49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187"/>
      <c r="R32" s="218"/>
    </row>
    <row r="33" spans="1:19" ht="30" customHeight="1" thickBot="1" x14ac:dyDescent="0.55000000000000004">
      <c r="B33" s="224"/>
      <c r="C33" s="192"/>
      <c r="D33" s="446" t="s">
        <v>95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225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226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227"/>
    </row>
    <row r="37" spans="1:19" ht="17.100000000000001" customHeight="1" x14ac:dyDescent="0.7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</row>
    <row r="38" spans="1:19" ht="17.100000000000001" customHeight="1" x14ac:dyDescent="0.7">
      <c r="A38" s="228"/>
      <c r="B38" s="229"/>
      <c r="C38" s="229"/>
      <c r="D38" s="229"/>
      <c r="E38" s="229"/>
      <c r="F38" s="229"/>
      <c r="G38" s="229"/>
      <c r="H38" s="229"/>
      <c r="I38" s="230"/>
      <c r="J38" s="229"/>
      <c r="K38" s="229"/>
      <c r="L38" s="229"/>
      <c r="M38" s="229"/>
      <c r="N38" s="229"/>
      <c r="O38" s="229"/>
      <c r="P38" s="229"/>
      <c r="Q38" s="229"/>
      <c r="R38" s="229"/>
      <c r="S38" s="228"/>
    </row>
    <row r="39" spans="1:19" ht="17.100000000000001" customHeight="1" x14ac:dyDescent="0.7">
      <c r="A39" s="228"/>
      <c r="B39" s="229"/>
      <c r="C39" s="229"/>
      <c r="D39" s="229"/>
      <c r="E39" s="229"/>
      <c r="F39" s="229"/>
      <c r="G39" s="229"/>
      <c r="H39" s="229"/>
      <c r="I39" s="230"/>
      <c r="J39" s="229"/>
      <c r="K39" s="229"/>
      <c r="L39" s="229"/>
      <c r="M39" s="229"/>
      <c r="N39" s="229"/>
      <c r="O39" s="229"/>
      <c r="P39" s="229"/>
      <c r="Q39" s="229"/>
      <c r="R39" s="229"/>
      <c r="S39" s="228"/>
    </row>
    <row r="40" spans="1:19" ht="17.100000000000001" customHeight="1" x14ac:dyDescent="0.7">
      <c r="A40" s="228"/>
      <c r="B40" s="229"/>
      <c r="C40" s="229"/>
      <c r="D40" s="229"/>
      <c r="E40" s="229"/>
      <c r="F40" s="229"/>
      <c r="G40" s="229"/>
      <c r="H40" s="229"/>
      <c r="I40" s="230"/>
      <c r="J40" s="229"/>
      <c r="K40" s="229"/>
      <c r="L40" s="229"/>
      <c r="M40" s="229"/>
      <c r="N40" s="229"/>
      <c r="O40" s="229"/>
      <c r="P40" s="229"/>
      <c r="Q40" s="229"/>
      <c r="R40" s="229"/>
      <c r="S40" s="228"/>
    </row>
    <row r="41" spans="1:19" ht="17.100000000000001" customHeight="1" x14ac:dyDescent="0.7">
      <c r="A41" s="228"/>
      <c r="B41" s="229"/>
      <c r="C41" s="229"/>
      <c r="D41" s="229"/>
      <c r="E41" s="229"/>
      <c r="F41" s="229"/>
      <c r="G41" s="229"/>
      <c r="H41" s="229"/>
      <c r="I41" s="230"/>
      <c r="J41" s="229"/>
      <c r="K41" s="229"/>
      <c r="L41" s="229"/>
      <c r="M41" s="229"/>
      <c r="N41" s="229"/>
      <c r="O41" s="229"/>
      <c r="P41" s="229"/>
      <c r="Q41" s="229"/>
      <c r="R41" s="229"/>
      <c r="S41" s="228"/>
    </row>
    <row r="42" spans="1:19" ht="17.100000000000001" customHeight="1" x14ac:dyDescent="0.7">
      <c r="A42" s="228"/>
      <c r="B42" s="229"/>
      <c r="C42" s="229"/>
      <c r="D42" s="229"/>
      <c r="E42" s="229"/>
      <c r="F42" s="229"/>
      <c r="G42" s="229"/>
      <c r="H42" s="229"/>
      <c r="I42" s="230"/>
      <c r="J42" s="229"/>
      <c r="K42" s="229"/>
      <c r="L42" s="229"/>
      <c r="M42" s="229"/>
      <c r="N42" s="229"/>
      <c r="O42" s="229"/>
      <c r="P42" s="229"/>
      <c r="Q42" s="229"/>
      <c r="R42" s="229"/>
      <c r="S42" s="228"/>
    </row>
    <row r="43" spans="1:19" ht="17.100000000000001" customHeight="1" x14ac:dyDescent="0.7">
      <c r="A43" s="228"/>
      <c r="B43" s="229"/>
      <c r="C43" s="229"/>
      <c r="D43" s="229"/>
      <c r="E43" s="229"/>
      <c r="F43" s="229"/>
      <c r="G43" s="229"/>
      <c r="H43" s="229"/>
      <c r="I43" s="230"/>
      <c r="J43" s="229"/>
      <c r="K43" s="229"/>
      <c r="L43" s="229"/>
      <c r="M43" s="229"/>
      <c r="N43" s="229"/>
      <c r="O43" s="229"/>
      <c r="P43" s="229"/>
      <c r="Q43" s="229"/>
      <c r="R43" s="229"/>
      <c r="S43" s="228"/>
    </row>
    <row r="44" spans="1:19" s="228" customFormat="1" ht="17.100000000000001" customHeight="1" x14ac:dyDescent="0.7">
      <c r="B44" s="229"/>
      <c r="C44" s="229"/>
      <c r="D44" s="229"/>
      <c r="E44" s="229"/>
      <c r="F44" s="229"/>
      <c r="G44" s="229"/>
      <c r="H44" s="229"/>
      <c r="I44" s="230"/>
      <c r="J44" s="229"/>
      <c r="K44" s="229"/>
      <c r="L44" s="229"/>
      <c r="M44" s="229"/>
      <c r="N44" s="229"/>
      <c r="O44" s="229"/>
      <c r="P44" s="229"/>
      <c r="Q44" s="229"/>
      <c r="R44" s="229"/>
    </row>
    <row r="45" spans="1:19" s="228" customFormat="1" ht="17.100000000000001" customHeight="1" x14ac:dyDescent="0.7">
      <c r="B45" s="229"/>
      <c r="C45" s="229"/>
      <c r="D45" s="229"/>
      <c r="E45" s="229"/>
      <c r="F45" s="229"/>
      <c r="G45" s="229"/>
      <c r="H45" s="229"/>
      <c r="I45" s="230"/>
      <c r="J45" s="229"/>
      <c r="K45" s="229"/>
      <c r="L45" s="229"/>
      <c r="M45" s="229"/>
      <c r="N45" s="229"/>
      <c r="O45" s="229"/>
      <c r="P45" s="229"/>
      <c r="Q45" s="229"/>
      <c r="R45" s="229"/>
    </row>
    <row r="46" spans="1:19" s="228" customFormat="1" ht="17.100000000000001" customHeight="1" x14ac:dyDescent="0.7">
      <c r="B46" s="229"/>
      <c r="C46" s="229"/>
      <c r="D46" s="229"/>
      <c r="E46" s="229"/>
      <c r="F46" s="229"/>
      <c r="G46" s="229"/>
      <c r="H46" s="229"/>
      <c r="I46" s="230"/>
      <c r="J46" s="229"/>
      <c r="K46" s="229"/>
      <c r="L46" s="229"/>
      <c r="M46" s="229"/>
      <c r="N46" s="229"/>
      <c r="O46" s="229"/>
      <c r="P46" s="229"/>
      <c r="Q46" s="229"/>
      <c r="R46" s="229"/>
      <c r="S46" s="180"/>
    </row>
    <row r="47" spans="1:19" s="228" customFormat="1" ht="17.100000000000001" customHeight="1" x14ac:dyDescent="0.7">
      <c r="A47" s="180"/>
      <c r="B47" s="185"/>
      <c r="C47" s="185"/>
      <c r="D47" s="185"/>
      <c r="E47" s="185"/>
      <c r="F47" s="185"/>
      <c r="G47" s="185"/>
      <c r="H47" s="185"/>
      <c r="I47" s="186"/>
      <c r="J47" s="185"/>
      <c r="K47" s="185"/>
      <c r="L47" s="185"/>
      <c r="M47" s="185"/>
      <c r="N47" s="185"/>
      <c r="O47" s="185"/>
      <c r="P47" s="185"/>
      <c r="Q47" s="185"/>
      <c r="R47" s="185"/>
      <c r="S47" s="180"/>
    </row>
    <row r="48" spans="1:19" s="228" customFormat="1" ht="17.100000000000001" customHeight="1" x14ac:dyDescent="0.7">
      <c r="A48" s="180"/>
      <c r="B48" s="185"/>
      <c r="C48" s="185"/>
      <c r="D48" s="185"/>
      <c r="E48" s="185"/>
      <c r="F48" s="185"/>
      <c r="G48" s="185"/>
      <c r="H48" s="185"/>
      <c r="I48" s="186"/>
      <c r="J48" s="185"/>
      <c r="K48" s="185"/>
      <c r="L48" s="185"/>
      <c r="M48" s="185"/>
      <c r="N48" s="185"/>
      <c r="O48" s="185"/>
      <c r="P48" s="185"/>
      <c r="Q48" s="185"/>
      <c r="R48" s="185"/>
      <c r="S48" s="180"/>
    </row>
    <row r="49" spans="1:19" s="228" customFormat="1" ht="17.100000000000001" customHeight="1" x14ac:dyDescent="0.7">
      <c r="A49" s="180"/>
      <c r="B49" s="185"/>
      <c r="C49" s="185"/>
      <c r="D49" s="185"/>
      <c r="E49" s="185"/>
      <c r="F49" s="185"/>
      <c r="G49" s="185"/>
      <c r="H49" s="185"/>
      <c r="I49" s="186"/>
      <c r="J49" s="185"/>
      <c r="K49" s="185"/>
      <c r="L49" s="185"/>
      <c r="M49" s="185"/>
      <c r="N49" s="185"/>
      <c r="O49" s="185"/>
      <c r="P49" s="185"/>
      <c r="Q49" s="185"/>
      <c r="R49" s="185"/>
      <c r="S49" s="180"/>
    </row>
    <row r="50" spans="1:19" s="228" customFormat="1" ht="17.100000000000001" customHeight="1" x14ac:dyDescent="0.7">
      <c r="A50" s="180"/>
      <c r="B50" s="185"/>
      <c r="C50" s="185"/>
      <c r="D50" s="185"/>
      <c r="E50" s="185"/>
      <c r="F50" s="185"/>
      <c r="G50" s="185"/>
      <c r="H50" s="185"/>
      <c r="I50" s="186"/>
      <c r="J50" s="185"/>
      <c r="K50" s="185"/>
      <c r="L50" s="185"/>
      <c r="M50" s="185"/>
      <c r="N50" s="185"/>
      <c r="O50" s="185"/>
      <c r="P50" s="185"/>
      <c r="Q50" s="185"/>
      <c r="R50" s="185"/>
      <c r="S50" s="180"/>
    </row>
    <row r="51" spans="1:19" s="228" customFormat="1" ht="17.100000000000001" customHeight="1" x14ac:dyDescent="0.7">
      <c r="A51" s="180"/>
      <c r="B51" s="185"/>
      <c r="C51" s="185"/>
      <c r="D51" s="185"/>
      <c r="E51" s="185"/>
      <c r="F51" s="185"/>
      <c r="G51" s="185"/>
      <c r="H51" s="185"/>
      <c r="I51" s="186"/>
      <c r="J51" s="185"/>
      <c r="K51" s="185"/>
      <c r="L51" s="185"/>
      <c r="M51" s="185"/>
      <c r="N51" s="185"/>
      <c r="O51" s="185"/>
      <c r="P51" s="185"/>
      <c r="Q51" s="185"/>
      <c r="R51" s="185"/>
      <c r="S51" s="180"/>
    </row>
    <row r="52" spans="1:19" s="228" customFormat="1" ht="17.100000000000001" customHeight="1" x14ac:dyDescent="0.7">
      <c r="A52" s="180"/>
      <c r="B52" s="185"/>
      <c r="C52" s="185"/>
      <c r="D52" s="185"/>
      <c r="E52" s="185"/>
      <c r="F52" s="185"/>
      <c r="G52" s="185"/>
      <c r="H52" s="185"/>
      <c r="I52" s="186"/>
      <c r="J52" s="185"/>
      <c r="K52" s="185"/>
      <c r="L52" s="185"/>
      <c r="M52" s="185"/>
      <c r="N52" s="185"/>
      <c r="O52" s="185"/>
      <c r="P52" s="185"/>
      <c r="Q52" s="185"/>
      <c r="R52" s="185"/>
      <c r="S52" s="180"/>
    </row>
    <row r="53" spans="1:19" s="228" customFormat="1" ht="17.100000000000001" customHeight="1" x14ac:dyDescent="0.7">
      <c r="A53" s="180"/>
      <c r="B53" s="185"/>
      <c r="C53" s="185"/>
      <c r="D53" s="185"/>
      <c r="E53" s="185"/>
      <c r="F53" s="185"/>
      <c r="G53" s="185"/>
      <c r="H53" s="185"/>
      <c r="I53" s="186"/>
      <c r="J53" s="185"/>
      <c r="K53" s="185"/>
      <c r="L53" s="185"/>
      <c r="M53" s="185"/>
      <c r="N53" s="185"/>
      <c r="O53" s="185"/>
      <c r="P53" s="185"/>
      <c r="Q53" s="185"/>
      <c r="R53" s="185"/>
      <c r="S53" s="180"/>
    </row>
    <row r="54" spans="1:19" s="228" customFormat="1" ht="17.100000000000001" customHeight="1" x14ac:dyDescent="0.7">
      <c r="A54" s="180"/>
      <c r="B54" s="185"/>
      <c r="C54" s="185"/>
      <c r="D54" s="185"/>
      <c r="E54" s="185"/>
      <c r="F54" s="185"/>
      <c r="G54" s="185"/>
      <c r="H54" s="185"/>
      <c r="I54" s="186"/>
      <c r="J54" s="185"/>
      <c r="K54" s="185"/>
      <c r="L54" s="185"/>
      <c r="M54" s="185"/>
      <c r="N54" s="185"/>
      <c r="O54" s="185"/>
      <c r="P54" s="185"/>
      <c r="Q54" s="185"/>
      <c r="R54" s="185"/>
      <c r="S54" s="180"/>
    </row>
    <row r="55" spans="1:19" ht="17.100000000000001" customHeight="1" x14ac:dyDescent="0.5">
      <c r="B55" s="185"/>
      <c r="C55" s="185"/>
      <c r="D55" s="185"/>
      <c r="E55" s="185"/>
      <c r="F55" s="185"/>
      <c r="G55" s="185"/>
      <c r="H55" s="185"/>
      <c r="I55" s="186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1:19" ht="17.100000000000001" customHeight="1" x14ac:dyDescent="0.5">
      <c r="B56" s="185"/>
      <c r="C56" s="185"/>
      <c r="D56" s="185"/>
      <c r="E56" s="185"/>
      <c r="F56" s="185"/>
      <c r="G56" s="185"/>
      <c r="H56" s="185"/>
      <c r="I56" s="186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1:19" ht="17.100000000000001" customHeight="1" x14ac:dyDescent="0.5">
      <c r="B57" s="185"/>
      <c r="C57" s="185"/>
      <c r="D57" s="185"/>
      <c r="E57" s="185"/>
      <c r="F57" s="185"/>
      <c r="G57" s="185"/>
      <c r="H57" s="185"/>
      <c r="I57" s="186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1:19" ht="17.100000000000001" customHeight="1" x14ac:dyDescent="0.5">
      <c r="B58" s="185"/>
      <c r="C58" s="185"/>
      <c r="D58" s="185"/>
      <c r="E58" s="185"/>
      <c r="F58" s="185"/>
      <c r="G58" s="185"/>
      <c r="H58" s="185"/>
      <c r="I58" s="186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1:19" ht="17.100000000000001" customHeight="1" x14ac:dyDescent="0.5">
      <c r="B59" s="185"/>
      <c r="C59" s="185"/>
      <c r="D59" s="185"/>
      <c r="E59" s="185"/>
      <c r="F59" s="185"/>
      <c r="G59" s="185"/>
      <c r="H59" s="185"/>
      <c r="I59" s="186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1:19" ht="17.100000000000001" customHeight="1" x14ac:dyDescent="0.5">
      <c r="B60" s="185"/>
      <c r="C60" s="185"/>
      <c r="D60" s="185"/>
      <c r="E60" s="185"/>
      <c r="F60" s="185"/>
      <c r="G60" s="185"/>
      <c r="H60" s="185"/>
      <c r="I60" s="186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1:19" ht="17.100000000000001" customHeight="1" x14ac:dyDescent="0.5">
      <c r="B61" s="185"/>
      <c r="C61" s="185"/>
      <c r="D61" s="185"/>
      <c r="E61" s="185"/>
      <c r="F61" s="185"/>
      <c r="G61" s="185"/>
      <c r="H61" s="185"/>
      <c r="I61" s="186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1:19" ht="17.100000000000001" customHeight="1" x14ac:dyDescent="0.5">
      <c r="B62" s="185"/>
      <c r="C62" s="185"/>
      <c r="D62" s="185"/>
      <c r="E62" s="185"/>
      <c r="F62" s="185"/>
      <c r="G62" s="185"/>
      <c r="H62" s="185"/>
      <c r="I62" s="186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1:19" ht="17.100000000000001" customHeight="1" x14ac:dyDescent="0.5">
      <c r="B63" s="185"/>
      <c r="C63" s="185"/>
      <c r="D63" s="185"/>
      <c r="E63" s="185"/>
      <c r="F63" s="185"/>
      <c r="G63" s="185"/>
      <c r="H63" s="185"/>
      <c r="I63" s="186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1:19" ht="17.100000000000001" customHeight="1" x14ac:dyDescent="0.5">
      <c r="B64" s="185"/>
      <c r="C64" s="185"/>
      <c r="D64" s="185"/>
      <c r="E64" s="185"/>
      <c r="F64" s="185"/>
      <c r="G64" s="185"/>
      <c r="H64" s="185"/>
      <c r="I64" s="186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1:18" ht="17.100000000000001" customHeight="1" x14ac:dyDescent="0.5">
      <c r="B65" s="185"/>
      <c r="C65" s="185"/>
      <c r="D65" s="185"/>
      <c r="E65" s="185"/>
      <c r="F65" s="185"/>
      <c r="G65" s="185"/>
      <c r="H65" s="185"/>
      <c r="I65" s="186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1:18" ht="17.100000000000001" customHeight="1" x14ac:dyDescent="0.5">
      <c r="B66" s="185"/>
      <c r="C66" s="185"/>
      <c r="D66" s="185"/>
      <c r="E66" s="185"/>
      <c r="F66" s="185"/>
      <c r="G66" s="185"/>
      <c r="H66" s="185"/>
      <c r="I66" s="186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17.100000000000001" customHeight="1" x14ac:dyDescent="0.5">
      <c r="B67" s="185"/>
      <c r="C67" s="185"/>
      <c r="D67" s="185"/>
      <c r="E67" s="185"/>
      <c r="F67" s="185"/>
      <c r="G67" s="185"/>
      <c r="H67" s="185"/>
      <c r="I67" s="186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3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3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3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31"/>
      <c r="B83" s="5"/>
      <c r="C83" s="5"/>
      <c r="D83" s="5"/>
      <c r="E83" s="5"/>
      <c r="F83" s="5"/>
      <c r="G83" s="5"/>
      <c r="H83" s="5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32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32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32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32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70"/>
  <sheetViews>
    <sheetView view="pageLayout" topLeftCell="A28" zoomScaleNormal="100" zoomScaleSheetLayoutView="100" workbookViewId="0">
      <selection activeCell="I33" sqref="I33:L33"/>
    </sheetView>
  </sheetViews>
  <sheetFormatPr defaultColWidth="9.140625" defaultRowHeight="21.75" x14ac:dyDescent="0.5"/>
  <cols>
    <col min="1" max="1" width="3.7109375" style="168" customWidth="1"/>
    <col min="2" max="2" width="6.85546875" style="168" customWidth="1"/>
    <col min="3" max="12" width="9.140625" style="168"/>
    <col min="13" max="13" width="13.7109375" style="168" customWidth="1"/>
    <col min="14" max="18" width="9.140625" style="175"/>
    <col min="19" max="16384" width="9.140625" style="168"/>
  </cols>
  <sheetData>
    <row r="1" spans="2:18" ht="27" customHeight="1" x14ac:dyDescent="0.5">
      <c r="B1" s="454" t="s">
        <v>63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167"/>
      <c r="O1" s="167"/>
      <c r="P1" s="167"/>
      <c r="Q1" s="167"/>
      <c r="R1" s="167"/>
    </row>
    <row r="2" spans="2:18" s="171" customFormat="1" ht="27" customHeight="1" x14ac:dyDescent="0.65">
      <c r="B2" s="169" t="s">
        <v>67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P2" s="170"/>
      <c r="Q2" s="170"/>
      <c r="R2" s="170"/>
    </row>
    <row r="3" spans="2:18" ht="30.75" x14ac:dyDescent="0.7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O3" s="173"/>
      <c r="P3" s="173"/>
      <c r="Q3" s="173"/>
      <c r="R3" s="173"/>
    </row>
    <row r="4" spans="2:18" ht="30.75" x14ac:dyDescent="0.7">
      <c r="B4" s="173"/>
      <c r="C4" s="173"/>
      <c r="D4" s="173"/>
      <c r="E4" s="173"/>
      <c r="F4" s="173"/>
      <c r="G4" s="173"/>
      <c r="H4" s="173"/>
      <c r="I4" s="174"/>
      <c r="J4" s="173"/>
      <c r="K4" s="173"/>
      <c r="L4" s="173"/>
      <c r="M4" s="173"/>
      <c r="N4" s="173"/>
      <c r="O4" s="173"/>
      <c r="P4" s="173"/>
      <c r="Q4" s="173"/>
      <c r="R4" s="173"/>
    </row>
    <row r="5" spans="2:18" ht="30.75" x14ac:dyDescent="0.7">
      <c r="B5" s="173"/>
      <c r="C5" s="173"/>
      <c r="D5" s="173"/>
      <c r="E5" s="173"/>
      <c r="F5" s="173"/>
      <c r="G5" s="173"/>
      <c r="H5" s="173"/>
      <c r="I5" s="174"/>
      <c r="J5" s="173"/>
      <c r="K5" s="173"/>
      <c r="L5" s="173"/>
      <c r="M5" s="173"/>
      <c r="N5" s="173"/>
      <c r="O5" s="173"/>
      <c r="P5" s="173"/>
      <c r="Q5" s="173"/>
      <c r="R5" s="173"/>
    </row>
    <row r="6" spans="2:18" ht="30.75" x14ac:dyDescent="0.7">
      <c r="B6" s="173"/>
      <c r="C6" s="173"/>
      <c r="D6" s="173"/>
      <c r="E6" s="173"/>
      <c r="F6" s="173"/>
      <c r="G6" s="173"/>
      <c r="H6" s="173"/>
      <c r="I6" s="174"/>
      <c r="J6" s="173"/>
      <c r="K6" s="173"/>
      <c r="L6" s="173"/>
      <c r="M6" s="173"/>
      <c r="N6" s="173"/>
      <c r="O6" s="173"/>
      <c r="P6" s="173"/>
      <c r="Q6" s="173"/>
      <c r="R6" s="173"/>
    </row>
    <row r="7" spans="2:18" ht="30.75" x14ac:dyDescent="0.7">
      <c r="B7" s="173"/>
      <c r="C7" s="173"/>
      <c r="D7" s="173"/>
      <c r="E7" s="173"/>
      <c r="F7" s="173"/>
      <c r="G7" s="173"/>
      <c r="H7" s="173"/>
      <c r="I7" s="174"/>
      <c r="J7" s="173"/>
      <c r="K7" s="173"/>
      <c r="L7" s="173"/>
      <c r="M7" s="173"/>
      <c r="N7" s="173"/>
      <c r="O7" s="173"/>
      <c r="P7" s="173"/>
      <c r="Q7" s="173"/>
      <c r="R7" s="173"/>
    </row>
    <row r="8" spans="2:18" ht="30.75" x14ac:dyDescent="0.7">
      <c r="B8" s="173"/>
      <c r="C8" s="173"/>
      <c r="D8" s="173"/>
      <c r="E8" s="173"/>
      <c r="F8" s="173"/>
      <c r="G8" s="173"/>
      <c r="H8" s="173"/>
      <c r="I8" s="174"/>
      <c r="J8" s="173"/>
      <c r="K8" s="173"/>
      <c r="L8" s="173"/>
      <c r="M8" s="173"/>
      <c r="N8" s="173"/>
      <c r="O8" s="173"/>
      <c r="P8" s="173"/>
      <c r="Q8" s="173"/>
      <c r="R8" s="173"/>
    </row>
    <row r="9" spans="2:18" ht="30.75" x14ac:dyDescent="0.7">
      <c r="B9" s="173"/>
      <c r="C9" s="173"/>
      <c r="D9" s="173"/>
      <c r="E9" s="173"/>
      <c r="F9" s="173"/>
      <c r="G9" s="173"/>
      <c r="H9" s="173"/>
      <c r="I9" s="174"/>
      <c r="J9" s="173"/>
      <c r="K9" s="173"/>
      <c r="L9" s="173"/>
      <c r="M9" s="173"/>
      <c r="N9" s="173"/>
      <c r="O9" s="173"/>
      <c r="P9" s="173"/>
      <c r="Q9" s="173"/>
      <c r="R9" s="173"/>
    </row>
    <row r="10" spans="2:18" ht="30.75" x14ac:dyDescent="0.7">
      <c r="B10" s="173"/>
      <c r="C10" s="173"/>
      <c r="D10" s="173"/>
      <c r="E10" s="173"/>
      <c r="F10" s="173"/>
      <c r="G10" s="173"/>
      <c r="H10" s="173"/>
      <c r="I10" s="174"/>
      <c r="J10" s="173"/>
      <c r="K10" s="173"/>
      <c r="L10" s="173"/>
      <c r="M10" s="173"/>
      <c r="N10" s="173"/>
      <c r="O10" s="173"/>
      <c r="P10" s="173"/>
      <c r="Q10" s="173"/>
      <c r="R10" s="173"/>
    </row>
    <row r="11" spans="2:18" ht="30.75" x14ac:dyDescent="0.7">
      <c r="B11" s="173"/>
      <c r="C11" s="173"/>
      <c r="D11" s="173"/>
      <c r="E11" s="173"/>
      <c r="F11" s="173"/>
      <c r="G11" s="173"/>
      <c r="H11" s="173"/>
      <c r="I11" s="174"/>
      <c r="J11" s="173"/>
      <c r="K11" s="173"/>
      <c r="L11" s="173"/>
      <c r="M11" s="173"/>
      <c r="N11" s="173"/>
      <c r="O11" s="173"/>
      <c r="P11" s="173"/>
      <c r="Q11" s="173"/>
      <c r="R11" s="173"/>
    </row>
    <row r="12" spans="2:18" ht="30.75" x14ac:dyDescent="0.7">
      <c r="B12" s="173"/>
      <c r="C12" s="173"/>
      <c r="D12" s="173"/>
      <c r="E12" s="173"/>
      <c r="F12" s="173"/>
      <c r="G12" s="173"/>
      <c r="H12" s="173"/>
      <c r="I12" s="174"/>
      <c r="J12" s="173"/>
      <c r="K12" s="173"/>
      <c r="L12" s="173"/>
      <c r="M12" s="173"/>
      <c r="N12" s="173"/>
      <c r="O12" s="173"/>
      <c r="P12" s="173"/>
      <c r="Q12" s="173"/>
      <c r="R12" s="173"/>
    </row>
    <row r="13" spans="2:18" x14ac:dyDescent="0.5">
      <c r="B13" s="175"/>
      <c r="C13" s="175"/>
      <c r="D13" s="175"/>
      <c r="E13" s="175"/>
      <c r="F13" s="175"/>
      <c r="G13" s="175"/>
      <c r="H13" s="175"/>
      <c r="I13" s="176"/>
      <c r="J13" s="175"/>
      <c r="K13" s="175"/>
      <c r="L13" s="175"/>
      <c r="M13" s="175"/>
    </row>
    <row r="14" spans="2:18" x14ac:dyDescent="0.5">
      <c r="B14" s="175"/>
      <c r="C14" s="175"/>
      <c r="D14" s="175"/>
      <c r="E14" s="175"/>
      <c r="F14" s="175"/>
      <c r="G14" s="175"/>
      <c r="H14" s="175"/>
      <c r="I14" s="176"/>
      <c r="J14" s="175"/>
      <c r="K14" s="175"/>
      <c r="L14" s="175"/>
      <c r="M14" s="175"/>
    </row>
    <row r="15" spans="2:18" x14ac:dyDescent="0.5">
      <c r="B15" s="175"/>
      <c r="C15" s="175"/>
      <c r="D15" s="175"/>
      <c r="E15" s="175"/>
      <c r="F15" s="175"/>
      <c r="G15" s="175"/>
      <c r="H15" s="175"/>
      <c r="I15" s="176"/>
      <c r="J15" s="175"/>
      <c r="K15" s="175"/>
      <c r="L15" s="175"/>
      <c r="M15" s="175"/>
    </row>
    <row r="16" spans="2:18" x14ac:dyDescent="0.5">
      <c r="B16" s="175"/>
      <c r="C16" s="175"/>
      <c r="D16" s="175"/>
      <c r="E16" s="175"/>
      <c r="F16" s="175"/>
      <c r="G16" s="175"/>
      <c r="H16" s="175"/>
      <c r="I16" s="176"/>
      <c r="J16" s="175"/>
      <c r="K16" s="175"/>
      <c r="L16" s="175"/>
      <c r="M16" s="175"/>
    </row>
    <row r="17" spans="2:13" x14ac:dyDescent="0.5">
      <c r="B17" s="175"/>
      <c r="C17" s="175"/>
      <c r="D17" s="175"/>
      <c r="E17" s="175"/>
      <c r="F17" s="175"/>
      <c r="G17" s="175"/>
      <c r="H17" s="175"/>
      <c r="I17" s="176"/>
      <c r="J17" s="175"/>
      <c r="K17" s="175"/>
      <c r="L17" s="175"/>
      <c r="M17" s="175"/>
    </row>
    <row r="18" spans="2:13" x14ac:dyDescent="0.5">
      <c r="B18" s="175"/>
      <c r="C18" s="175"/>
      <c r="D18" s="175"/>
      <c r="E18" s="175"/>
      <c r="F18" s="175"/>
      <c r="G18" s="175"/>
      <c r="H18" s="175"/>
      <c r="I18" s="176"/>
      <c r="J18" s="175"/>
      <c r="K18" s="175"/>
      <c r="L18" s="175"/>
      <c r="M18" s="175"/>
    </row>
    <row r="19" spans="2:13" x14ac:dyDescent="0.5">
      <c r="B19" s="175"/>
      <c r="C19" s="175"/>
      <c r="D19" s="175"/>
      <c r="E19" s="175"/>
      <c r="F19" s="175"/>
      <c r="G19" s="175"/>
      <c r="H19" s="175"/>
      <c r="I19" s="176"/>
      <c r="J19" s="175"/>
      <c r="K19" s="175"/>
      <c r="L19" s="175"/>
      <c r="M19" s="175"/>
    </row>
    <row r="20" spans="2:13" x14ac:dyDescent="0.5">
      <c r="B20" s="175"/>
      <c r="C20" s="175"/>
      <c r="D20" s="175"/>
      <c r="E20" s="175"/>
      <c r="F20" s="175"/>
      <c r="G20" s="175"/>
      <c r="H20" s="175"/>
      <c r="I20" s="176"/>
      <c r="J20" s="175"/>
      <c r="K20" s="175"/>
      <c r="L20" s="175"/>
      <c r="M20" s="175"/>
    </row>
    <row r="21" spans="2:13" x14ac:dyDescent="0.5">
      <c r="B21" s="175"/>
      <c r="C21" s="175"/>
      <c r="D21" s="175"/>
      <c r="E21" s="175"/>
      <c r="F21" s="175"/>
      <c r="G21" s="175"/>
      <c r="H21" s="175"/>
      <c r="I21" s="176"/>
      <c r="J21" s="175"/>
      <c r="K21" s="175"/>
      <c r="L21" s="175"/>
      <c r="M21" s="175"/>
    </row>
    <row r="22" spans="2:13" x14ac:dyDescent="0.5">
      <c r="B22" s="175"/>
      <c r="C22" s="175"/>
      <c r="D22" s="175"/>
      <c r="E22" s="175"/>
      <c r="F22" s="175"/>
      <c r="G22" s="175"/>
      <c r="H22" s="175"/>
      <c r="I22" s="176"/>
      <c r="J22" s="175"/>
      <c r="K22" s="175"/>
      <c r="L22" s="175"/>
      <c r="M22" s="175"/>
    </row>
    <row r="23" spans="2:13" x14ac:dyDescent="0.5">
      <c r="B23" s="175"/>
      <c r="C23" s="175"/>
      <c r="D23" s="175"/>
      <c r="E23" s="175"/>
      <c r="F23" s="175"/>
      <c r="G23" s="175"/>
      <c r="H23" s="175"/>
      <c r="I23" s="176"/>
      <c r="J23" s="175"/>
      <c r="K23" s="175"/>
      <c r="L23" s="175"/>
      <c r="M23" s="175"/>
    </row>
    <row r="24" spans="2:13" x14ac:dyDescent="0.5">
      <c r="B24" s="175"/>
      <c r="C24" s="175"/>
      <c r="D24" s="175"/>
      <c r="E24" s="175"/>
      <c r="F24" s="175"/>
      <c r="G24" s="175"/>
      <c r="H24" s="175"/>
      <c r="I24" s="176"/>
      <c r="J24" s="175"/>
      <c r="K24" s="175"/>
      <c r="L24" s="175"/>
      <c r="M24" s="175"/>
    </row>
    <row r="25" spans="2:13" x14ac:dyDescent="0.5">
      <c r="B25" s="175"/>
      <c r="C25" s="175"/>
      <c r="D25" s="175"/>
      <c r="E25" s="175"/>
      <c r="F25" s="175"/>
      <c r="G25" s="175"/>
      <c r="H25" s="175"/>
      <c r="I25" s="176"/>
      <c r="J25" s="175"/>
      <c r="K25" s="175"/>
      <c r="L25" s="175"/>
      <c r="M25" s="175"/>
    </row>
    <row r="26" spans="2:13" x14ac:dyDescent="0.5">
      <c r="B26" s="175"/>
      <c r="C26" s="175"/>
      <c r="D26" s="175"/>
      <c r="E26" s="175"/>
      <c r="F26" s="175"/>
      <c r="G26" s="175"/>
      <c r="H26" s="175"/>
      <c r="I26" s="176"/>
      <c r="J26" s="175"/>
      <c r="K26" s="175"/>
      <c r="L26" s="175"/>
      <c r="M26" s="175"/>
    </row>
    <row r="27" spans="2:13" x14ac:dyDescent="0.5">
      <c r="B27" s="175"/>
      <c r="C27" s="175"/>
      <c r="D27" s="175"/>
      <c r="E27" s="175"/>
      <c r="F27" s="175"/>
      <c r="G27" s="175"/>
      <c r="H27" s="175"/>
      <c r="I27" s="176"/>
      <c r="J27" s="175"/>
      <c r="K27" s="175"/>
      <c r="L27" s="175"/>
      <c r="M27" s="175"/>
    </row>
    <row r="28" spans="2:13" x14ac:dyDescent="0.5">
      <c r="B28" s="175"/>
      <c r="C28" s="175"/>
      <c r="D28" s="175"/>
      <c r="E28" s="175"/>
      <c r="F28" s="175"/>
      <c r="G28" s="175"/>
      <c r="H28" s="175"/>
      <c r="I28" s="176"/>
      <c r="J28" s="175"/>
      <c r="K28" s="175"/>
      <c r="L28" s="175"/>
      <c r="M28" s="175"/>
    </row>
    <row r="29" spans="2:13" x14ac:dyDescent="0.5">
      <c r="B29" s="175"/>
      <c r="C29" s="175"/>
      <c r="D29" s="175"/>
      <c r="E29" s="175"/>
      <c r="F29" s="175"/>
      <c r="G29" s="175"/>
      <c r="H29" s="175"/>
      <c r="I29" s="176"/>
      <c r="J29" s="175"/>
      <c r="K29" s="175"/>
      <c r="L29" s="175"/>
      <c r="M29" s="175"/>
    </row>
    <row r="33" spans="2:18" x14ac:dyDescent="0.5">
      <c r="B33" s="175"/>
      <c r="C33" s="175"/>
      <c r="D33" s="175"/>
      <c r="E33" s="175"/>
      <c r="F33" s="175"/>
      <c r="G33" s="175"/>
      <c r="H33" s="175"/>
      <c r="I33" s="453" t="s">
        <v>174</v>
      </c>
      <c r="J33" s="453"/>
      <c r="K33" s="453"/>
      <c r="L33" s="453"/>
      <c r="M33" s="175"/>
    </row>
    <row r="34" spans="2:18" x14ac:dyDescent="0.5">
      <c r="I34" s="453" t="s">
        <v>175</v>
      </c>
      <c r="J34" s="453"/>
      <c r="K34" s="453"/>
      <c r="L34" s="453"/>
    </row>
    <row r="35" spans="2:18" ht="27" customHeight="1" x14ac:dyDescent="0.65">
      <c r="B35" s="455" t="s">
        <v>65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</row>
    <row r="36" spans="2:18" ht="27" customHeight="1" x14ac:dyDescent="0.65">
      <c r="B36" s="456" t="s">
        <v>66</v>
      </c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</row>
    <row r="37" spans="2:18" ht="30.75" x14ac:dyDescent="0.7"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</row>
    <row r="38" spans="2:18" x14ac:dyDescent="0.5">
      <c r="I38" s="177"/>
    </row>
    <row r="39" spans="2:18" x14ac:dyDescent="0.5">
      <c r="I39" s="177"/>
    </row>
    <row r="40" spans="2:18" x14ac:dyDescent="0.5">
      <c r="I40" s="177"/>
    </row>
    <row r="41" spans="2:18" x14ac:dyDescent="0.5">
      <c r="I41" s="177"/>
    </row>
    <row r="42" spans="2:18" ht="24" x14ac:dyDescent="0.5"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9"/>
      <c r="O42" s="179"/>
      <c r="P42" s="179"/>
      <c r="Q42" s="179"/>
      <c r="R42" s="179"/>
    </row>
    <row r="43" spans="2:18" ht="24" x14ac:dyDescent="0.5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  <c r="O43" s="179"/>
      <c r="P43" s="179"/>
      <c r="Q43" s="179"/>
      <c r="R43" s="179"/>
    </row>
    <row r="44" spans="2:18" ht="24" x14ac:dyDescent="0.5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9"/>
    </row>
    <row r="45" spans="2:18" ht="24" x14ac:dyDescent="0.5"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9"/>
      <c r="O45" s="179"/>
      <c r="P45" s="179"/>
      <c r="Q45" s="179"/>
      <c r="R45" s="179"/>
    </row>
    <row r="46" spans="2:18" ht="24" x14ac:dyDescent="0.5"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9"/>
      <c r="O46" s="179"/>
      <c r="P46" s="179"/>
      <c r="Q46" s="179"/>
      <c r="R46" s="179"/>
    </row>
    <row r="47" spans="2:18" ht="24" x14ac:dyDescent="0.5">
      <c r="B47" s="178"/>
      <c r="C47" s="178"/>
      <c r="D47" s="178"/>
      <c r="E47" s="178"/>
      <c r="F47" s="178"/>
      <c r="G47" s="178"/>
      <c r="H47" s="178"/>
      <c r="I47" s="452"/>
      <c r="J47" s="452"/>
      <c r="K47" s="452"/>
      <c r="L47" s="452"/>
      <c r="M47" s="452"/>
      <c r="N47" s="452"/>
      <c r="O47" s="452"/>
      <c r="P47" s="452"/>
      <c r="Q47" s="452"/>
      <c r="R47" s="452"/>
    </row>
    <row r="69" spans="9:12" x14ac:dyDescent="0.5">
      <c r="I69" s="453" t="s">
        <v>69</v>
      </c>
      <c r="J69" s="453"/>
      <c r="K69" s="453"/>
      <c r="L69" s="453"/>
    </row>
    <row r="70" spans="9:12" x14ac:dyDescent="0.5">
      <c r="I70" s="453" t="s">
        <v>70</v>
      </c>
      <c r="J70" s="453"/>
      <c r="K70" s="453"/>
      <c r="L70" s="453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1" sqref="D11:E11"/>
    </sheetView>
  </sheetViews>
  <sheetFormatPr defaultColWidth="9.140625" defaultRowHeight="21.75" x14ac:dyDescent="0.5"/>
  <cols>
    <col min="1" max="1" width="2.140625" style="25" customWidth="1"/>
    <col min="2" max="2" width="3.7109375" style="157" customWidth="1"/>
    <col min="3" max="3" width="8" style="157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0" t="s">
        <v>96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23"/>
      <c r="AO1" s="460" t="s">
        <v>97</v>
      </c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24"/>
    </row>
    <row r="2" spans="2:101" ht="19.899999999999999" customHeight="1" x14ac:dyDescent="0.55000000000000004">
      <c r="B2" s="461" t="s">
        <v>33</v>
      </c>
      <c r="C2" s="464" t="s">
        <v>34</v>
      </c>
      <c r="D2" s="467" t="s">
        <v>202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0" t="s">
        <v>1</v>
      </c>
      <c r="CJ2" s="461" t="s">
        <v>33</v>
      </c>
      <c r="CK2" s="24"/>
    </row>
    <row r="3" spans="2:101" ht="20.100000000000001" customHeight="1" thickBot="1" x14ac:dyDescent="0.7">
      <c r="B3" s="462"/>
      <c r="C3" s="465"/>
      <c r="D3" s="468"/>
      <c r="E3" s="30" t="s">
        <v>31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1"/>
      <c r="CJ3" s="462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2"/>
      <c r="C4" s="465"/>
      <c r="D4" s="468"/>
      <c r="E4" s="45" t="s">
        <v>32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2"/>
      <c r="CK4" s="39"/>
      <c r="CL4" s="39"/>
      <c r="CM4" s="25"/>
      <c r="CN4" s="54" t="s">
        <v>64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3"/>
      <c r="C5" s="466"/>
      <c r="D5" s="469"/>
      <c r="E5" s="58" t="s">
        <v>37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3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159">
        <v>12699</v>
      </c>
      <c r="D6" s="472" t="s">
        <v>108</v>
      </c>
      <c r="E6" s="473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160">
        <v>12716</v>
      </c>
      <c r="D7" s="158" t="s">
        <v>109</v>
      </c>
      <c r="E7" s="150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42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160">
        <v>12717</v>
      </c>
      <c r="D8" s="458" t="s">
        <v>110</v>
      </c>
      <c r="E8" s="459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160">
        <v>12720</v>
      </c>
      <c r="D9" s="158" t="s">
        <v>111</v>
      </c>
      <c r="E9" s="150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160">
        <v>12726</v>
      </c>
      <c r="D10" s="158" t="s">
        <v>112</v>
      </c>
      <c r="E10" s="150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160">
        <v>12732</v>
      </c>
      <c r="D11" s="458" t="s">
        <v>113</v>
      </c>
      <c r="E11" s="459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160">
        <v>12740</v>
      </c>
      <c r="D12" s="158" t="s">
        <v>114</v>
      </c>
      <c r="E12" s="140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80" customFormat="1" ht="18" customHeight="1" x14ac:dyDescent="0.5">
      <c r="B13" s="82">
        <v>8</v>
      </c>
      <c r="C13" s="160">
        <v>12742</v>
      </c>
      <c r="D13" s="158" t="s">
        <v>115</v>
      </c>
      <c r="E13" s="150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80" customFormat="1" ht="18" customHeight="1" x14ac:dyDescent="0.5">
      <c r="B14" s="82">
        <v>9</v>
      </c>
      <c r="C14" s="160">
        <v>12963</v>
      </c>
      <c r="D14" s="158" t="s">
        <v>116</v>
      </c>
      <c r="E14" s="150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80" customFormat="1" ht="18" customHeight="1" x14ac:dyDescent="0.5">
      <c r="B15" s="82">
        <v>10</v>
      </c>
      <c r="C15" s="160">
        <v>12995</v>
      </c>
      <c r="D15" s="458" t="s">
        <v>117</v>
      </c>
      <c r="E15" s="459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80" customFormat="1" ht="18" customHeight="1" x14ac:dyDescent="0.65">
      <c r="B16" s="82">
        <v>11</v>
      </c>
      <c r="C16" s="160">
        <v>13141</v>
      </c>
      <c r="D16" s="158" t="s">
        <v>118</v>
      </c>
      <c r="E16" s="151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77"/>
      <c r="CO16" s="477"/>
      <c r="CP16" s="477"/>
      <c r="CQ16" s="477"/>
      <c r="CR16" s="477"/>
      <c r="CS16" s="144"/>
      <c r="CT16" s="144"/>
      <c r="CU16" s="144"/>
      <c r="CV16" s="144"/>
      <c r="CW16" s="144"/>
    </row>
    <row r="17" spans="2:101" s="80" customFormat="1" ht="18" customHeight="1" x14ac:dyDescent="0.65">
      <c r="B17" s="82">
        <v>12</v>
      </c>
      <c r="C17" s="161">
        <v>13188</v>
      </c>
      <c r="D17" s="158" t="s">
        <v>119</v>
      </c>
      <c r="E17" s="152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77"/>
      <c r="CO17" s="477"/>
      <c r="CP17" s="477"/>
      <c r="CQ17" s="477"/>
      <c r="CR17" s="477"/>
      <c r="CS17" s="144"/>
      <c r="CT17" s="144"/>
      <c r="CU17" s="144"/>
      <c r="CV17" s="144"/>
      <c r="CW17" s="144"/>
    </row>
    <row r="18" spans="2:101" s="80" customFormat="1" ht="18" customHeight="1" x14ac:dyDescent="0.5">
      <c r="B18" s="82">
        <v>13</v>
      </c>
      <c r="C18" s="160">
        <v>13323</v>
      </c>
      <c r="D18" s="158" t="s">
        <v>120</v>
      </c>
      <c r="E18" s="92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160">
        <v>13371</v>
      </c>
      <c r="D19" s="458" t="s">
        <v>121</v>
      </c>
      <c r="E19" s="459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160">
        <v>13443</v>
      </c>
      <c r="D20" s="158" t="s">
        <v>122</v>
      </c>
      <c r="E20" s="14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160">
        <v>13515</v>
      </c>
      <c r="D21" s="458" t="s">
        <v>123</v>
      </c>
      <c r="E21" s="45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160">
        <v>13644</v>
      </c>
      <c r="D22" s="158" t="s">
        <v>124</v>
      </c>
      <c r="E22" s="150"/>
      <c r="F22" s="112">
        <v>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79</v>
      </c>
      <c r="CJ22" s="82">
        <v>17</v>
      </c>
      <c r="CK22" s="79"/>
      <c r="CL22" s="79">
        <f t="shared" si="1"/>
        <v>1</v>
      </c>
    </row>
    <row r="23" spans="2:101" s="80" customFormat="1" ht="18" customHeight="1" x14ac:dyDescent="0.5">
      <c r="B23" s="82">
        <v>18</v>
      </c>
      <c r="C23" s="160">
        <v>13650</v>
      </c>
      <c r="D23" s="158" t="s">
        <v>125</v>
      </c>
      <c r="E23" s="153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160">
        <v>13651</v>
      </c>
      <c r="D24" s="158" t="s">
        <v>126</v>
      </c>
      <c r="E24" s="150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160">
        <v>13663</v>
      </c>
      <c r="D25" s="458" t="s">
        <v>127</v>
      </c>
      <c r="E25" s="459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160">
        <v>13667</v>
      </c>
      <c r="D26" s="158" t="s">
        <v>128</v>
      </c>
      <c r="E26" s="92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160">
        <v>13678</v>
      </c>
      <c r="D27" s="158" t="s">
        <v>129</v>
      </c>
      <c r="E27" s="150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38"/>
      <c r="D28" s="154"/>
      <c r="E28" s="150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38"/>
      <c r="D29" s="154"/>
      <c r="E29" s="150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38"/>
      <c r="D30" s="154"/>
      <c r="E30" s="150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38"/>
      <c r="D31" s="154"/>
      <c r="E31" s="150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38"/>
      <c r="D32" s="154"/>
      <c r="E32" s="150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38"/>
      <c r="D33" s="154"/>
      <c r="E33" s="150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38"/>
      <c r="D34" s="154"/>
      <c r="E34" s="150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38"/>
      <c r="D35" s="154"/>
      <c r="E35" s="155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38"/>
      <c r="D36" s="154"/>
      <c r="E36" s="156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54"/>
      <c r="E37" s="150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>
        <f t="shared" si="0"/>
        <v>80</v>
      </c>
      <c r="CJ37" s="82">
        <v>32</v>
      </c>
      <c r="CK37" s="79"/>
      <c r="CL37" s="79"/>
    </row>
    <row r="38" spans="2:90" s="80" customFormat="1" ht="18" customHeight="1" x14ac:dyDescent="0.5">
      <c r="B38" s="82">
        <v>33</v>
      </c>
      <c r="C38" s="138"/>
      <c r="D38" s="154"/>
      <c r="E38" s="150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>
        <f t="shared" si="0"/>
        <v>80</v>
      </c>
      <c r="CJ38" s="82">
        <v>33</v>
      </c>
      <c r="CK38" s="79"/>
      <c r="CL38" s="79"/>
    </row>
    <row r="39" spans="2:90" s="80" customFormat="1" ht="18" customHeight="1" x14ac:dyDescent="0.5">
      <c r="B39" s="82">
        <v>34</v>
      </c>
      <c r="C39" s="138"/>
      <c r="D39" s="154"/>
      <c r="E39" s="150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>
        <f t="shared" si="0"/>
        <v>80</v>
      </c>
      <c r="CJ39" s="82">
        <v>34</v>
      </c>
      <c r="CK39" s="79"/>
      <c r="CL39" s="79"/>
    </row>
    <row r="40" spans="2:90" s="80" customFormat="1" ht="18" customHeight="1" x14ac:dyDescent="0.5">
      <c r="B40" s="82">
        <v>35</v>
      </c>
      <c r="C40" s="138"/>
      <c r="D40" s="474"/>
      <c r="E40" s="475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>
        <f t="shared" si="0"/>
        <v>80</v>
      </c>
      <c r="CJ40" s="82">
        <v>35</v>
      </c>
      <c r="CK40" s="79"/>
      <c r="CL40" s="79"/>
    </row>
    <row r="41" spans="2:90" s="80" customFormat="1" ht="18" customHeight="1" x14ac:dyDescent="0.5">
      <c r="B41" s="82">
        <v>36</v>
      </c>
      <c r="C41" s="138"/>
      <c r="D41" s="154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>
        <f t="shared" si="0"/>
        <v>80</v>
      </c>
      <c r="CJ41" s="82">
        <v>36</v>
      </c>
      <c r="CK41" s="79"/>
      <c r="CL41" s="79"/>
    </row>
    <row r="42" spans="2:90" s="80" customFormat="1" ht="18" customHeight="1" x14ac:dyDescent="0.5">
      <c r="B42" s="82">
        <v>37</v>
      </c>
      <c r="C42" s="138"/>
      <c r="D42" s="474"/>
      <c r="E42" s="475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>
        <f t="shared" si="0"/>
        <v>80</v>
      </c>
      <c r="CJ42" s="82">
        <v>37</v>
      </c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19">
    <mergeCell ref="D40:E40"/>
    <mergeCell ref="D42:E42"/>
    <mergeCell ref="CN12:CW13"/>
    <mergeCell ref="CN14:CW15"/>
    <mergeCell ref="CN16:CR17"/>
    <mergeCell ref="D19:E19"/>
    <mergeCell ref="D15:E15"/>
    <mergeCell ref="D21:E21"/>
    <mergeCell ref="D25:E25"/>
    <mergeCell ref="D11:E11"/>
    <mergeCell ref="B1:AM1"/>
    <mergeCell ref="AO1:CJ1"/>
    <mergeCell ref="B2:B5"/>
    <mergeCell ref="C2:C5"/>
    <mergeCell ref="D2:D5"/>
    <mergeCell ref="CI2:CI3"/>
    <mergeCell ref="CJ2:CJ5"/>
    <mergeCell ref="D6:E6"/>
    <mergeCell ref="D8:E8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22" sqref="M22"/>
    </sheetView>
  </sheetViews>
  <sheetFormatPr defaultColWidth="9.140625" defaultRowHeight="21.75" x14ac:dyDescent="0.5"/>
  <cols>
    <col min="1" max="1" width="5.42578125" style="233" customWidth="1"/>
    <col min="2" max="2" width="3.28515625" style="233" customWidth="1"/>
    <col min="3" max="3" width="28.5703125" style="233" customWidth="1"/>
    <col min="4" max="21" width="2.7109375" style="233" customWidth="1"/>
    <col min="22" max="24" width="4.42578125" style="233" customWidth="1"/>
    <col min="25" max="25" width="4.7109375" style="233" customWidth="1"/>
    <col min="26" max="27" width="4.42578125" style="233" customWidth="1"/>
    <col min="28" max="16384" width="9.140625" style="233"/>
  </cols>
  <sheetData>
    <row r="1" spans="2:27" ht="35.1" customHeight="1" thickBot="1" x14ac:dyDescent="0.6">
      <c r="B1" s="481" t="s">
        <v>101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</row>
    <row r="2" spans="2:27" ht="18.95" customHeight="1" thickBot="1" x14ac:dyDescent="0.55000000000000004">
      <c r="B2" s="234"/>
      <c r="C2" s="234"/>
      <c r="D2" s="482" t="s">
        <v>38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4"/>
      <c r="V2" s="485" t="s">
        <v>3</v>
      </c>
      <c r="W2" s="486"/>
      <c r="X2" s="486"/>
      <c r="Y2" s="487"/>
      <c r="Z2" s="235" t="s">
        <v>4</v>
      </c>
      <c r="AA2" s="234"/>
    </row>
    <row r="3" spans="2:27" ht="18.95" customHeight="1" x14ac:dyDescent="0.5">
      <c r="B3" s="236" t="s">
        <v>0</v>
      </c>
      <c r="C3" s="236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240" t="s">
        <v>5</v>
      </c>
      <c r="W3" s="488" t="s">
        <v>39</v>
      </c>
      <c r="X3" s="491" t="s">
        <v>40</v>
      </c>
      <c r="Y3" s="494" t="s">
        <v>1</v>
      </c>
      <c r="Z3" s="241" t="s">
        <v>6</v>
      </c>
      <c r="AA3" s="242"/>
    </row>
    <row r="4" spans="2:27" ht="18.95" customHeight="1" x14ac:dyDescent="0.5">
      <c r="B4" s="236" t="s">
        <v>2</v>
      </c>
      <c r="C4" s="540" t="s">
        <v>51</v>
      </c>
      <c r="D4" s="243"/>
      <c r="E4" s="244"/>
      <c r="F4" s="243"/>
      <c r="G4" s="244"/>
      <c r="H4" s="243"/>
      <c r="I4" s="244"/>
      <c r="J4" s="243"/>
      <c r="K4" s="244"/>
      <c r="L4" s="243"/>
      <c r="M4" s="244"/>
      <c r="N4" s="243"/>
      <c r="O4" s="244"/>
      <c r="P4" s="243"/>
      <c r="Q4" s="244"/>
      <c r="R4" s="243"/>
      <c r="S4" s="244"/>
      <c r="T4" s="243"/>
      <c r="U4" s="244"/>
      <c r="V4" s="245" t="s">
        <v>7</v>
      </c>
      <c r="W4" s="489"/>
      <c r="X4" s="492"/>
      <c r="Y4" s="495"/>
      <c r="Z4" s="241" t="s">
        <v>8</v>
      </c>
      <c r="AA4" s="242" t="s">
        <v>9</v>
      </c>
    </row>
    <row r="5" spans="2:27" ht="18.95" customHeight="1" thickBot="1" x14ac:dyDescent="0.55000000000000004">
      <c r="B5" s="246"/>
      <c r="C5" s="236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  <c r="V5" s="247" t="s">
        <v>10</v>
      </c>
      <c r="W5" s="490"/>
      <c r="X5" s="493"/>
      <c r="Y5" s="496"/>
      <c r="Z5" s="241" t="s">
        <v>11</v>
      </c>
      <c r="AA5" s="242"/>
    </row>
    <row r="6" spans="2:27" ht="18.95" customHeight="1" thickBot="1" x14ac:dyDescent="0.6">
      <c r="B6" s="248"/>
      <c r="C6" s="249"/>
      <c r="D6" s="250"/>
      <c r="E6" s="251"/>
      <c r="F6" s="251">
        <v>10</v>
      </c>
      <c r="G6" s="251">
        <v>10</v>
      </c>
      <c r="H6" s="251">
        <v>10</v>
      </c>
      <c r="I6" s="251">
        <v>10</v>
      </c>
      <c r="J6" s="251">
        <v>10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253">
        <f t="shared" ref="V6:V28" si="0">SUM(D6:U6)</f>
        <v>50</v>
      </c>
      <c r="W6" s="254">
        <v>20</v>
      </c>
      <c r="X6" s="254">
        <v>30</v>
      </c>
      <c r="Y6" s="255">
        <f t="shared" ref="Y6:Y28" si="1">SUM(V6:X6)</f>
        <v>100</v>
      </c>
      <c r="Z6" s="256"/>
      <c r="AA6" s="248"/>
    </row>
    <row r="7" spans="2:27" ht="18" customHeight="1" x14ac:dyDescent="0.5">
      <c r="B7" s="541">
        <v>1</v>
      </c>
      <c r="C7" s="542" t="str">
        <f>'เวลาเรียน1-1'!D6</f>
        <v>เด็กหญิง ปดิวรัดดา  บุญชูคำ</v>
      </c>
      <c r="D7" s="259"/>
      <c r="E7" s="260"/>
      <c r="F7" s="260">
        <v>6</v>
      </c>
      <c r="G7" s="261">
        <v>8</v>
      </c>
      <c r="H7" s="262">
        <v>8</v>
      </c>
      <c r="I7" s="262">
        <v>5</v>
      </c>
      <c r="J7" s="262">
        <v>5</v>
      </c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3"/>
      <c r="V7" s="264">
        <f t="shared" si="0"/>
        <v>32</v>
      </c>
      <c r="W7" s="260">
        <v>10</v>
      </c>
      <c r="X7" s="260">
        <v>15</v>
      </c>
      <c r="Y7" s="265">
        <f t="shared" si="1"/>
        <v>57</v>
      </c>
      <c r="Z7" s="266" t="str">
        <f t="shared" ref="Z7:Z28" si="2">IF(Y7&lt;50,"0",IF(Y7&lt;55,"1",IF(Y7&lt;60,"1.5",IF(Y7&lt;65,"2",IF(Y7&lt;70,"2.5",IF(Y7&lt;75,"3",IF(Y7&lt;80,"3.5",4)))))))</f>
        <v>1.5</v>
      </c>
      <c r="AA7" s="267"/>
    </row>
    <row r="8" spans="2:27" ht="18" customHeight="1" x14ac:dyDescent="0.5">
      <c r="B8" s="543">
        <v>2</v>
      </c>
      <c r="C8" s="542" t="str">
        <f>'เวลาเรียน1-1'!D7</f>
        <v>เด็กหญิง กัญญาวีร์  ซาเสน</v>
      </c>
      <c r="D8" s="269"/>
      <c r="E8" s="270"/>
      <c r="F8" s="270">
        <v>5</v>
      </c>
      <c r="G8" s="271">
        <v>6</v>
      </c>
      <c r="H8" s="272">
        <v>6</v>
      </c>
      <c r="I8" s="272">
        <v>5</v>
      </c>
      <c r="J8" s="272">
        <v>5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3"/>
      <c r="V8" s="274">
        <f t="shared" si="0"/>
        <v>27</v>
      </c>
      <c r="W8" s="270">
        <v>10</v>
      </c>
      <c r="X8" s="270">
        <v>15</v>
      </c>
      <c r="Y8" s="265">
        <f t="shared" si="1"/>
        <v>52</v>
      </c>
      <c r="Z8" s="266" t="str">
        <f t="shared" si="2"/>
        <v>1</v>
      </c>
      <c r="AA8" s="275"/>
    </row>
    <row r="9" spans="2:27" ht="18" customHeight="1" x14ac:dyDescent="0.5">
      <c r="B9" s="541">
        <v>3</v>
      </c>
      <c r="C9" s="542" t="str">
        <f>'เวลาเรียน1-1'!D8</f>
        <v>เด็กหญิง พลอยมณี  กฤษกระ</v>
      </c>
      <c r="D9" s="269"/>
      <c r="E9" s="270"/>
      <c r="F9" s="270">
        <v>6</v>
      </c>
      <c r="G9" s="271">
        <v>5</v>
      </c>
      <c r="H9" s="272">
        <v>8</v>
      </c>
      <c r="I9" s="272">
        <v>7</v>
      </c>
      <c r="J9" s="272">
        <v>6</v>
      </c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3"/>
      <c r="V9" s="274">
        <f t="shared" si="0"/>
        <v>32</v>
      </c>
      <c r="W9" s="276">
        <v>12</v>
      </c>
      <c r="X9" s="276">
        <v>15</v>
      </c>
      <c r="Y9" s="265">
        <f t="shared" si="1"/>
        <v>59</v>
      </c>
      <c r="Z9" s="266" t="str">
        <f t="shared" si="2"/>
        <v>1.5</v>
      </c>
      <c r="AA9" s="275"/>
    </row>
    <row r="10" spans="2:27" ht="18" customHeight="1" x14ac:dyDescent="0.5">
      <c r="B10" s="543">
        <v>4</v>
      </c>
      <c r="C10" s="542" t="str">
        <f>'เวลาเรียน1-1'!D9</f>
        <v>เด็กหญิง อารียา  หลำใจซื่อ</v>
      </c>
      <c r="D10" s="269"/>
      <c r="E10" s="270"/>
      <c r="F10" s="270">
        <v>5</v>
      </c>
      <c r="G10" s="271">
        <v>5</v>
      </c>
      <c r="H10" s="272">
        <v>6</v>
      </c>
      <c r="I10" s="272">
        <v>7</v>
      </c>
      <c r="J10" s="272">
        <v>7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3"/>
      <c r="V10" s="274">
        <f t="shared" si="0"/>
        <v>30</v>
      </c>
      <c r="W10" s="270">
        <v>15</v>
      </c>
      <c r="X10" s="270">
        <v>18</v>
      </c>
      <c r="Y10" s="265">
        <f t="shared" si="1"/>
        <v>63</v>
      </c>
      <c r="Z10" s="266" t="str">
        <f t="shared" si="2"/>
        <v>2</v>
      </c>
      <c r="AA10" s="275"/>
    </row>
    <row r="11" spans="2:27" ht="18" customHeight="1" x14ac:dyDescent="0.5">
      <c r="B11" s="541">
        <v>5</v>
      </c>
      <c r="C11" s="542" t="str">
        <f>'เวลาเรียน1-1'!D10</f>
        <v>เด็กชาย อานนท์  อรศรี</v>
      </c>
      <c r="D11" s="269"/>
      <c r="E11" s="270"/>
      <c r="F11" s="270">
        <v>6</v>
      </c>
      <c r="G11" s="271">
        <v>7</v>
      </c>
      <c r="H11" s="272">
        <v>8</v>
      </c>
      <c r="I11" s="272">
        <v>8</v>
      </c>
      <c r="J11" s="272">
        <v>5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3"/>
      <c r="V11" s="274">
        <f t="shared" si="0"/>
        <v>34</v>
      </c>
      <c r="W11" s="276">
        <v>12</v>
      </c>
      <c r="X11" s="276">
        <v>25</v>
      </c>
      <c r="Y11" s="265">
        <f t="shared" si="1"/>
        <v>71</v>
      </c>
      <c r="Z11" s="266" t="str">
        <f t="shared" si="2"/>
        <v>3</v>
      </c>
      <c r="AA11" s="275"/>
    </row>
    <row r="12" spans="2:27" ht="18" customHeight="1" x14ac:dyDescent="0.5">
      <c r="B12" s="543">
        <v>6</v>
      </c>
      <c r="C12" s="542" t="str">
        <f>'เวลาเรียน1-1'!D11</f>
        <v>เด็กชาย คุณาสิน  ปลื้มวีระจิตต์</v>
      </c>
      <c r="D12" s="269"/>
      <c r="E12" s="270"/>
      <c r="F12" s="270">
        <v>5</v>
      </c>
      <c r="G12" s="271">
        <v>5</v>
      </c>
      <c r="H12" s="272">
        <v>6</v>
      </c>
      <c r="I12" s="272">
        <v>6</v>
      </c>
      <c r="J12" s="272">
        <v>5</v>
      </c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3"/>
      <c r="V12" s="274">
        <f t="shared" si="0"/>
        <v>27</v>
      </c>
      <c r="W12" s="270">
        <v>12</v>
      </c>
      <c r="X12" s="270">
        <v>15</v>
      </c>
      <c r="Y12" s="265">
        <f t="shared" si="1"/>
        <v>54</v>
      </c>
      <c r="Z12" s="266" t="str">
        <f t="shared" si="2"/>
        <v>1</v>
      </c>
      <c r="AA12" s="275"/>
    </row>
    <row r="13" spans="2:27" ht="18" customHeight="1" x14ac:dyDescent="0.5">
      <c r="B13" s="541">
        <v>7</v>
      </c>
      <c r="C13" s="542" t="str">
        <f>'เวลาเรียน1-1'!D12</f>
        <v>เด็กชาย ธีรเดช  ไกรจักร์</v>
      </c>
      <c r="D13" s="269"/>
      <c r="E13" s="270"/>
      <c r="F13" s="270"/>
      <c r="G13" s="271"/>
      <c r="H13" s="272"/>
      <c r="I13" s="272"/>
      <c r="J13" s="272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3"/>
      <c r="V13" s="274">
        <f t="shared" si="0"/>
        <v>0</v>
      </c>
      <c r="W13" s="276"/>
      <c r="X13" s="276"/>
      <c r="Y13" s="265">
        <f t="shared" si="1"/>
        <v>0</v>
      </c>
      <c r="Z13" s="266" t="str">
        <f t="shared" si="2"/>
        <v>0</v>
      </c>
      <c r="AA13" s="275"/>
    </row>
    <row r="14" spans="2:27" ht="18" customHeight="1" x14ac:dyDescent="0.5">
      <c r="B14" s="543">
        <v>8</v>
      </c>
      <c r="C14" s="542" t="str">
        <f>'เวลาเรียน1-1'!D13</f>
        <v>เด็กชาย ณัฐวัตร  แสงขาว</v>
      </c>
      <c r="D14" s="269"/>
      <c r="E14" s="270"/>
      <c r="F14" s="270">
        <v>9</v>
      </c>
      <c r="G14" s="271">
        <v>9</v>
      </c>
      <c r="H14" s="272">
        <v>8</v>
      </c>
      <c r="I14" s="272">
        <v>8</v>
      </c>
      <c r="J14" s="272">
        <v>9</v>
      </c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3"/>
      <c r="V14" s="274">
        <f t="shared" si="0"/>
        <v>43</v>
      </c>
      <c r="W14" s="270">
        <v>18</v>
      </c>
      <c r="X14" s="270">
        <v>25</v>
      </c>
      <c r="Y14" s="265">
        <f t="shared" si="1"/>
        <v>86</v>
      </c>
      <c r="Z14" s="266">
        <f t="shared" si="2"/>
        <v>4</v>
      </c>
      <c r="AA14" s="275"/>
    </row>
    <row r="15" spans="2:27" ht="18" customHeight="1" x14ac:dyDescent="0.5">
      <c r="B15" s="541">
        <v>9</v>
      </c>
      <c r="C15" s="542" t="str">
        <f>'เวลาเรียน1-1'!D14</f>
        <v>เด็กหญิง สมพร  สุขยุง</v>
      </c>
      <c r="D15" s="269"/>
      <c r="E15" s="270"/>
      <c r="F15" s="270">
        <v>7</v>
      </c>
      <c r="G15" s="271">
        <v>7</v>
      </c>
      <c r="H15" s="272">
        <v>6</v>
      </c>
      <c r="I15" s="272">
        <v>6</v>
      </c>
      <c r="J15" s="272">
        <v>8</v>
      </c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3"/>
      <c r="V15" s="274">
        <f t="shared" si="0"/>
        <v>34</v>
      </c>
      <c r="W15" s="276">
        <v>15</v>
      </c>
      <c r="X15" s="276">
        <v>25</v>
      </c>
      <c r="Y15" s="265">
        <f t="shared" si="1"/>
        <v>74</v>
      </c>
      <c r="Z15" s="266" t="str">
        <f t="shared" si="2"/>
        <v>3</v>
      </c>
      <c r="AA15" s="275"/>
    </row>
    <row r="16" spans="2:27" ht="18" customHeight="1" x14ac:dyDescent="0.5">
      <c r="B16" s="543">
        <v>10</v>
      </c>
      <c r="C16" s="542" t="str">
        <f>'เวลาเรียน1-1'!D15</f>
        <v>เด็กชาย อัษฎาวุธ  กระตุฤกษ์</v>
      </c>
      <c r="D16" s="269"/>
      <c r="E16" s="270"/>
      <c r="F16" s="270"/>
      <c r="G16" s="271"/>
      <c r="H16" s="272"/>
      <c r="I16" s="272"/>
      <c r="J16" s="272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3"/>
      <c r="V16" s="274">
        <f t="shared" si="0"/>
        <v>0</v>
      </c>
      <c r="W16" s="270"/>
      <c r="X16" s="270"/>
      <c r="Y16" s="265">
        <f t="shared" si="1"/>
        <v>0</v>
      </c>
      <c r="Z16" s="266" t="str">
        <f t="shared" si="2"/>
        <v>0</v>
      </c>
      <c r="AA16" s="275"/>
    </row>
    <row r="17" spans="2:27" ht="18" customHeight="1" x14ac:dyDescent="0.5">
      <c r="B17" s="541">
        <v>11</v>
      </c>
      <c r="C17" s="542" t="str">
        <f>'เวลาเรียน1-1'!D16</f>
        <v>เด็กชาย ยุทธนา  ศรีพรมมา</v>
      </c>
      <c r="D17" s="269"/>
      <c r="E17" s="270"/>
      <c r="F17" s="270"/>
      <c r="G17" s="271"/>
      <c r="H17" s="272"/>
      <c r="I17" s="272"/>
      <c r="J17" s="272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3"/>
      <c r="V17" s="274">
        <f t="shared" si="0"/>
        <v>0</v>
      </c>
      <c r="W17" s="276"/>
      <c r="X17" s="276"/>
      <c r="Y17" s="265">
        <f t="shared" si="1"/>
        <v>0</v>
      </c>
      <c r="Z17" s="266" t="str">
        <f t="shared" si="2"/>
        <v>0</v>
      </c>
      <c r="AA17" s="275"/>
    </row>
    <row r="18" spans="2:27" ht="18" customHeight="1" x14ac:dyDescent="0.5">
      <c r="B18" s="543">
        <v>12</v>
      </c>
      <c r="C18" s="542" t="str">
        <f>'เวลาเรียน1-1'!D17</f>
        <v>เด็กชาย ปรเมศร์  หนูเล็ก</v>
      </c>
      <c r="D18" s="269"/>
      <c r="E18" s="270"/>
      <c r="F18" s="270"/>
      <c r="G18" s="271"/>
      <c r="H18" s="272"/>
      <c r="I18" s="272"/>
      <c r="J18" s="272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3"/>
      <c r="V18" s="274">
        <f t="shared" si="0"/>
        <v>0</v>
      </c>
      <c r="W18" s="270"/>
      <c r="X18" s="270"/>
      <c r="Y18" s="265">
        <f t="shared" si="1"/>
        <v>0</v>
      </c>
      <c r="Z18" s="266" t="str">
        <f t="shared" si="2"/>
        <v>0</v>
      </c>
      <c r="AA18" s="275"/>
    </row>
    <row r="19" spans="2:27" ht="18" customHeight="1" x14ac:dyDescent="0.5">
      <c r="B19" s="541">
        <v>13</v>
      </c>
      <c r="C19" s="542" t="str">
        <f>'เวลาเรียน1-1'!D18</f>
        <v>เด็กชาย อักศร   ศรีโชค</v>
      </c>
      <c r="D19" s="269"/>
      <c r="E19" s="270"/>
      <c r="F19" s="270">
        <v>8</v>
      </c>
      <c r="G19" s="271">
        <v>8</v>
      </c>
      <c r="H19" s="272">
        <v>8</v>
      </c>
      <c r="I19" s="272">
        <v>9</v>
      </c>
      <c r="J19" s="272">
        <v>10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3"/>
      <c r="V19" s="274">
        <f t="shared" si="0"/>
        <v>43</v>
      </c>
      <c r="W19" s="276">
        <v>12</v>
      </c>
      <c r="X19" s="276">
        <v>25</v>
      </c>
      <c r="Y19" s="265">
        <f t="shared" si="1"/>
        <v>80</v>
      </c>
      <c r="Z19" s="266">
        <f t="shared" si="2"/>
        <v>4</v>
      </c>
      <c r="AA19" s="275"/>
    </row>
    <row r="20" spans="2:27" ht="18" customHeight="1" x14ac:dyDescent="0.5">
      <c r="B20" s="543">
        <v>14</v>
      </c>
      <c r="C20" s="542" t="str">
        <f>'เวลาเรียน1-1'!D19</f>
        <v>เด็กชาย พุทธรักษ์  วรรณจักร์</v>
      </c>
      <c r="D20" s="269"/>
      <c r="E20" s="270"/>
      <c r="F20" s="270"/>
      <c r="G20" s="271"/>
      <c r="H20" s="272"/>
      <c r="I20" s="272"/>
      <c r="J20" s="272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3"/>
      <c r="V20" s="274">
        <f t="shared" si="0"/>
        <v>0</v>
      </c>
      <c r="W20" s="270"/>
      <c r="X20" s="270"/>
      <c r="Y20" s="265">
        <f t="shared" si="1"/>
        <v>0</v>
      </c>
      <c r="Z20" s="266" t="str">
        <f t="shared" si="2"/>
        <v>0</v>
      </c>
      <c r="AA20" s="275"/>
    </row>
    <row r="21" spans="2:27" ht="18" customHeight="1" x14ac:dyDescent="0.5">
      <c r="B21" s="541">
        <v>15</v>
      </c>
      <c r="C21" s="542" t="str">
        <f>'เวลาเรียน1-1'!D20</f>
        <v>เด็กชาย จักรภพ  พานเหนือ</v>
      </c>
      <c r="D21" s="269"/>
      <c r="E21" s="270"/>
      <c r="F21" s="270">
        <v>6</v>
      </c>
      <c r="G21" s="271">
        <v>6</v>
      </c>
      <c r="H21" s="272">
        <v>8</v>
      </c>
      <c r="I21" s="272">
        <v>8</v>
      </c>
      <c r="J21" s="272">
        <v>7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3"/>
      <c r="V21" s="274">
        <f t="shared" si="0"/>
        <v>35</v>
      </c>
      <c r="W21" s="276">
        <v>12</v>
      </c>
      <c r="X21" s="276">
        <v>20</v>
      </c>
      <c r="Y21" s="265">
        <f t="shared" si="1"/>
        <v>67</v>
      </c>
      <c r="Z21" s="266" t="str">
        <f t="shared" si="2"/>
        <v>2.5</v>
      </c>
      <c r="AA21" s="275"/>
    </row>
    <row r="22" spans="2:27" ht="18" customHeight="1" x14ac:dyDescent="0.5">
      <c r="B22" s="543">
        <v>16</v>
      </c>
      <c r="C22" s="542" t="str">
        <f>'เวลาเรียน1-1'!D21</f>
        <v>เด็กหญิง กุสุมา  จักขุประเสริฐ</v>
      </c>
      <c r="D22" s="269"/>
      <c r="E22" s="270"/>
      <c r="F22" s="270"/>
      <c r="G22" s="271"/>
      <c r="H22" s="272"/>
      <c r="I22" s="272"/>
      <c r="J22" s="272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3"/>
      <c r="V22" s="274">
        <f t="shared" si="0"/>
        <v>0</v>
      </c>
      <c r="W22" s="270"/>
      <c r="X22" s="270"/>
      <c r="Y22" s="265">
        <f t="shared" si="1"/>
        <v>0</v>
      </c>
      <c r="Z22" s="266" t="str">
        <f t="shared" si="2"/>
        <v>0</v>
      </c>
      <c r="AA22" s="275"/>
    </row>
    <row r="23" spans="2:27" ht="18" customHeight="1" x14ac:dyDescent="0.5">
      <c r="B23" s="541">
        <v>17</v>
      </c>
      <c r="C23" s="542" t="str">
        <f>'เวลาเรียน1-1'!D22</f>
        <v>เด็กหญิง ธัญรัตน์  ดีอุดม</v>
      </c>
      <c r="D23" s="269" t="s">
        <v>14</v>
      </c>
      <c r="E23" s="270"/>
      <c r="F23" s="270"/>
      <c r="G23" s="271"/>
      <c r="H23" s="272"/>
      <c r="I23" s="272"/>
      <c r="J23" s="272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3"/>
      <c r="V23" s="274">
        <f t="shared" si="0"/>
        <v>0</v>
      </c>
      <c r="W23" s="276"/>
      <c r="X23" s="276"/>
      <c r="Y23" s="265">
        <f t="shared" si="1"/>
        <v>0</v>
      </c>
      <c r="Z23" s="266" t="str">
        <f t="shared" si="2"/>
        <v>0</v>
      </c>
      <c r="AA23" s="275"/>
    </row>
    <row r="24" spans="2:27" ht="18" customHeight="1" x14ac:dyDescent="0.5">
      <c r="B24" s="543">
        <v>18</v>
      </c>
      <c r="C24" s="542" t="str">
        <f>'เวลาเรียน1-1'!D23</f>
        <v>เด็กชาย อนุชิต  เชยเกลี้ยง</v>
      </c>
      <c r="D24" s="269"/>
      <c r="E24" s="270"/>
      <c r="F24" s="270"/>
      <c r="G24" s="271"/>
      <c r="H24" s="272"/>
      <c r="I24" s="272"/>
      <c r="J24" s="27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3"/>
      <c r="V24" s="274">
        <f t="shared" si="0"/>
        <v>0</v>
      </c>
      <c r="W24" s="270"/>
      <c r="X24" s="270"/>
      <c r="Y24" s="265">
        <f t="shared" si="1"/>
        <v>0</v>
      </c>
      <c r="Z24" s="266" t="str">
        <f t="shared" si="2"/>
        <v>0</v>
      </c>
      <c r="AA24" s="275"/>
    </row>
    <row r="25" spans="2:27" ht="18" customHeight="1" x14ac:dyDescent="0.5">
      <c r="B25" s="541">
        <v>19</v>
      </c>
      <c r="C25" s="542" t="str">
        <f>'เวลาเรียน1-1'!D24</f>
        <v>เด็กหญิง นราวดี  ทองวงษ์</v>
      </c>
      <c r="D25" s="269"/>
      <c r="E25" s="270"/>
      <c r="F25" s="270">
        <v>7</v>
      </c>
      <c r="G25" s="271">
        <v>7</v>
      </c>
      <c r="H25" s="272">
        <v>8</v>
      </c>
      <c r="I25" s="272">
        <v>8</v>
      </c>
      <c r="J25" s="272">
        <v>9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3"/>
      <c r="V25" s="274">
        <f t="shared" si="0"/>
        <v>39</v>
      </c>
      <c r="W25" s="276">
        <v>11</v>
      </c>
      <c r="X25" s="276">
        <v>25</v>
      </c>
      <c r="Y25" s="265">
        <f t="shared" si="1"/>
        <v>75</v>
      </c>
      <c r="Z25" s="266" t="str">
        <f t="shared" si="2"/>
        <v>3.5</v>
      </c>
      <c r="AA25" s="275"/>
    </row>
    <row r="26" spans="2:27" ht="18" customHeight="1" x14ac:dyDescent="0.5">
      <c r="B26" s="543">
        <v>20</v>
      </c>
      <c r="C26" s="542" t="str">
        <f>'เวลาเรียน1-1'!D25</f>
        <v>เด็กหญิง ปัณฑารีย์  ขานฤทธี</v>
      </c>
      <c r="D26" s="269"/>
      <c r="E26" s="270"/>
      <c r="F26" s="270"/>
      <c r="G26" s="271"/>
      <c r="H26" s="272"/>
      <c r="I26" s="272"/>
      <c r="J26" s="272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3"/>
      <c r="V26" s="274">
        <f t="shared" si="0"/>
        <v>0</v>
      </c>
      <c r="W26" s="270"/>
      <c r="X26" s="270"/>
      <c r="Y26" s="265">
        <f t="shared" si="1"/>
        <v>0</v>
      </c>
      <c r="Z26" s="266" t="str">
        <f t="shared" si="2"/>
        <v>0</v>
      </c>
      <c r="AA26" s="275"/>
    </row>
    <row r="27" spans="2:27" ht="18" customHeight="1" x14ac:dyDescent="0.5">
      <c r="B27" s="541">
        <v>21</v>
      </c>
      <c r="C27" s="542" t="str">
        <f>'เวลาเรียน1-1'!D26</f>
        <v>เด็กหญิง วรัญญา  สายทอง</v>
      </c>
      <c r="D27" s="269"/>
      <c r="E27" s="270"/>
      <c r="F27" s="270"/>
      <c r="G27" s="271"/>
      <c r="H27" s="272"/>
      <c r="I27" s="272"/>
      <c r="J27" s="272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3"/>
      <c r="V27" s="274">
        <f t="shared" si="0"/>
        <v>0</v>
      </c>
      <c r="W27" s="276"/>
      <c r="X27" s="276"/>
      <c r="Y27" s="265">
        <f t="shared" si="1"/>
        <v>0</v>
      </c>
      <c r="Z27" s="266" t="str">
        <f t="shared" si="2"/>
        <v>0</v>
      </c>
      <c r="AA27" s="275"/>
    </row>
    <row r="28" spans="2:27" ht="18" customHeight="1" x14ac:dyDescent="0.5">
      <c r="B28" s="543">
        <v>22</v>
      </c>
      <c r="C28" s="542" t="str">
        <f>'เวลาเรียน1-1'!D27</f>
        <v>เด็กชาย เสก  ชนะกิจการชัย</v>
      </c>
      <c r="D28" s="269"/>
      <c r="E28" s="270"/>
      <c r="F28" s="270">
        <v>9</v>
      </c>
      <c r="G28" s="271">
        <v>8</v>
      </c>
      <c r="H28" s="272">
        <v>9</v>
      </c>
      <c r="I28" s="272">
        <v>10</v>
      </c>
      <c r="J28" s="272">
        <v>10</v>
      </c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3"/>
      <c r="V28" s="274">
        <f t="shared" si="0"/>
        <v>46</v>
      </c>
      <c r="W28" s="270">
        <v>18</v>
      </c>
      <c r="X28" s="270">
        <v>28</v>
      </c>
      <c r="Y28" s="265">
        <f t="shared" si="1"/>
        <v>92</v>
      </c>
      <c r="Z28" s="266">
        <f t="shared" si="2"/>
        <v>4</v>
      </c>
      <c r="AA28" s="275"/>
    </row>
    <row r="29" spans="2:27" ht="18" customHeight="1" x14ac:dyDescent="0.5">
      <c r="B29" s="257">
        <v>23</v>
      </c>
      <c r="C29" s="258"/>
      <c r="D29" s="269" t="s">
        <v>14</v>
      </c>
      <c r="E29" s="270"/>
      <c r="F29" s="270"/>
      <c r="G29" s="271"/>
      <c r="H29" s="272"/>
      <c r="I29" s="272"/>
      <c r="J29" s="272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3"/>
      <c r="V29" s="274"/>
      <c r="W29" s="276"/>
      <c r="X29" s="276"/>
      <c r="Y29" s="265"/>
      <c r="Z29" s="266"/>
      <c r="AA29" s="275"/>
    </row>
    <row r="30" spans="2:27" ht="18" customHeight="1" x14ac:dyDescent="0.5">
      <c r="B30" s="268">
        <v>24</v>
      </c>
      <c r="C30" s="258"/>
      <c r="D30" s="269"/>
      <c r="E30" s="270"/>
      <c r="F30" s="270"/>
      <c r="G30" s="271"/>
      <c r="H30" s="272"/>
      <c r="I30" s="272"/>
      <c r="J30" s="272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3"/>
      <c r="V30" s="274"/>
      <c r="W30" s="270"/>
      <c r="X30" s="270"/>
      <c r="Y30" s="265"/>
      <c r="Z30" s="266"/>
      <c r="AA30" s="275"/>
    </row>
    <row r="31" spans="2:27" ht="18" customHeight="1" x14ac:dyDescent="0.5">
      <c r="B31" s="277">
        <v>25</v>
      </c>
      <c r="C31" s="258"/>
      <c r="D31" s="269"/>
      <c r="E31" s="270"/>
      <c r="F31" s="270"/>
      <c r="G31" s="271"/>
      <c r="H31" s="272"/>
      <c r="I31" s="272"/>
      <c r="J31" s="272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3"/>
      <c r="V31" s="274"/>
      <c r="W31" s="270"/>
      <c r="X31" s="270"/>
      <c r="Y31" s="265"/>
      <c r="Z31" s="266"/>
      <c r="AA31" s="278"/>
    </row>
    <row r="32" spans="2:27" ht="18" customHeight="1" x14ac:dyDescent="0.5">
      <c r="B32" s="268">
        <v>26</v>
      </c>
      <c r="C32" s="258"/>
      <c r="D32" s="269"/>
      <c r="E32" s="270"/>
      <c r="F32" s="270"/>
      <c r="G32" s="271"/>
      <c r="H32" s="272"/>
      <c r="I32" s="272"/>
      <c r="J32" s="272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3"/>
      <c r="V32" s="274"/>
      <c r="W32" s="270"/>
      <c r="X32" s="270"/>
      <c r="Y32" s="265"/>
      <c r="Z32" s="266"/>
      <c r="AA32" s="275"/>
    </row>
    <row r="33" spans="2:27" ht="18" customHeight="1" x14ac:dyDescent="0.5">
      <c r="B33" s="257">
        <v>27</v>
      </c>
      <c r="C33" s="258"/>
      <c r="D33" s="269"/>
      <c r="E33" s="270"/>
      <c r="F33" s="270"/>
      <c r="G33" s="271"/>
      <c r="H33" s="272"/>
      <c r="I33" s="272"/>
      <c r="J33" s="272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3"/>
      <c r="V33" s="274"/>
      <c r="W33" s="270"/>
      <c r="X33" s="270"/>
      <c r="Y33" s="265"/>
      <c r="Z33" s="266"/>
      <c r="AA33" s="275"/>
    </row>
    <row r="34" spans="2:27" ht="18" customHeight="1" x14ac:dyDescent="0.5">
      <c r="B34" s="268">
        <v>28</v>
      </c>
      <c r="C34" s="258"/>
      <c r="D34" s="269"/>
      <c r="E34" s="270"/>
      <c r="F34" s="270"/>
      <c r="G34" s="271"/>
      <c r="H34" s="272"/>
      <c r="I34" s="272"/>
      <c r="J34" s="272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3"/>
      <c r="V34" s="274"/>
      <c r="W34" s="270"/>
      <c r="X34" s="270"/>
      <c r="Y34" s="265"/>
      <c r="Z34" s="266"/>
      <c r="AA34" s="275"/>
    </row>
    <row r="35" spans="2:27" ht="18" customHeight="1" x14ac:dyDescent="0.5">
      <c r="B35" s="257">
        <v>29</v>
      </c>
      <c r="C35" s="258"/>
      <c r="D35" s="269"/>
      <c r="E35" s="270"/>
      <c r="F35" s="270"/>
      <c r="G35" s="271"/>
      <c r="H35" s="272"/>
      <c r="I35" s="272"/>
      <c r="J35" s="272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3"/>
      <c r="V35" s="274"/>
      <c r="W35" s="270"/>
      <c r="X35" s="270"/>
      <c r="Y35" s="265"/>
      <c r="Z35" s="266"/>
      <c r="AA35" s="275"/>
    </row>
    <row r="36" spans="2:27" ht="18" customHeight="1" x14ac:dyDescent="0.5">
      <c r="B36" s="268">
        <v>30</v>
      </c>
      <c r="C36" s="258"/>
      <c r="D36" s="269"/>
      <c r="E36" s="270"/>
      <c r="F36" s="270"/>
      <c r="G36" s="271"/>
      <c r="H36" s="272"/>
      <c r="I36" s="272"/>
      <c r="J36" s="272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3"/>
      <c r="V36" s="274"/>
      <c r="W36" s="270"/>
      <c r="X36" s="270"/>
      <c r="Y36" s="265"/>
      <c r="Z36" s="266"/>
      <c r="AA36" s="275"/>
    </row>
    <row r="37" spans="2:27" ht="18" customHeight="1" x14ac:dyDescent="0.5">
      <c r="B37" s="257">
        <v>31</v>
      </c>
      <c r="C37" s="258"/>
      <c r="D37" s="269"/>
      <c r="E37" s="270"/>
      <c r="F37" s="270"/>
      <c r="G37" s="271"/>
      <c r="H37" s="272"/>
      <c r="I37" s="272"/>
      <c r="J37" s="272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3"/>
      <c r="V37" s="274"/>
      <c r="W37" s="270"/>
      <c r="X37" s="270"/>
      <c r="Y37" s="265"/>
      <c r="Z37" s="266"/>
      <c r="AA37" s="275"/>
    </row>
    <row r="38" spans="2:27" ht="18" customHeight="1" x14ac:dyDescent="0.5">
      <c r="B38" s="268">
        <v>32</v>
      </c>
      <c r="C38" s="258"/>
      <c r="D38" s="269"/>
      <c r="E38" s="270"/>
      <c r="F38" s="270"/>
      <c r="G38" s="271"/>
      <c r="H38" s="272"/>
      <c r="I38" s="272"/>
      <c r="J38" s="272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3"/>
      <c r="V38" s="274"/>
      <c r="W38" s="270"/>
      <c r="X38" s="270"/>
      <c r="Y38" s="265"/>
      <c r="Z38" s="266"/>
      <c r="AA38" s="275"/>
    </row>
    <row r="39" spans="2:27" ht="18" customHeight="1" x14ac:dyDescent="0.5">
      <c r="B39" s="268">
        <v>33</v>
      </c>
      <c r="C39" s="258"/>
      <c r="D39" s="269"/>
      <c r="E39" s="270"/>
      <c r="F39" s="270"/>
      <c r="G39" s="271"/>
      <c r="H39" s="272"/>
      <c r="I39" s="272"/>
      <c r="J39" s="272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3"/>
      <c r="V39" s="274"/>
      <c r="W39" s="270"/>
      <c r="X39" s="270"/>
      <c r="Y39" s="265"/>
      <c r="Z39" s="266"/>
      <c r="AA39" s="275"/>
    </row>
    <row r="40" spans="2:27" ht="18" customHeight="1" x14ac:dyDescent="0.5">
      <c r="B40" s="268">
        <v>34</v>
      </c>
      <c r="C40" s="258"/>
      <c r="D40" s="269"/>
      <c r="E40" s="270"/>
      <c r="F40" s="270"/>
      <c r="G40" s="271"/>
      <c r="H40" s="272"/>
      <c r="I40" s="272"/>
      <c r="J40" s="272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3"/>
      <c r="V40" s="274"/>
      <c r="W40" s="270"/>
      <c r="X40" s="270"/>
      <c r="Y40" s="265"/>
      <c r="Z40" s="266"/>
      <c r="AA40" s="275"/>
    </row>
    <row r="41" spans="2:27" ht="18" customHeight="1" x14ac:dyDescent="0.5">
      <c r="B41" s="257">
        <v>35</v>
      </c>
      <c r="C41" s="258"/>
      <c r="D41" s="269"/>
      <c r="E41" s="270"/>
      <c r="F41" s="270"/>
      <c r="G41" s="271"/>
      <c r="H41" s="272"/>
      <c r="I41" s="272"/>
      <c r="J41" s="272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3"/>
      <c r="V41" s="274"/>
      <c r="W41" s="270"/>
      <c r="X41" s="270"/>
      <c r="Y41" s="265"/>
      <c r="Z41" s="266"/>
      <c r="AA41" s="275"/>
    </row>
    <row r="42" spans="2:27" ht="18" customHeight="1" x14ac:dyDescent="0.5">
      <c r="B42" s="268">
        <v>36</v>
      </c>
      <c r="C42" s="258"/>
      <c r="D42" s="269"/>
      <c r="E42" s="270"/>
      <c r="F42" s="270"/>
      <c r="G42" s="271"/>
      <c r="H42" s="272"/>
      <c r="I42" s="272"/>
      <c r="J42" s="272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3"/>
      <c r="V42" s="274"/>
      <c r="W42" s="270"/>
      <c r="X42" s="270"/>
      <c r="Y42" s="265"/>
      <c r="Z42" s="266"/>
      <c r="AA42" s="275"/>
    </row>
    <row r="43" spans="2:27" ht="18" customHeight="1" x14ac:dyDescent="0.5">
      <c r="B43" s="268">
        <v>37</v>
      </c>
      <c r="C43" s="258"/>
      <c r="D43" s="269"/>
      <c r="E43" s="270"/>
      <c r="F43" s="270"/>
      <c r="G43" s="271"/>
      <c r="H43" s="272"/>
      <c r="I43" s="272"/>
      <c r="J43" s="272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3"/>
      <c r="V43" s="274"/>
      <c r="W43" s="270"/>
      <c r="X43" s="270"/>
      <c r="Y43" s="265"/>
      <c r="Z43" s="266"/>
      <c r="AA43" s="275"/>
    </row>
    <row r="44" spans="2:27" ht="18" customHeight="1" x14ac:dyDescent="0.5">
      <c r="B44" s="268">
        <v>38</v>
      </c>
      <c r="C44" s="258"/>
      <c r="D44" s="269"/>
      <c r="E44" s="270"/>
      <c r="F44" s="270"/>
      <c r="G44" s="271"/>
      <c r="H44" s="272"/>
      <c r="I44" s="272"/>
      <c r="J44" s="272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3"/>
      <c r="V44" s="274"/>
      <c r="W44" s="270"/>
      <c r="X44" s="270"/>
      <c r="Y44" s="265"/>
      <c r="Z44" s="266"/>
      <c r="AA44" s="275"/>
    </row>
    <row r="45" spans="2:27" ht="18" customHeight="1" x14ac:dyDescent="0.5">
      <c r="B45" s="257">
        <v>39</v>
      </c>
      <c r="C45" s="258"/>
      <c r="D45" s="269"/>
      <c r="E45" s="270"/>
      <c r="F45" s="270"/>
      <c r="G45" s="271"/>
      <c r="H45" s="272"/>
      <c r="I45" s="272"/>
      <c r="J45" s="272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3"/>
      <c r="V45" s="274"/>
      <c r="W45" s="270"/>
      <c r="X45" s="270"/>
      <c r="Y45" s="265"/>
      <c r="Z45" s="266"/>
      <c r="AA45" s="275"/>
    </row>
    <row r="46" spans="2:27" ht="18" customHeight="1" thickBot="1" x14ac:dyDescent="0.55000000000000004">
      <c r="B46" s="279">
        <v>40</v>
      </c>
      <c r="C46" s="258"/>
      <c r="D46" s="280"/>
      <c r="E46" s="281"/>
      <c r="F46" s="281"/>
      <c r="G46" s="282"/>
      <c r="H46" s="283"/>
      <c r="I46" s="283"/>
      <c r="J46" s="283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4"/>
      <c r="V46" s="274"/>
      <c r="W46" s="281"/>
      <c r="X46" s="281"/>
      <c r="Y46" s="265"/>
      <c r="Z46" s="266"/>
      <c r="AA46" s="285"/>
    </row>
    <row r="47" spans="2:27" ht="17.100000000000001" customHeight="1" x14ac:dyDescent="0.5"/>
    <row r="48" spans="2:27" ht="17.100000000000001" customHeight="1" x14ac:dyDescent="0.55000000000000004">
      <c r="P48" s="286" t="s">
        <v>26</v>
      </c>
      <c r="Q48" s="286"/>
      <c r="R48" s="286"/>
      <c r="S48" s="287">
        <v>0</v>
      </c>
      <c r="U48" s="288" t="s">
        <v>27</v>
      </c>
      <c r="V48" s="289"/>
      <c r="W48" s="290">
        <f>COUNTIF($Z$7:$Z$47,"0")</f>
        <v>10</v>
      </c>
      <c r="X48" s="291" t="s">
        <v>28</v>
      </c>
      <c r="Z48" s="292"/>
    </row>
    <row r="49" spans="16:26" ht="17.100000000000001" customHeight="1" x14ac:dyDescent="0.55000000000000004">
      <c r="P49" s="286" t="s">
        <v>26</v>
      </c>
      <c r="R49" s="286"/>
      <c r="S49" s="287">
        <v>1</v>
      </c>
      <c r="U49" s="288" t="s">
        <v>27</v>
      </c>
      <c r="V49" s="289"/>
      <c r="W49" s="290">
        <f>COUNTIF($Z$7:$Z$47,"1")</f>
        <v>2</v>
      </c>
      <c r="X49" s="291" t="s">
        <v>28</v>
      </c>
    </row>
    <row r="50" spans="16:26" ht="17.100000000000001" customHeight="1" x14ac:dyDescent="0.55000000000000004">
      <c r="P50" s="286" t="s">
        <v>26</v>
      </c>
      <c r="Q50" s="286"/>
      <c r="R50" s="286"/>
      <c r="S50" s="478">
        <v>1.5</v>
      </c>
      <c r="T50" s="479"/>
      <c r="U50" s="288" t="s">
        <v>27</v>
      </c>
      <c r="V50" s="289"/>
      <c r="W50" s="290">
        <f>COUNTIF($Z$7:$Z$47,"1.5")</f>
        <v>2</v>
      </c>
      <c r="X50" s="291" t="s">
        <v>28</v>
      </c>
    </row>
    <row r="51" spans="16:26" ht="17.100000000000001" customHeight="1" x14ac:dyDescent="0.55000000000000004">
      <c r="P51" s="286" t="s">
        <v>26</v>
      </c>
      <c r="Q51" s="286"/>
      <c r="R51" s="286"/>
      <c r="S51" s="293">
        <v>2</v>
      </c>
      <c r="U51" s="288" t="s">
        <v>27</v>
      </c>
      <c r="V51" s="289"/>
      <c r="W51" s="290">
        <f>COUNTIF($Z$7:$Z$47,"2")</f>
        <v>1</v>
      </c>
      <c r="X51" s="291" t="s">
        <v>28</v>
      </c>
      <c r="Z51" s="292"/>
    </row>
    <row r="52" spans="16:26" ht="17.100000000000001" customHeight="1" x14ac:dyDescent="0.55000000000000004">
      <c r="P52" s="286" t="s">
        <v>26</v>
      </c>
      <c r="Q52" s="286"/>
      <c r="R52" s="286"/>
      <c r="S52" s="478">
        <v>2.5</v>
      </c>
      <c r="T52" s="480"/>
      <c r="U52" s="288" t="s">
        <v>27</v>
      </c>
      <c r="V52" s="289"/>
      <c r="W52" s="290">
        <f>COUNTIF($Z$7:$Z$47,"2.5")</f>
        <v>1</v>
      </c>
      <c r="X52" s="291" t="s">
        <v>28</v>
      </c>
    </row>
    <row r="53" spans="16:26" ht="17.100000000000001" customHeight="1" x14ac:dyDescent="0.55000000000000004">
      <c r="P53" s="286" t="s">
        <v>26</v>
      </c>
      <c r="Q53" s="286"/>
      <c r="R53" s="286"/>
      <c r="S53" s="287">
        <v>3</v>
      </c>
      <c r="U53" s="288" t="s">
        <v>27</v>
      </c>
      <c r="V53" s="289"/>
      <c r="W53" s="290">
        <f>COUNTIF($Z$7:$Z$47,"3")</f>
        <v>2</v>
      </c>
      <c r="X53" s="291" t="s">
        <v>28</v>
      </c>
    </row>
    <row r="54" spans="16:26" ht="17.100000000000001" customHeight="1" x14ac:dyDescent="0.55000000000000004">
      <c r="P54" s="286" t="s">
        <v>26</v>
      </c>
      <c r="Q54" s="286"/>
      <c r="R54" s="286"/>
      <c r="S54" s="478">
        <v>3.5</v>
      </c>
      <c r="T54" s="480"/>
      <c r="U54" s="288" t="s">
        <v>27</v>
      </c>
      <c r="V54" s="289"/>
      <c r="W54" s="290">
        <f>COUNTIF($Z$7:$Z$47,"3.5")</f>
        <v>1</v>
      </c>
      <c r="X54" s="291" t="s">
        <v>28</v>
      </c>
    </row>
    <row r="55" spans="16:26" ht="17.100000000000001" customHeight="1" x14ac:dyDescent="0.55000000000000004">
      <c r="P55" s="286" t="s">
        <v>26</v>
      </c>
      <c r="Q55" s="286"/>
      <c r="R55" s="286"/>
      <c r="S55" s="287">
        <v>4</v>
      </c>
      <c r="U55" s="288" t="s">
        <v>27</v>
      </c>
      <c r="V55" s="289"/>
      <c r="W55" s="290">
        <f>COUNTIF($Z$7:$Z$47,"4")</f>
        <v>3</v>
      </c>
      <c r="X55" s="291" t="s">
        <v>28</v>
      </c>
    </row>
    <row r="56" spans="16:26" ht="17.100000000000001" customHeight="1" x14ac:dyDescent="0.55000000000000004">
      <c r="Q56" s="291" t="s">
        <v>30</v>
      </c>
      <c r="S56" s="287" t="s">
        <v>17</v>
      </c>
      <c r="U56" s="288" t="s">
        <v>27</v>
      </c>
      <c r="V56" s="289"/>
      <c r="W56" s="290">
        <f>COUNTIF($Z$7:$Z$47,"ร")</f>
        <v>0</v>
      </c>
      <c r="X56" s="291" t="s">
        <v>28</v>
      </c>
    </row>
    <row r="57" spans="16:26" ht="17.100000000000001" customHeight="1" x14ac:dyDescent="0.55000000000000004">
      <c r="Q57" s="291" t="s">
        <v>30</v>
      </c>
      <c r="S57" s="291" t="s">
        <v>18</v>
      </c>
      <c r="U57" s="288" t="s">
        <v>27</v>
      </c>
      <c r="V57" s="289"/>
      <c r="W57" s="290">
        <f>COUNTIF($Z$7:$Z$47,"มส")</f>
        <v>0</v>
      </c>
      <c r="X57" s="291" t="s">
        <v>28</v>
      </c>
    </row>
    <row r="58" spans="16:26" ht="17.100000000000001" customHeight="1" x14ac:dyDescent="0.55000000000000004">
      <c r="Q58" s="291" t="s">
        <v>30</v>
      </c>
      <c r="S58" s="291" t="s">
        <v>19</v>
      </c>
      <c r="U58" s="288" t="s">
        <v>27</v>
      </c>
      <c r="V58" s="289"/>
      <c r="W58" s="290">
        <f>COUNTIF($Z$7:$Z$47,"ผ")</f>
        <v>0</v>
      </c>
      <c r="X58" s="291" t="s">
        <v>28</v>
      </c>
    </row>
    <row r="59" spans="16:26" ht="17.100000000000001" customHeight="1" x14ac:dyDescent="0.55000000000000004">
      <c r="Q59" s="291" t="s">
        <v>30</v>
      </c>
      <c r="S59" s="291" t="s">
        <v>20</v>
      </c>
      <c r="U59" s="288" t="s">
        <v>27</v>
      </c>
      <c r="V59" s="289"/>
      <c r="W59" s="290">
        <f>COUNTIF($Z$7:$Z$47,"มผ")</f>
        <v>0</v>
      </c>
      <c r="X59" s="291" t="s">
        <v>28</v>
      </c>
    </row>
    <row r="60" spans="16:26" ht="17.100000000000001" customHeight="1" x14ac:dyDescent="0.55000000000000004">
      <c r="R60" s="289"/>
      <c r="S60" s="289"/>
      <c r="T60" s="291"/>
      <c r="U60" s="291"/>
      <c r="V60" s="291"/>
      <c r="W60" s="290">
        <f>SUM(W48:W59)</f>
        <v>22</v>
      </c>
      <c r="X60" s="291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437"/>
  <sheetViews>
    <sheetView view="pageBreakPreview" zoomScaleNormal="100" zoomScaleSheetLayoutView="100" workbookViewId="0">
      <selection activeCell="D21" sqref="D21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17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497" t="s">
        <v>71</v>
      </c>
      <c r="C1" s="497"/>
      <c r="D1" s="497"/>
      <c r="E1" s="497"/>
      <c r="F1" s="497"/>
      <c r="G1" s="497"/>
      <c r="H1" s="497"/>
      <c r="I1" s="497"/>
      <c r="J1" s="497"/>
    </row>
    <row r="2" spans="2:10" ht="24.95" customHeight="1" x14ac:dyDescent="0.55000000000000004">
      <c r="B2" s="497" t="s">
        <v>102</v>
      </c>
      <c r="C2" s="497"/>
      <c r="D2" s="497"/>
      <c r="E2" s="497"/>
      <c r="F2" s="497"/>
      <c r="G2" s="497"/>
      <c r="H2" s="497"/>
      <c r="I2" s="497"/>
      <c r="J2" s="497"/>
    </row>
    <row r="3" spans="2:10" s="5" customFormat="1" ht="18" customHeight="1" x14ac:dyDescent="0.5">
      <c r="B3" s="498" t="s">
        <v>33</v>
      </c>
      <c r="C3" s="498" t="s">
        <v>34</v>
      </c>
      <c r="D3" s="499" t="s">
        <v>51</v>
      </c>
      <c r="E3" s="2" t="s">
        <v>3</v>
      </c>
      <c r="F3" s="2" t="s">
        <v>72</v>
      </c>
      <c r="G3" s="500" t="s">
        <v>43</v>
      </c>
      <c r="H3" s="131"/>
      <c r="I3" s="3"/>
      <c r="J3" s="4"/>
    </row>
    <row r="4" spans="2:10" s="5" customFormat="1" ht="18" customHeight="1" x14ac:dyDescent="0.5">
      <c r="B4" s="498"/>
      <c r="C4" s="498"/>
      <c r="D4" s="499"/>
      <c r="E4" s="6">
        <v>100</v>
      </c>
      <c r="F4" s="6" t="s">
        <v>73</v>
      </c>
      <c r="G4" s="500"/>
      <c r="H4" s="132"/>
      <c r="I4" s="12"/>
      <c r="J4" s="7"/>
    </row>
    <row r="5" spans="2:10" s="5" customFormat="1" ht="18" customHeight="1" x14ac:dyDescent="0.5">
      <c r="B5" s="8">
        <v>1</v>
      </c>
      <c r="C5" s="8">
        <f>'เวลาเรียน1-1'!C6</f>
        <v>12699</v>
      </c>
      <c r="D5" s="133" t="str">
        <f>'เวลาเรียน1-1'!D6</f>
        <v>เด็กหญิง ปดิวรัดดา  บุญชูคำ</v>
      </c>
      <c r="E5" s="8">
        <f>'[1]รวมคะแนน3-2'!Y7</f>
        <v>52</v>
      </c>
      <c r="F5" s="8" t="str">
        <f>'[1]รวมคะแนน3-2'!Z7</f>
        <v>1</v>
      </c>
      <c r="G5" s="9"/>
      <c r="H5" s="132"/>
      <c r="I5" s="12"/>
      <c r="J5" s="7"/>
    </row>
    <row r="6" spans="2:10" s="5" customFormat="1" ht="18" customHeight="1" x14ac:dyDescent="0.5">
      <c r="B6" s="8">
        <v>2</v>
      </c>
      <c r="C6" s="8">
        <f>'เวลาเรียน1-1'!C7</f>
        <v>12716</v>
      </c>
      <c r="D6" s="133" t="str">
        <f>'เวลาเรียน1-1'!D7</f>
        <v>เด็กหญิง กัญญาวีร์  ซาเสน</v>
      </c>
      <c r="E6" s="8">
        <f>'[1]รวมคะแนน3-2'!Y8</f>
        <v>52</v>
      </c>
      <c r="F6" s="8" t="str">
        <f>'[1]รวมคะแนน3-2'!Z8</f>
        <v>1</v>
      </c>
      <c r="G6" s="9"/>
      <c r="H6" s="132"/>
      <c r="I6" s="12"/>
      <c r="J6" s="7"/>
    </row>
    <row r="7" spans="2:10" s="5" customFormat="1" ht="18" customHeight="1" x14ac:dyDescent="0.5">
      <c r="B7" s="8">
        <v>3</v>
      </c>
      <c r="C7" s="8">
        <f>'เวลาเรียน1-1'!C8</f>
        <v>12717</v>
      </c>
      <c r="D7" s="133" t="str">
        <f>'เวลาเรียน1-1'!D8</f>
        <v>เด็กหญิง พลอยมณี  กฤษกระ</v>
      </c>
      <c r="E7" s="8">
        <f>'[1]รวมคะแนน3-2'!Y9</f>
        <v>59</v>
      </c>
      <c r="F7" s="8" t="str">
        <f>'[1]รวมคะแนน3-2'!Z9</f>
        <v>1.5</v>
      </c>
      <c r="G7" s="9"/>
      <c r="H7" s="132"/>
      <c r="I7" s="12"/>
      <c r="J7" s="7"/>
    </row>
    <row r="8" spans="2:10" s="5" customFormat="1" ht="18" customHeight="1" x14ac:dyDescent="0.5">
      <c r="B8" s="8">
        <v>4</v>
      </c>
      <c r="C8" s="8">
        <f>'เวลาเรียน1-1'!C9</f>
        <v>12720</v>
      </c>
      <c r="D8" s="133" t="str">
        <f>'เวลาเรียน1-1'!D9</f>
        <v>เด็กหญิง อารียา  หลำใจซื่อ</v>
      </c>
      <c r="E8" s="8">
        <f>'[1]รวมคะแนน3-2'!Y10</f>
        <v>63</v>
      </c>
      <c r="F8" s="8" t="str">
        <f>'[1]รวมคะแนน3-2'!Z10</f>
        <v>2</v>
      </c>
      <c r="G8" s="9"/>
      <c r="H8" s="132"/>
      <c r="I8" s="12"/>
      <c r="J8" s="7"/>
    </row>
    <row r="9" spans="2:10" s="5" customFormat="1" ht="18" customHeight="1" x14ac:dyDescent="0.5">
      <c r="B9" s="8">
        <v>5</v>
      </c>
      <c r="C9" s="8">
        <f>'เวลาเรียน1-1'!C10</f>
        <v>12726</v>
      </c>
      <c r="D9" s="133" t="str">
        <f>'เวลาเรียน1-1'!D10</f>
        <v>เด็กชาย อานนท์  อรศรี</v>
      </c>
      <c r="E9" s="8">
        <f>'[1]รวมคะแนน3-2'!Y11</f>
        <v>71</v>
      </c>
      <c r="F9" s="8" t="str">
        <f>'[1]รวมคะแนน3-2'!Z11</f>
        <v>3</v>
      </c>
      <c r="G9" s="9"/>
      <c r="H9" s="132"/>
      <c r="I9" s="12"/>
      <c r="J9" s="7"/>
    </row>
    <row r="10" spans="2:10" s="5" customFormat="1" ht="18" customHeight="1" x14ac:dyDescent="0.5">
      <c r="B10" s="8">
        <v>6</v>
      </c>
      <c r="C10" s="8">
        <f>'เวลาเรียน1-1'!C11</f>
        <v>12732</v>
      </c>
      <c r="D10" s="133" t="str">
        <f>'เวลาเรียน1-1'!D11</f>
        <v>เด็กชาย คุณาสิน  ปลื้มวีระจิตต์</v>
      </c>
      <c r="E10" s="8">
        <f>'[1]รวมคะแนน3-2'!Y12</f>
        <v>54</v>
      </c>
      <c r="F10" s="8" t="str">
        <f>'[1]รวมคะแนน3-2'!Z12</f>
        <v>1</v>
      </c>
      <c r="G10" s="9"/>
      <c r="H10" s="132"/>
      <c r="I10" s="12"/>
      <c r="J10" s="7"/>
    </row>
    <row r="11" spans="2:10" s="5" customFormat="1" ht="18" customHeight="1" x14ac:dyDescent="0.5">
      <c r="B11" s="8">
        <v>7</v>
      </c>
      <c r="C11" s="8">
        <f>'เวลาเรียน1-1'!C12</f>
        <v>12740</v>
      </c>
      <c r="D11" s="133" t="str">
        <f>'เวลาเรียน1-1'!D12</f>
        <v>เด็กชาย ธีรเดช  ไกรจักร์</v>
      </c>
      <c r="E11" s="8">
        <f>'[1]รวมคะแนน3-2'!Y13</f>
        <v>0</v>
      </c>
      <c r="F11" s="8" t="str">
        <f>'[1]รวมคะแนน3-2'!Z13</f>
        <v>0</v>
      </c>
      <c r="G11" s="9"/>
      <c r="H11" s="132"/>
      <c r="I11" s="12"/>
      <c r="J11" s="7"/>
    </row>
    <row r="12" spans="2:10" s="5" customFormat="1" ht="18" customHeight="1" x14ac:dyDescent="0.5">
      <c r="B12" s="8">
        <v>8</v>
      </c>
      <c r="C12" s="8">
        <f>'เวลาเรียน1-1'!C13</f>
        <v>12742</v>
      </c>
      <c r="D12" s="133" t="str">
        <f>'เวลาเรียน1-1'!D13</f>
        <v>เด็กชาย ณัฐวัตร  แสงขาว</v>
      </c>
      <c r="E12" s="8">
        <f>'[1]รวมคะแนน3-2'!Y14</f>
        <v>86</v>
      </c>
      <c r="F12" s="8">
        <f>'[1]รวมคะแนน3-2'!Z14</f>
        <v>4</v>
      </c>
      <c r="G12" s="9"/>
      <c r="H12" s="132"/>
      <c r="I12" s="12"/>
      <c r="J12" s="7"/>
    </row>
    <row r="13" spans="2:10" s="5" customFormat="1" ht="18" customHeight="1" x14ac:dyDescent="0.5">
      <c r="B13" s="8">
        <v>9</v>
      </c>
      <c r="C13" s="8">
        <f>'เวลาเรียน1-1'!C14</f>
        <v>12963</v>
      </c>
      <c r="D13" s="133" t="str">
        <f>'เวลาเรียน1-1'!D14</f>
        <v>เด็กหญิง สมพร  สุขยุง</v>
      </c>
      <c r="E13" s="8">
        <f>'[1]รวมคะแนน3-2'!Y15</f>
        <v>0</v>
      </c>
      <c r="F13" s="8" t="str">
        <f>'[1]รวมคะแนน3-2'!Z15</f>
        <v>0</v>
      </c>
      <c r="G13" s="9"/>
      <c r="H13" s="132"/>
      <c r="I13" s="12"/>
      <c r="J13" s="7"/>
    </row>
    <row r="14" spans="2:10" s="5" customFormat="1" ht="18" customHeight="1" x14ac:dyDescent="0.5">
      <c r="B14" s="8">
        <v>10</v>
      </c>
      <c r="C14" s="8">
        <f>'เวลาเรียน1-1'!C15</f>
        <v>12995</v>
      </c>
      <c r="D14" s="133" t="str">
        <f>'เวลาเรียน1-1'!D15</f>
        <v>เด็กชาย อัษฎาวุธ  กระตุฤกษ์</v>
      </c>
      <c r="E14" s="8">
        <f>'[1]รวมคะแนน3-2'!Y16</f>
        <v>0</v>
      </c>
      <c r="F14" s="8" t="str">
        <f>'[1]รวมคะแนน3-2'!Z16</f>
        <v>0</v>
      </c>
      <c r="G14" s="9"/>
      <c r="H14" s="505" t="s">
        <v>15</v>
      </c>
      <c r="I14" s="505"/>
      <c r="J14" s="506"/>
    </row>
    <row r="15" spans="2:10" s="5" customFormat="1" ht="18" customHeight="1" x14ac:dyDescent="0.5">
      <c r="B15" s="8">
        <v>11</v>
      </c>
      <c r="C15" s="8">
        <f>'เวลาเรียน1-1'!C16</f>
        <v>13141</v>
      </c>
      <c r="D15" s="133" t="str">
        <f>'เวลาเรียน1-1'!D16</f>
        <v>เด็กชาย ยุทธนา  ศรีพรมมา</v>
      </c>
      <c r="E15" s="8">
        <f>'[1]รวมคะแนน3-2'!Y17</f>
        <v>0</v>
      </c>
      <c r="F15" s="8" t="str">
        <f>'[1]รวมคะแนน3-2'!Z17</f>
        <v>0</v>
      </c>
      <c r="G15" s="9"/>
      <c r="H15" s="132" t="s">
        <v>74</v>
      </c>
      <c r="I15" s="12">
        <f>'รวมคะแนน1-1'!W49</f>
        <v>2</v>
      </c>
      <c r="J15" s="13" t="s">
        <v>28</v>
      </c>
    </row>
    <row r="16" spans="2:10" s="5" customFormat="1" ht="18" customHeight="1" x14ac:dyDescent="0.5">
      <c r="B16" s="8">
        <v>12</v>
      </c>
      <c r="C16" s="8">
        <f>'เวลาเรียน1-1'!C17</f>
        <v>13188</v>
      </c>
      <c r="D16" s="133" t="str">
        <f>'เวลาเรียน1-1'!D17</f>
        <v>เด็กชาย ปรเมศร์  หนูเล็ก</v>
      </c>
      <c r="E16" s="8">
        <f>'[1]รวมคะแนน3-2'!Y18</f>
        <v>0</v>
      </c>
      <c r="F16" s="8" t="str">
        <f>'[1]รวมคะแนน3-2'!Z18</f>
        <v>0</v>
      </c>
      <c r="G16" s="9"/>
      <c r="H16" s="132" t="s">
        <v>75</v>
      </c>
      <c r="I16" s="12">
        <f>'รวมคะแนน1-1'!W50</f>
        <v>2</v>
      </c>
      <c r="J16" s="13" t="s">
        <v>28</v>
      </c>
    </row>
    <row r="17" spans="2:10" s="5" customFormat="1" ht="18" customHeight="1" x14ac:dyDescent="0.5">
      <c r="B17" s="8">
        <v>13</v>
      </c>
      <c r="C17" s="8">
        <f>'เวลาเรียน1-1'!C18</f>
        <v>13323</v>
      </c>
      <c r="D17" s="133" t="str">
        <f>'เวลาเรียน1-1'!D18</f>
        <v>เด็กชาย อักศร   ศรีโชค</v>
      </c>
      <c r="E17" s="8">
        <f>'[1]รวมคะแนน3-2'!Y19</f>
        <v>80</v>
      </c>
      <c r="F17" s="8">
        <f>'[1]รวมคะแนน3-2'!Z19</f>
        <v>4</v>
      </c>
      <c r="G17" s="9"/>
      <c r="H17" s="132" t="s">
        <v>76</v>
      </c>
      <c r="I17" s="12">
        <f>'รวมคะแนน1-1'!W51</f>
        <v>1</v>
      </c>
      <c r="J17" s="13" t="s">
        <v>28</v>
      </c>
    </row>
    <row r="18" spans="2:10" s="5" customFormat="1" ht="18" customHeight="1" x14ac:dyDescent="0.5">
      <c r="B18" s="8">
        <v>14</v>
      </c>
      <c r="C18" s="8">
        <f>'เวลาเรียน1-1'!C19</f>
        <v>13371</v>
      </c>
      <c r="D18" s="133" t="str">
        <f>'เวลาเรียน1-1'!D19</f>
        <v>เด็กชาย พุทธรักษ์  วรรณจักร์</v>
      </c>
      <c r="E18" s="8">
        <f>'[1]รวมคะแนน3-2'!Y20</f>
        <v>0</v>
      </c>
      <c r="F18" s="8" t="str">
        <f>'[1]รวมคะแนน3-2'!Z20</f>
        <v>0</v>
      </c>
      <c r="G18" s="9"/>
      <c r="H18" s="132" t="s">
        <v>77</v>
      </c>
      <c r="I18" s="12">
        <f>'รวมคะแนน1-1'!W52</f>
        <v>1</v>
      </c>
      <c r="J18" s="13" t="s">
        <v>28</v>
      </c>
    </row>
    <row r="19" spans="2:10" s="5" customFormat="1" ht="18" customHeight="1" x14ac:dyDescent="0.5">
      <c r="B19" s="8">
        <v>15</v>
      </c>
      <c r="C19" s="8">
        <f>'เวลาเรียน1-1'!C20</f>
        <v>13443</v>
      </c>
      <c r="D19" s="133" t="str">
        <f>'เวลาเรียน1-1'!D20</f>
        <v>เด็กชาย จักรภพ  พานเหนือ</v>
      </c>
      <c r="E19" s="8">
        <f>'[1]รวมคะแนน3-2'!Y21</f>
        <v>67</v>
      </c>
      <c r="F19" s="8" t="str">
        <f>'[1]รวมคะแนน3-2'!Z21</f>
        <v>2.5</v>
      </c>
      <c r="G19" s="9"/>
      <c r="H19" s="132" t="s">
        <v>78</v>
      </c>
      <c r="I19" s="12">
        <f>'รวมคะแนน1-1'!W53</f>
        <v>2</v>
      </c>
      <c r="J19" s="13" t="s">
        <v>28</v>
      </c>
    </row>
    <row r="20" spans="2:10" s="5" customFormat="1" ht="18" customHeight="1" x14ac:dyDescent="0.5">
      <c r="B20" s="8">
        <v>16</v>
      </c>
      <c r="C20" s="8">
        <f>'เวลาเรียน1-1'!C21</f>
        <v>13515</v>
      </c>
      <c r="D20" s="133" t="str">
        <f>'เวลาเรียน1-1'!D21</f>
        <v>เด็กหญิง กุสุมา  จักขุประเสริฐ</v>
      </c>
      <c r="E20" s="8">
        <f>'[1]รวมคะแนน3-2'!Y22</f>
        <v>0</v>
      </c>
      <c r="F20" s="8" t="str">
        <f>'[1]รวมคะแนน3-2'!Z22</f>
        <v>0</v>
      </c>
      <c r="G20" s="9"/>
      <c r="H20" s="132" t="s">
        <v>79</v>
      </c>
      <c r="I20" s="12">
        <f>'รวมคะแนน1-1'!W54</f>
        <v>1</v>
      </c>
      <c r="J20" s="13" t="s">
        <v>28</v>
      </c>
    </row>
    <row r="21" spans="2:10" s="5" customFormat="1" ht="18" customHeight="1" x14ac:dyDescent="0.5">
      <c r="B21" s="8">
        <v>17</v>
      </c>
      <c r="C21" s="8">
        <f>'เวลาเรียน1-1'!C22</f>
        <v>13644</v>
      </c>
      <c r="D21" s="133" t="str">
        <f>'เวลาเรียน1-1'!D22</f>
        <v>เด็กหญิง ธัญรัตน์  ดีอุดม</v>
      </c>
      <c r="E21" s="8">
        <f>'[1]รวมคะแนน3-2'!Y23</f>
        <v>0</v>
      </c>
      <c r="F21" s="8" t="str">
        <f>'[1]รวมคะแนน3-2'!Z23</f>
        <v>0</v>
      </c>
      <c r="G21" s="9"/>
      <c r="H21" s="132" t="s">
        <v>80</v>
      </c>
      <c r="I21" s="12">
        <f>'รวมคะแนน1-1'!W55</f>
        <v>3</v>
      </c>
      <c r="J21" s="13" t="s">
        <v>28</v>
      </c>
    </row>
    <row r="22" spans="2:10" s="5" customFormat="1" ht="18" customHeight="1" x14ac:dyDescent="0.5">
      <c r="B22" s="8">
        <v>18</v>
      </c>
      <c r="C22" s="8">
        <f>'เวลาเรียน1-1'!C23</f>
        <v>13650</v>
      </c>
      <c r="D22" s="133" t="str">
        <f>'เวลาเรียน1-1'!D23</f>
        <v>เด็กชาย อนุชิต  เชยเกลี้ยง</v>
      </c>
      <c r="E22" s="8">
        <f>'[1]รวมคะแนน3-2'!Y24</f>
        <v>0</v>
      </c>
      <c r="F22" s="8" t="str">
        <f>'[1]รวมคะแนน3-2'!Z24</f>
        <v>0</v>
      </c>
      <c r="G22" s="9"/>
      <c r="H22" s="134" t="s">
        <v>81</v>
      </c>
      <c r="I22" s="10">
        <f>SUM(I15:I21)</f>
        <v>12</v>
      </c>
      <c r="J22" s="11" t="s">
        <v>28</v>
      </c>
    </row>
    <row r="23" spans="2:10" s="5" customFormat="1" ht="18" customHeight="1" x14ac:dyDescent="0.5">
      <c r="B23" s="8">
        <v>19</v>
      </c>
      <c r="C23" s="8">
        <f>'เวลาเรียน1-1'!C24</f>
        <v>13651</v>
      </c>
      <c r="D23" s="133" t="str">
        <f>'เวลาเรียน1-1'!D24</f>
        <v>เด็กหญิง นราวดี  ทองวงษ์</v>
      </c>
      <c r="E23" s="8">
        <f>'[1]รวมคะแนน3-2'!Y25</f>
        <v>75</v>
      </c>
      <c r="F23" s="8" t="str">
        <f>'[1]รวมคะแนน3-2'!Z25</f>
        <v>3.5</v>
      </c>
      <c r="G23" s="9"/>
      <c r="H23" s="132" t="s">
        <v>82</v>
      </c>
      <c r="I23" s="12">
        <f>'รวมคะแนน1-1'!W48</f>
        <v>10</v>
      </c>
      <c r="J23" s="13" t="s">
        <v>28</v>
      </c>
    </row>
    <row r="24" spans="2:10" s="5" customFormat="1" ht="18" customHeight="1" x14ac:dyDescent="0.5">
      <c r="B24" s="8">
        <v>20</v>
      </c>
      <c r="C24" s="8">
        <f>'เวลาเรียน1-1'!C25</f>
        <v>13663</v>
      </c>
      <c r="D24" s="133" t="str">
        <f>'เวลาเรียน1-1'!D25</f>
        <v>เด็กหญิง ปัณฑารีย์  ขานฤทธี</v>
      </c>
      <c r="E24" s="8">
        <f>'[1]รวมคะแนน3-2'!Y26</f>
        <v>0</v>
      </c>
      <c r="F24" s="8" t="str">
        <f>'[1]รวมคะแนน3-2'!Z26</f>
        <v>0</v>
      </c>
      <c r="G24" s="9"/>
      <c r="H24" s="132" t="s">
        <v>17</v>
      </c>
      <c r="I24" s="12">
        <f>'รวมคะแนน1-1'!W56</f>
        <v>0</v>
      </c>
      <c r="J24" s="13" t="s">
        <v>28</v>
      </c>
    </row>
    <row r="25" spans="2:10" s="5" customFormat="1" ht="18" customHeight="1" x14ac:dyDescent="0.5">
      <c r="B25" s="8">
        <v>21</v>
      </c>
      <c r="C25" s="8">
        <f>'เวลาเรียน1-1'!C26</f>
        <v>13667</v>
      </c>
      <c r="D25" s="133" t="str">
        <f>'เวลาเรียน1-1'!D26</f>
        <v>เด็กหญิง วรัญญา  สายทอง</v>
      </c>
      <c r="E25" s="8">
        <f>'[1]รวมคะแนน3-2'!Y27</f>
        <v>0</v>
      </c>
      <c r="F25" s="8" t="str">
        <f>'[1]รวมคะแนน3-2'!Z27</f>
        <v>0</v>
      </c>
      <c r="G25" s="9"/>
      <c r="H25" s="132" t="s">
        <v>18</v>
      </c>
      <c r="I25" s="12">
        <f>'รวมคะแนน1-1'!W57</f>
        <v>0</v>
      </c>
      <c r="J25" s="13" t="s">
        <v>28</v>
      </c>
    </row>
    <row r="26" spans="2:10" s="5" customFormat="1" ht="18" customHeight="1" x14ac:dyDescent="0.5">
      <c r="B26" s="8">
        <v>22</v>
      </c>
      <c r="C26" s="8">
        <f>'เวลาเรียน1-1'!C27</f>
        <v>13678</v>
      </c>
      <c r="D26" s="133" t="str">
        <f>'เวลาเรียน1-1'!D27</f>
        <v>เด็กชาย เสก  ชนะกิจการชัย</v>
      </c>
      <c r="E26" s="8">
        <f>'[1]รวมคะแนน3-2'!Y28</f>
        <v>92</v>
      </c>
      <c r="F26" s="8">
        <f>'[1]รวมคะแนน3-2'!Z28</f>
        <v>4</v>
      </c>
      <c r="G26" s="9"/>
      <c r="H26" s="134" t="s">
        <v>83</v>
      </c>
      <c r="I26" s="10">
        <f>SUM(I23:I25)</f>
        <v>10</v>
      </c>
      <c r="J26" s="11" t="s">
        <v>28</v>
      </c>
    </row>
    <row r="27" spans="2:10" s="5" customFormat="1" ht="18" customHeight="1" x14ac:dyDescent="0.5">
      <c r="B27" s="8">
        <v>23</v>
      </c>
      <c r="C27" s="8"/>
      <c r="D27" s="133"/>
      <c r="E27" s="8"/>
      <c r="F27" s="8"/>
      <c r="G27" s="9"/>
      <c r="H27" s="134" t="s">
        <v>1</v>
      </c>
      <c r="I27" s="135">
        <f>SUM(I22,(I26),)</f>
        <v>22</v>
      </c>
      <c r="J27" s="11" t="s">
        <v>28</v>
      </c>
    </row>
    <row r="28" spans="2:10" s="5" customFormat="1" ht="18" customHeight="1" x14ac:dyDescent="0.5">
      <c r="B28" s="8">
        <v>24</v>
      </c>
      <c r="C28" s="8"/>
      <c r="D28" s="133"/>
      <c r="E28" s="8"/>
      <c r="F28" s="8"/>
      <c r="G28" s="9"/>
    </row>
    <row r="29" spans="2:10" s="5" customFormat="1" ht="18" customHeight="1" x14ac:dyDescent="0.5">
      <c r="B29" s="8">
        <v>25</v>
      </c>
      <c r="C29" s="8"/>
      <c r="D29" s="133"/>
      <c r="E29" s="8"/>
      <c r="F29" s="8"/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3" t="s">
        <v>103</v>
      </c>
      <c r="I30" s="503"/>
      <c r="J30" s="504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1" t="s">
        <v>84</v>
      </c>
      <c r="I31" s="501"/>
      <c r="J31" s="502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3" t="s">
        <v>104</v>
      </c>
      <c r="I33" s="503"/>
      <c r="J33" s="504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1" t="s">
        <v>84</v>
      </c>
      <c r="I34" s="501"/>
      <c r="J34" s="502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3" t="s">
        <v>105</v>
      </c>
      <c r="I36" s="503"/>
      <c r="J36" s="504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1" t="s">
        <v>85</v>
      </c>
      <c r="I37" s="501"/>
      <c r="J37" s="502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3" t="s">
        <v>106</v>
      </c>
      <c r="I39" s="503"/>
      <c r="J39" s="504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1" t="s">
        <v>86</v>
      </c>
      <c r="I40" s="501"/>
      <c r="J40" s="502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2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2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2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E101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defaultColWidth="9.140625" defaultRowHeight="21.75" x14ac:dyDescent="0.5"/>
  <cols>
    <col min="1" max="1" width="3.5703125" style="180" customWidth="1"/>
    <col min="2" max="2" width="25.5703125" style="180" customWidth="1"/>
    <col min="3" max="10" width="3.5703125" style="180" customWidth="1"/>
    <col min="11" max="22" width="3.42578125" style="180" customWidth="1"/>
    <col min="23" max="23" width="10.5703125" style="180" customWidth="1"/>
    <col min="24" max="24" width="9.140625" style="180"/>
    <col min="25" max="32" width="5.7109375" style="180" customWidth="1"/>
    <col min="33" max="33" width="9.140625" style="180"/>
    <col min="34" max="34" width="19" style="180" customWidth="1"/>
    <col min="35" max="16384" width="9.140625" style="180"/>
  </cols>
  <sheetData>
    <row r="1" spans="1:57" s="231" customFormat="1" ht="35.1" customHeight="1" thickBot="1" x14ac:dyDescent="0.6">
      <c r="A1" s="507" t="s">
        <v>179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</row>
    <row r="2" spans="1:57" ht="30" customHeight="1" thickBot="1" x14ac:dyDescent="0.55000000000000004">
      <c r="A2" s="294" t="s">
        <v>0</v>
      </c>
      <c r="B2" s="295"/>
      <c r="C2" s="508" t="s">
        <v>12</v>
      </c>
      <c r="D2" s="509"/>
      <c r="E2" s="509"/>
      <c r="F2" s="509"/>
      <c r="G2" s="509"/>
      <c r="H2" s="509"/>
      <c r="I2" s="509"/>
      <c r="J2" s="510"/>
      <c r="K2" s="508" t="s">
        <v>13</v>
      </c>
      <c r="L2" s="509"/>
      <c r="M2" s="509"/>
      <c r="N2" s="510"/>
      <c r="O2" s="511" t="s">
        <v>107</v>
      </c>
      <c r="P2" s="512"/>
      <c r="Q2" s="512"/>
      <c r="R2" s="513"/>
      <c r="S2" s="508" t="s">
        <v>13</v>
      </c>
      <c r="T2" s="509"/>
      <c r="U2" s="509"/>
      <c r="V2" s="510"/>
      <c r="W2" s="514" t="s">
        <v>43</v>
      </c>
      <c r="X2" s="231"/>
      <c r="Y2" s="526" t="s">
        <v>52</v>
      </c>
      <c r="Z2" s="526"/>
      <c r="AA2" s="526"/>
      <c r="AB2" s="526"/>
      <c r="AC2" s="526"/>
      <c r="AD2" s="526"/>
      <c r="AE2" s="526"/>
      <c r="AF2" s="526"/>
      <c r="AH2" s="296" t="s">
        <v>60</v>
      </c>
      <c r="AI2" s="231"/>
    </row>
    <row r="3" spans="1:57" ht="30" customHeight="1" x14ac:dyDescent="0.5">
      <c r="A3" s="297" t="s">
        <v>2</v>
      </c>
      <c r="B3" s="298" t="s">
        <v>51</v>
      </c>
      <c r="C3" s="521">
        <v>1</v>
      </c>
      <c r="D3" s="523">
        <v>2</v>
      </c>
      <c r="E3" s="523">
        <v>3</v>
      </c>
      <c r="F3" s="523">
        <v>4</v>
      </c>
      <c r="G3" s="523">
        <v>5</v>
      </c>
      <c r="H3" s="523">
        <v>6</v>
      </c>
      <c r="I3" s="523">
        <v>7</v>
      </c>
      <c r="J3" s="530">
        <v>8</v>
      </c>
      <c r="K3" s="299" t="s">
        <v>53</v>
      </c>
      <c r="L3" s="300" t="s">
        <v>54</v>
      </c>
      <c r="M3" s="300" t="s">
        <v>55</v>
      </c>
      <c r="N3" s="301" t="s">
        <v>56</v>
      </c>
      <c r="O3" s="302">
        <v>1</v>
      </c>
      <c r="P3" s="303">
        <v>2</v>
      </c>
      <c r="Q3" s="304">
        <v>3</v>
      </c>
      <c r="R3" s="305" t="s">
        <v>1</v>
      </c>
      <c r="S3" s="532" t="s">
        <v>53</v>
      </c>
      <c r="T3" s="517" t="s">
        <v>54</v>
      </c>
      <c r="U3" s="517" t="s">
        <v>55</v>
      </c>
      <c r="V3" s="519" t="s">
        <v>56</v>
      </c>
      <c r="W3" s="515"/>
      <c r="X3" s="231"/>
      <c r="Y3" s="306" t="s">
        <v>53</v>
      </c>
      <c r="Z3" s="307" t="s">
        <v>54</v>
      </c>
      <c r="AA3" s="307" t="s">
        <v>55</v>
      </c>
      <c r="AB3" s="308" t="s">
        <v>56</v>
      </c>
      <c r="AC3" s="309" t="s">
        <v>53</v>
      </c>
      <c r="AD3" s="310" t="s">
        <v>54</v>
      </c>
      <c r="AE3" s="310" t="s">
        <v>55</v>
      </c>
      <c r="AF3" s="311" t="s">
        <v>56</v>
      </c>
      <c r="AH3" s="527" t="s">
        <v>59</v>
      </c>
      <c r="AI3" s="231"/>
    </row>
    <row r="4" spans="1:57" ht="22.5" customHeight="1" thickBot="1" x14ac:dyDescent="0.55000000000000004">
      <c r="A4" s="312"/>
      <c r="B4" s="313"/>
      <c r="C4" s="522"/>
      <c r="D4" s="524"/>
      <c r="E4" s="524"/>
      <c r="F4" s="524"/>
      <c r="G4" s="524"/>
      <c r="H4" s="524"/>
      <c r="I4" s="524"/>
      <c r="J4" s="531"/>
      <c r="K4" s="314">
        <v>3</v>
      </c>
      <c r="L4" s="315">
        <v>2</v>
      </c>
      <c r="M4" s="315">
        <v>1</v>
      </c>
      <c r="N4" s="316">
        <v>0</v>
      </c>
      <c r="O4" s="317">
        <v>3</v>
      </c>
      <c r="P4" s="315">
        <v>3</v>
      </c>
      <c r="Q4" s="316">
        <v>3</v>
      </c>
      <c r="R4" s="318">
        <v>9</v>
      </c>
      <c r="S4" s="533"/>
      <c r="T4" s="518"/>
      <c r="U4" s="518"/>
      <c r="V4" s="520"/>
      <c r="W4" s="516"/>
      <c r="X4" s="231"/>
      <c r="Y4" s="319">
        <v>3</v>
      </c>
      <c r="Z4" s="320">
        <v>2</v>
      </c>
      <c r="AA4" s="320">
        <v>1</v>
      </c>
      <c r="AB4" s="321">
        <v>0</v>
      </c>
      <c r="AC4" s="322">
        <v>3</v>
      </c>
      <c r="AD4" s="323">
        <v>2</v>
      </c>
      <c r="AE4" s="323">
        <v>1</v>
      </c>
      <c r="AF4" s="324">
        <v>0</v>
      </c>
      <c r="AH4" s="528"/>
      <c r="AI4" s="231"/>
    </row>
    <row r="5" spans="1:57" ht="17.100000000000001" customHeight="1" x14ac:dyDescent="0.5">
      <c r="A5" s="325">
        <v>1</v>
      </c>
      <c r="B5" s="544" t="str">
        <f>'เวลาเรียน1-1'!D6</f>
        <v>เด็กหญิง ปดิวรัดดา  บุญชูคำ</v>
      </c>
      <c r="C5" s="327">
        <v>3</v>
      </c>
      <c r="D5" s="328">
        <v>3</v>
      </c>
      <c r="E5" s="328">
        <v>3</v>
      </c>
      <c r="F5" s="328">
        <v>3</v>
      </c>
      <c r="G5" s="328">
        <v>2</v>
      </c>
      <c r="H5" s="328">
        <v>2</v>
      </c>
      <c r="I5" s="328">
        <v>2</v>
      </c>
      <c r="J5" s="329">
        <v>2</v>
      </c>
      <c r="K5" s="330" t="str">
        <f t="shared" ref="K5:K26" si="0">IF(AB5&gt;0," ",IF(Y5&lt;AA5," ",IF(Z5&gt;Y5," ",IF(Y5&gt;=Z5,"/"," "))))</f>
        <v>/</v>
      </c>
      <c r="L5" s="331" t="str">
        <f>IF(AB5&gt;0," ",IF(Z5=Y5," ",IF(Z5&gt;=AA5,"/",IF(AA5&gt;Y5," ",IF(AA5&gt;Z5," ",IF(Y5=2," "))))))</f>
        <v xml:space="preserve"> </v>
      </c>
      <c r="M5" s="332" t="str">
        <f>IF(AB5&gt;0," ",IF(AA5&lt;Z5," ",IF(AA5&lt;Y5," ",IF(AA5&gt;Z5,"/",IF(AA5=Z5," ")))))</f>
        <v xml:space="preserve"> </v>
      </c>
      <c r="N5" s="333" t="str">
        <f t="shared" ref="N5:N26" si="1">IF(AB5&gt;0,"/"," ")</f>
        <v xml:space="preserve"> </v>
      </c>
      <c r="O5" s="209">
        <v>1</v>
      </c>
      <c r="P5" s="210">
        <v>1</v>
      </c>
      <c r="Q5" s="334">
        <v>3</v>
      </c>
      <c r="R5" s="335">
        <f>SUM(O5:Q5)</f>
        <v>5</v>
      </c>
      <c r="S5" s="302" t="str">
        <f>IF(R5&gt;=8,"/"," ")</f>
        <v xml:space="preserve"> </v>
      </c>
      <c r="T5" s="303" t="str">
        <f>IF(R5=7,"/",IF(R5=6,"/"," "))</f>
        <v xml:space="preserve"> </v>
      </c>
      <c r="U5" s="303" t="str">
        <f>IF(R5=5,"/",IF(R5=4,"/",IF(R5=3,"/"," ")))</f>
        <v>/</v>
      </c>
      <c r="V5" s="336" t="str">
        <f t="shared" ref="V5:V26" si="2">IF(R5&lt;3,"/"," ")</f>
        <v xml:space="preserve"> </v>
      </c>
      <c r="W5" s="337"/>
      <c r="X5" s="231"/>
      <c r="Y5" s="338">
        <f t="shared" ref="Y5:Y26" si="3">COUNTIF(C5:J5,$Y$4)</f>
        <v>4</v>
      </c>
      <c r="Z5" s="339">
        <f t="shared" ref="Z5:Z26" si="4">COUNTIF(C5:J5,$Z$4)</f>
        <v>4</v>
      </c>
      <c r="AA5" s="339">
        <f t="shared" ref="AA5:AA26" si="5">COUNTIF(C5:J5,$AA$4)</f>
        <v>0</v>
      </c>
      <c r="AB5" s="340">
        <f t="shared" ref="AB5:AB26" si="6">COUNTIF(C5:J5,$AB$4)</f>
        <v>0</v>
      </c>
      <c r="AC5" s="341" t="str">
        <f>IF(AB5&gt;0," ",IF(Y5&lt;AA5," ",IF(Z5&gt;Y5," ",IF(Y5&gt;=Z5,"3"," "))))</f>
        <v>3</v>
      </c>
      <c r="AD5" s="342" t="str">
        <f>IF(AB5&gt;0," ",IF(Z5=Y5," ",IF(Z5&gt;=AA5,"2",IF(AA5&gt;Y5," ",IF(AA5&gt;Z5," ",IF(Y5=2," "))))))</f>
        <v xml:space="preserve"> </v>
      </c>
      <c r="AE5" s="342" t="str">
        <f>IF(AB5&gt;0," ",IF(AA5&lt;Z5," ",IF(AA5&lt;Y5," ",IF(AA5&gt;Z5,"1",IF(AA5=Z5," ")))))</f>
        <v xml:space="preserve"> </v>
      </c>
      <c r="AF5" s="343" t="str">
        <f>IF(AB5&gt;0,"0"," ")</f>
        <v xml:space="preserve"> </v>
      </c>
      <c r="AG5" s="217"/>
      <c r="AH5" s="344" t="str">
        <f>IF(R5&lt;3,"0",IF(R5&lt;6,"1",IF(R5&lt;8,2,3)))</f>
        <v>1</v>
      </c>
      <c r="AI5" s="231"/>
    </row>
    <row r="6" spans="1:57" ht="17.100000000000001" customHeight="1" x14ac:dyDescent="0.5">
      <c r="A6" s="345">
        <v>2</v>
      </c>
      <c r="B6" s="544" t="str">
        <f>'เวลาเรียน1-1'!D7</f>
        <v>เด็กหญิง กัญญาวีร์  ซาเสน</v>
      </c>
      <c r="C6" s="209">
        <v>3</v>
      </c>
      <c r="D6" s="210">
        <v>3</v>
      </c>
      <c r="E6" s="210">
        <v>3</v>
      </c>
      <c r="F6" s="210">
        <v>3</v>
      </c>
      <c r="G6" s="210">
        <v>1</v>
      </c>
      <c r="H6" s="210">
        <v>1</v>
      </c>
      <c r="I6" s="210">
        <v>1</v>
      </c>
      <c r="J6" s="334">
        <v>0</v>
      </c>
      <c r="K6" s="346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7" t="str">
        <f t="shared" ref="M6:M26" si="8">IF(AB6&gt;0," ",IF(AA6&lt;Z6," ",IF(AA6&lt;Y6," ",IF(AA6&gt;Z6,"/",IF(AA6=Z6," ")))))</f>
        <v xml:space="preserve"> </v>
      </c>
      <c r="N6" s="348" t="str">
        <f t="shared" si="1"/>
        <v>/</v>
      </c>
      <c r="O6" s="209">
        <v>2</v>
      </c>
      <c r="P6" s="210">
        <v>2</v>
      </c>
      <c r="Q6" s="334">
        <v>2</v>
      </c>
      <c r="R6" s="335">
        <f t="shared" ref="R6:R26" si="9">SUM(O6:Q6)</f>
        <v>6</v>
      </c>
      <c r="S6" s="349" t="str">
        <f t="shared" ref="S6:S26" si="10">IF(R6&gt;=8,"/"," ")</f>
        <v xml:space="preserve"> </v>
      </c>
      <c r="T6" s="350" t="str">
        <f t="shared" ref="T6:T26" si="11">IF(R6=7,"/",IF(R6=6,"/"," "))</f>
        <v>/</v>
      </c>
      <c r="U6" s="350" t="str">
        <f t="shared" ref="U6:U26" si="12">IF(R6=5,"/",IF(R6=4,"/",IF(R6=3,"/"," ")))</f>
        <v xml:space="preserve"> </v>
      </c>
      <c r="V6" s="351" t="str">
        <f t="shared" si="2"/>
        <v xml:space="preserve"> </v>
      </c>
      <c r="W6" s="352"/>
      <c r="X6" s="231"/>
      <c r="Y6" s="353">
        <f t="shared" si="3"/>
        <v>4</v>
      </c>
      <c r="Z6" s="354">
        <f t="shared" si="4"/>
        <v>0</v>
      </c>
      <c r="AA6" s="354">
        <f t="shared" si="5"/>
        <v>3</v>
      </c>
      <c r="AB6" s="355">
        <f t="shared" si="6"/>
        <v>1</v>
      </c>
      <c r="AC6" s="356" t="str">
        <f t="shared" ref="AC6:AC26" si="13">IF(AB6&gt;0," ",IF(Y6&lt;AA6," ",IF(Z6&gt;Y6," ",IF(Y6&gt;=Z6,"3"," "))))</f>
        <v xml:space="preserve"> </v>
      </c>
      <c r="AD6" s="357" t="str">
        <f t="shared" ref="AD6:AD26" si="14">IF(AB6&gt;0," ",IF(Z6=Y6," ",IF(Z6&gt;=AA6,"2",IF(AA6&gt;Y6," ",IF(AA6&gt;Z6," ",IF(Y6=2," "))))))</f>
        <v xml:space="preserve"> </v>
      </c>
      <c r="AE6" s="357" t="str">
        <f t="shared" ref="AE6:AE44" si="15">IF(AB6&gt;0," ",IF(AA6&lt;Z6," ",IF(AA6&lt;Y6," ",IF(AA6&gt;Z6,"1",IF(AA6=Z6," ")))))</f>
        <v xml:space="preserve"> </v>
      </c>
      <c r="AF6" s="358" t="str">
        <f t="shared" ref="AF6:AF44" si="16">IF(AB6&gt;0,"0"," ")</f>
        <v>0</v>
      </c>
      <c r="AG6" s="217"/>
      <c r="AH6" s="359">
        <f t="shared" ref="AH6:AH26" si="17">IF(R6&lt;3,"0",IF(R6&lt;6,"1",IF(R6&lt;8,2,3)))</f>
        <v>2</v>
      </c>
      <c r="AI6" s="231"/>
    </row>
    <row r="7" spans="1:57" ht="17.100000000000001" customHeight="1" x14ac:dyDescent="0.5">
      <c r="A7" s="325">
        <v>3</v>
      </c>
      <c r="B7" s="544" t="str">
        <f>'เวลาเรียน1-1'!D8</f>
        <v>เด็กหญิง พลอยมณี  กฤษกระ</v>
      </c>
      <c r="C7" s="209">
        <v>2</v>
      </c>
      <c r="D7" s="210">
        <v>2</v>
      </c>
      <c r="E7" s="210">
        <v>2</v>
      </c>
      <c r="F7" s="210">
        <v>3</v>
      </c>
      <c r="G7" s="210">
        <v>3</v>
      </c>
      <c r="H7" s="210">
        <v>3</v>
      </c>
      <c r="I7" s="210">
        <v>1</v>
      </c>
      <c r="J7" s="334">
        <v>0</v>
      </c>
      <c r="K7" s="346" t="str">
        <f t="shared" si="0"/>
        <v xml:space="preserve"> </v>
      </c>
      <c r="L7" s="8" t="str">
        <f t="shared" si="7"/>
        <v xml:space="preserve"> </v>
      </c>
      <c r="M7" s="347" t="str">
        <f t="shared" si="8"/>
        <v xml:space="preserve"> </v>
      </c>
      <c r="N7" s="348" t="str">
        <f t="shared" si="1"/>
        <v>/</v>
      </c>
      <c r="O7" s="209">
        <v>1</v>
      </c>
      <c r="P7" s="210">
        <v>2</v>
      </c>
      <c r="Q7" s="334">
        <v>3</v>
      </c>
      <c r="R7" s="335">
        <f t="shared" si="9"/>
        <v>6</v>
      </c>
      <c r="S7" s="349" t="str">
        <f t="shared" si="10"/>
        <v xml:space="preserve"> </v>
      </c>
      <c r="T7" s="350" t="str">
        <f t="shared" si="11"/>
        <v>/</v>
      </c>
      <c r="U7" s="350" t="str">
        <f t="shared" si="12"/>
        <v xml:space="preserve"> </v>
      </c>
      <c r="V7" s="351" t="str">
        <f t="shared" si="2"/>
        <v xml:space="preserve"> </v>
      </c>
      <c r="W7" s="352"/>
      <c r="X7" s="231"/>
      <c r="Y7" s="353">
        <f t="shared" si="3"/>
        <v>3</v>
      </c>
      <c r="Z7" s="354">
        <f t="shared" si="4"/>
        <v>3</v>
      </c>
      <c r="AA7" s="354">
        <f t="shared" si="5"/>
        <v>1</v>
      </c>
      <c r="AB7" s="355">
        <f t="shared" si="6"/>
        <v>1</v>
      </c>
      <c r="AC7" s="356" t="str">
        <f t="shared" si="13"/>
        <v xml:space="preserve"> </v>
      </c>
      <c r="AD7" s="357" t="str">
        <f t="shared" si="14"/>
        <v xml:space="preserve"> </v>
      </c>
      <c r="AE7" s="357" t="str">
        <f t="shared" si="15"/>
        <v xml:space="preserve"> </v>
      </c>
      <c r="AF7" s="358" t="str">
        <f t="shared" si="16"/>
        <v>0</v>
      </c>
      <c r="AG7" s="217"/>
      <c r="AH7" s="359">
        <f t="shared" si="17"/>
        <v>2</v>
      </c>
      <c r="AI7" s="231"/>
    </row>
    <row r="8" spans="1:57" ht="17.100000000000001" customHeight="1" x14ac:dyDescent="0.5">
      <c r="A8" s="345">
        <v>4</v>
      </c>
      <c r="B8" s="544" t="str">
        <f>'เวลาเรียน1-1'!D9</f>
        <v>เด็กหญิง อารียา  หลำใจซื่อ</v>
      </c>
      <c r="C8" s="360">
        <v>2</v>
      </c>
      <c r="D8" s="361">
        <v>2</v>
      </c>
      <c r="E8" s="361">
        <v>2</v>
      </c>
      <c r="F8" s="361">
        <v>1</v>
      </c>
      <c r="G8" s="361">
        <v>1</v>
      </c>
      <c r="H8" s="361">
        <v>1</v>
      </c>
      <c r="I8" s="361">
        <v>1</v>
      </c>
      <c r="J8" s="362">
        <v>1</v>
      </c>
      <c r="K8" s="346" t="str">
        <f t="shared" si="0"/>
        <v xml:space="preserve"> </v>
      </c>
      <c r="L8" s="8" t="str">
        <f t="shared" si="7"/>
        <v xml:space="preserve"> </v>
      </c>
      <c r="M8" s="347" t="str">
        <f t="shared" si="8"/>
        <v>/</v>
      </c>
      <c r="N8" s="348" t="str">
        <f t="shared" si="1"/>
        <v xml:space="preserve"> </v>
      </c>
      <c r="O8" s="360">
        <v>3</v>
      </c>
      <c r="P8" s="361">
        <v>3</v>
      </c>
      <c r="Q8" s="362">
        <v>2</v>
      </c>
      <c r="R8" s="363">
        <f t="shared" si="9"/>
        <v>8</v>
      </c>
      <c r="S8" s="349" t="str">
        <f t="shared" si="10"/>
        <v>/</v>
      </c>
      <c r="T8" s="364" t="str">
        <f t="shared" si="11"/>
        <v xml:space="preserve"> </v>
      </c>
      <c r="U8" s="350" t="str">
        <f t="shared" si="12"/>
        <v xml:space="preserve"> </v>
      </c>
      <c r="V8" s="351" t="str">
        <f t="shared" si="2"/>
        <v xml:space="preserve"> </v>
      </c>
      <c r="W8" s="365"/>
      <c r="X8" s="231"/>
      <c r="Y8" s="353">
        <f t="shared" si="3"/>
        <v>0</v>
      </c>
      <c r="Z8" s="354">
        <f t="shared" si="4"/>
        <v>3</v>
      </c>
      <c r="AA8" s="354">
        <f t="shared" si="5"/>
        <v>5</v>
      </c>
      <c r="AB8" s="355">
        <f t="shared" si="6"/>
        <v>0</v>
      </c>
      <c r="AC8" s="356" t="str">
        <f t="shared" si="13"/>
        <v xml:space="preserve"> </v>
      </c>
      <c r="AD8" s="357" t="str">
        <f t="shared" si="14"/>
        <v xml:space="preserve"> </v>
      </c>
      <c r="AE8" s="357" t="str">
        <f t="shared" si="15"/>
        <v>1</v>
      </c>
      <c r="AF8" s="358" t="str">
        <f t="shared" si="16"/>
        <v xml:space="preserve"> </v>
      </c>
      <c r="AG8" s="217"/>
      <c r="AH8" s="359">
        <f t="shared" si="17"/>
        <v>3</v>
      </c>
      <c r="AI8" s="231"/>
    </row>
    <row r="9" spans="1:57" ht="17.100000000000001" customHeight="1" x14ac:dyDescent="0.5">
      <c r="A9" s="325">
        <v>5</v>
      </c>
      <c r="B9" s="544" t="str">
        <f>'เวลาเรียน1-1'!D10</f>
        <v>เด็กชาย อานนท์  อรศรี</v>
      </c>
      <c r="C9" s="209">
        <v>2</v>
      </c>
      <c r="D9" s="210">
        <v>2</v>
      </c>
      <c r="E9" s="210">
        <v>2</v>
      </c>
      <c r="F9" s="210">
        <v>2</v>
      </c>
      <c r="G9" s="210">
        <v>1</v>
      </c>
      <c r="H9" s="210">
        <v>1</v>
      </c>
      <c r="I9" s="210">
        <v>1</v>
      </c>
      <c r="J9" s="334">
        <v>1</v>
      </c>
      <c r="K9" s="346" t="str">
        <f t="shared" si="0"/>
        <v xml:space="preserve"> </v>
      </c>
      <c r="L9" s="8" t="str">
        <f t="shared" si="7"/>
        <v>/</v>
      </c>
      <c r="M9" s="347" t="str">
        <f t="shared" si="8"/>
        <v xml:space="preserve"> </v>
      </c>
      <c r="N9" s="348" t="str">
        <f t="shared" si="1"/>
        <v xml:space="preserve"> </v>
      </c>
      <c r="O9" s="209">
        <v>3</v>
      </c>
      <c r="P9" s="210">
        <v>2</v>
      </c>
      <c r="Q9" s="334">
        <v>2</v>
      </c>
      <c r="R9" s="335">
        <f t="shared" si="9"/>
        <v>7</v>
      </c>
      <c r="S9" s="349" t="str">
        <f t="shared" si="10"/>
        <v xml:space="preserve"> </v>
      </c>
      <c r="T9" s="350" t="str">
        <f t="shared" si="11"/>
        <v>/</v>
      </c>
      <c r="U9" s="350" t="str">
        <f t="shared" si="12"/>
        <v xml:space="preserve"> </v>
      </c>
      <c r="V9" s="351" t="str">
        <f t="shared" si="2"/>
        <v xml:space="preserve"> </v>
      </c>
      <c r="W9" s="352"/>
      <c r="X9" s="231"/>
      <c r="Y9" s="353">
        <f t="shared" si="3"/>
        <v>0</v>
      </c>
      <c r="Z9" s="354">
        <f t="shared" si="4"/>
        <v>4</v>
      </c>
      <c r="AA9" s="354">
        <f t="shared" si="5"/>
        <v>4</v>
      </c>
      <c r="AB9" s="355">
        <f t="shared" si="6"/>
        <v>0</v>
      </c>
      <c r="AC9" s="356" t="str">
        <f t="shared" si="13"/>
        <v xml:space="preserve"> </v>
      </c>
      <c r="AD9" s="357" t="str">
        <f t="shared" si="14"/>
        <v>2</v>
      </c>
      <c r="AE9" s="357" t="str">
        <f t="shared" si="15"/>
        <v xml:space="preserve"> </v>
      </c>
      <c r="AF9" s="358" t="str">
        <f t="shared" si="16"/>
        <v xml:space="preserve"> </v>
      </c>
      <c r="AG9" s="217"/>
      <c r="AH9" s="359">
        <f t="shared" si="17"/>
        <v>2</v>
      </c>
      <c r="AI9" s="231"/>
    </row>
    <row r="10" spans="1:57" ht="17.100000000000001" customHeight="1" x14ac:dyDescent="0.5">
      <c r="A10" s="345">
        <v>6</v>
      </c>
      <c r="B10" s="544" t="str">
        <f>'เวลาเรียน1-1'!D11</f>
        <v>เด็กชาย คุณาสิน  ปลื้มวีระจิตต์</v>
      </c>
      <c r="C10" s="327">
        <v>2</v>
      </c>
      <c r="D10" s="328">
        <v>2</v>
      </c>
      <c r="E10" s="328">
        <v>2</v>
      </c>
      <c r="F10" s="329">
        <v>2</v>
      </c>
      <c r="G10" s="366">
        <v>2</v>
      </c>
      <c r="H10" s="366">
        <v>1</v>
      </c>
      <c r="I10" s="366">
        <v>1</v>
      </c>
      <c r="J10" s="367">
        <v>1</v>
      </c>
      <c r="K10" s="346" t="str">
        <f t="shared" si="0"/>
        <v xml:space="preserve"> </v>
      </c>
      <c r="L10" s="8" t="str">
        <f t="shared" si="7"/>
        <v>/</v>
      </c>
      <c r="M10" s="347" t="str">
        <f t="shared" si="8"/>
        <v xml:space="preserve"> </v>
      </c>
      <c r="N10" s="348" t="str">
        <f t="shared" si="1"/>
        <v xml:space="preserve"> </v>
      </c>
      <c r="O10" s="209">
        <v>1</v>
      </c>
      <c r="P10" s="210">
        <v>1</v>
      </c>
      <c r="Q10" s="334">
        <v>0</v>
      </c>
      <c r="R10" s="335">
        <f t="shared" si="9"/>
        <v>2</v>
      </c>
      <c r="S10" s="349" t="str">
        <f t="shared" si="10"/>
        <v xml:space="preserve"> </v>
      </c>
      <c r="T10" s="350" t="str">
        <f t="shared" si="11"/>
        <v xml:space="preserve"> </v>
      </c>
      <c r="U10" s="350" t="str">
        <f t="shared" si="12"/>
        <v xml:space="preserve"> </v>
      </c>
      <c r="V10" s="351" t="str">
        <f t="shared" si="2"/>
        <v>/</v>
      </c>
      <c r="W10" s="352"/>
      <c r="X10" s="231"/>
      <c r="Y10" s="353">
        <f t="shared" si="3"/>
        <v>0</v>
      </c>
      <c r="Z10" s="354">
        <f t="shared" si="4"/>
        <v>5</v>
      </c>
      <c r="AA10" s="354">
        <f t="shared" si="5"/>
        <v>3</v>
      </c>
      <c r="AB10" s="355">
        <f t="shared" si="6"/>
        <v>0</v>
      </c>
      <c r="AC10" s="356" t="str">
        <f t="shared" si="13"/>
        <v xml:space="preserve"> </v>
      </c>
      <c r="AD10" s="357" t="str">
        <f t="shared" si="14"/>
        <v>2</v>
      </c>
      <c r="AE10" s="357" t="str">
        <f t="shared" si="15"/>
        <v xml:space="preserve"> </v>
      </c>
      <c r="AF10" s="358" t="str">
        <f t="shared" si="16"/>
        <v xml:space="preserve"> </v>
      </c>
      <c r="AG10" s="217"/>
      <c r="AH10" s="359" t="str">
        <f t="shared" si="17"/>
        <v>0</v>
      </c>
      <c r="AI10" s="231"/>
    </row>
    <row r="11" spans="1:57" ht="17.100000000000001" customHeight="1" x14ac:dyDescent="0.5">
      <c r="A11" s="325">
        <v>7</v>
      </c>
      <c r="B11" s="544" t="str">
        <f>'เวลาเรียน1-1'!D12</f>
        <v>เด็กชาย ธีรเดช  ไกรจักร์</v>
      </c>
      <c r="C11" s="327">
        <v>2</v>
      </c>
      <c r="D11" s="328">
        <v>2</v>
      </c>
      <c r="E11" s="328">
        <v>2</v>
      </c>
      <c r="F11" s="329">
        <v>2</v>
      </c>
      <c r="G11" s="366">
        <v>2</v>
      </c>
      <c r="H11" s="366">
        <v>2</v>
      </c>
      <c r="I11" s="366">
        <v>1</v>
      </c>
      <c r="J11" s="367">
        <v>1</v>
      </c>
      <c r="K11" s="346" t="str">
        <f t="shared" si="0"/>
        <v xml:space="preserve"> </v>
      </c>
      <c r="L11" s="8" t="str">
        <f t="shared" si="7"/>
        <v>/</v>
      </c>
      <c r="M11" s="347" t="str">
        <f t="shared" si="8"/>
        <v xml:space="preserve"> </v>
      </c>
      <c r="N11" s="348" t="str">
        <f t="shared" si="1"/>
        <v xml:space="preserve"> </v>
      </c>
      <c r="O11" s="209">
        <v>1</v>
      </c>
      <c r="P11" s="210">
        <v>1</v>
      </c>
      <c r="Q11" s="334">
        <v>2</v>
      </c>
      <c r="R11" s="335">
        <f t="shared" si="9"/>
        <v>4</v>
      </c>
      <c r="S11" s="349" t="str">
        <f t="shared" si="10"/>
        <v xml:space="preserve"> </v>
      </c>
      <c r="T11" s="350" t="str">
        <f t="shared" si="11"/>
        <v xml:space="preserve"> </v>
      </c>
      <c r="U11" s="350" t="str">
        <f t="shared" si="12"/>
        <v>/</v>
      </c>
      <c r="V11" s="351" t="str">
        <f t="shared" si="2"/>
        <v xml:space="preserve"> </v>
      </c>
      <c r="W11" s="352"/>
      <c r="X11" s="231"/>
      <c r="Y11" s="353">
        <f t="shared" si="3"/>
        <v>0</v>
      </c>
      <c r="Z11" s="354">
        <f t="shared" si="4"/>
        <v>6</v>
      </c>
      <c r="AA11" s="354">
        <f t="shared" si="5"/>
        <v>2</v>
      </c>
      <c r="AB11" s="355">
        <f t="shared" si="6"/>
        <v>0</v>
      </c>
      <c r="AC11" s="356" t="str">
        <f t="shared" si="13"/>
        <v xml:space="preserve"> </v>
      </c>
      <c r="AD11" s="357" t="str">
        <f t="shared" si="14"/>
        <v>2</v>
      </c>
      <c r="AE11" s="357" t="str">
        <f t="shared" si="15"/>
        <v xml:space="preserve"> </v>
      </c>
      <c r="AF11" s="358" t="str">
        <f t="shared" si="16"/>
        <v xml:space="preserve"> </v>
      </c>
      <c r="AG11" s="217"/>
      <c r="AH11" s="359" t="str">
        <f t="shared" si="17"/>
        <v>1</v>
      </c>
      <c r="AI11" s="231"/>
    </row>
    <row r="12" spans="1:57" ht="17.100000000000001" customHeight="1" x14ac:dyDescent="0.5">
      <c r="A12" s="345">
        <v>8</v>
      </c>
      <c r="B12" s="544" t="str">
        <f>'เวลาเรียน1-1'!D13</f>
        <v>เด็กชาย ณัฐวัตร  แสงขาว</v>
      </c>
      <c r="C12" s="327">
        <v>2</v>
      </c>
      <c r="D12" s="328">
        <v>2</v>
      </c>
      <c r="E12" s="328">
        <v>2</v>
      </c>
      <c r="F12" s="329">
        <v>2</v>
      </c>
      <c r="G12" s="366">
        <v>2</v>
      </c>
      <c r="H12" s="366">
        <v>2</v>
      </c>
      <c r="I12" s="366">
        <v>2</v>
      </c>
      <c r="J12" s="367">
        <v>1</v>
      </c>
      <c r="K12" s="346" t="str">
        <f t="shared" si="0"/>
        <v xml:space="preserve"> </v>
      </c>
      <c r="L12" s="8" t="str">
        <f t="shared" si="7"/>
        <v>/</v>
      </c>
      <c r="M12" s="347" t="str">
        <f t="shared" si="8"/>
        <v xml:space="preserve"> </v>
      </c>
      <c r="N12" s="348" t="str">
        <f t="shared" si="1"/>
        <v xml:space="preserve"> </v>
      </c>
      <c r="O12" s="209">
        <v>0</v>
      </c>
      <c r="P12" s="210">
        <v>1</v>
      </c>
      <c r="Q12" s="334">
        <v>0</v>
      </c>
      <c r="R12" s="335">
        <f t="shared" si="9"/>
        <v>1</v>
      </c>
      <c r="S12" s="349" t="str">
        <f t="shared" si="10"/>
        <v xml:space="preserve"> </v>
      </c>
      <c r="T12" s="350" t="str">
        <f t="shared" si="11"/>
        <v xml:space="preserve"> </v>
      </c>
      <c r="U12" s="350" t="str">
        <f t="shared" si="12"/>
        <v xml:space="preserve"> </v>
      </c>
      <c r="V12" s="351" t="str">
        <f t="shared" si="2"/>
        <v>/</v>
      </c>
      <c r="W12" s="352"/>
      <c r="X12" s="231"/>
      <c r="Y12" s="353">
        <f t="shared" si="3"/>
        <v>0</v>
      </c>
      <c r="Z12" s="354">
        <f t="shared" si="4"/>
        <v>7</v>
      </c>
      <c r="AA12" s="354">
        <f t="shared" si="5"/>
        <v>1</v>
      </c>
      <c r="AB12" s="355">
        <f t="shared" si="6"/>
        <v>0</v>
      </c>
      <c r="AC12" s="356" t="str">
        <f t="shared" si="13"/>
        <v xml:space="preserve"> </v>
      </c>
      <c r="AD12" s="357" t="str">
        <f t="shared" si="14"/>
        <v>2</v>
      </c>
      <c r="AE12" s="357" t="str">
        <f t="shared" si="15"/>
        <v xml:space="preserve"> </v>
      </c>
      <c r="AF12" s="358" t="str">
        <f t="shared" si="16"/>
        <v xml:space="preserve"> </v>
      </c>
      <c r="AG12" s="217"/>
      <c r="AH12" s="359" t="str">
        <f t="shared" si="17"/>
        <v>0</v>
      </c>
      <c r="AI12" s="231"/>
    </row>
    <row r="13" spans="1:57" ht="17.100000000000001" customHeight="1" x14ac:dyDescent="0.5">
      <c r="A13" s="325">
        <v>9</v>
      </c>
      <c r="B13" s="544" t="str">
        <f>'เวลาเรียน1-1'!D14</f>
        <v>เด็กหญิง สมพร  สุขยุง</v>
      </c>
      <c r="C13" s="327">
        <v>2</v>
      </c>
      <c r="D13" s="328">
        <v>2</v>
      </c>
      <c r="E13" s="328">
        <v>2</v>
      </c>
      <c r="F13" s="329">
        <v>2</v>
      </c>
      <c r="G13" s="366">
        <v>2</v>
      </c>
      <c r="H13" s="366">
        <v>2</v>
      </c>
      <c r="I13" s="366">
        <v>2</v>
      </c>
      <c r="J13" s="367">
        <v>2</v>
      </c>
      <c r="K13" s="346" t="str">
        <f t="shared" si="0"/>
        <v xml:space="preserve"> </v>
      </c>
      <c r="L13" s="8" t="str">
        <f t="shared" si="7"/>
        <v>/</v>
      </c>
      <c r="M13" s="347" t="str">
        <f t="shared" si="8"/>
        <v xml:space="preserve"> </v>
      </c>
      <c r="N13" s="348" t="str">
        <f t="shared" si="1"/>
        <v xml:space="preserve"> </v>
      </c>
      <c r="O13" s="209">
        <v>2</v>
      </c>
      <c r="P13" s="210">
        <v>2</v>
      </c>
      <c r="Q13" s="334">
        <v>2</v>
      </c>
      <c r="R13" s="335">
        <f t="shared" si="9"/>
        <v>6</v>
      </c>
      <c r="S13" s="349" t="str">
        <f t="shared" si="10"/>
        <v xml:space="preserve"> </v>
      </c>
      <c r="T13" s="364" t="str">
        <f t="shared" si="11"/>
        <v>/</v>
      </c>
      <c r="U13" s="350" t="str">
        <f t="shared" si="12"/>
        <v xml:space="preserve"> </v>
      </c>
      <c r="V13" s="351" t="str">
        <f t="shared" si="2"/>
        <v xml:space="preserve"> </v>
      </c>
      <c r="W13" s="352"/>
      <c r="X13" s="231"/>
      <c r="Y13" s="353">
        <f t="shared" si="3"/>
        <v>0</v>
      </c>
      <c r="Z13" s="354">
        <f t="shared" si="4"/>
        <v>8</v>
      </c>
      <c r="AA13" s="354">
        <f t="shared" si="5"/>
        <v>0</v>
      </c>
      <c r="AB13" s="355">
        <f t="shared" si="6"/>
        <v>0</v>
      </c>
      <c r="AC13" s="356" t="str">
        <f t="shared" si="13"/>
        <v xml:space="preserve"> </v>
      </c>
      <c r="AD13" s="357" t="str">
        <f t="shared" si="14"/>
        <v>2</v>
      </c>
      <c r="AE13" s="357" t="str">
        <f t="shared" si="15"/>
        <v xml:space="preserve"> </v>
      </c>
      <c r="AF13" s="358" t="str">
        <f t="shared" si="16"/>
        <v xml:space="preserve"> </v>
      </c>
      <c r="AG13" s="217"/>
      <c r="AH13" s="359">
        <f t="shared" si="17"/>
        <v>2</v>
      </c>
      <c r="AI13" s="231"/>
    </row>
    <row r="14" spans="1:57" ht="17.100000000000001" customHeight="1" x14ac:dyDescent="0.5">
      <c r="A14" s="345">
        <v>10</v>
      </c>
      <c r="B14" s="544" t="str">
        <f>'เวลาเรียน1-1'!D15</f>
        <v>เด็กชาย อัษฎาวุธ  กระตุฤกษ์</v>
      </c>
      <c r="C14" s="327">
        <v>1</v>
      </c>
      <c r="D14" s="328">
        <v>1</v>
      </c>
      <c r="E14" s="328">
        <v>2</v>
      </c>
      <c r="F14" s="328">
        <v>1</v>
      </c>
      <c r="G14" s="328">
        <v>1</v>
      </c>
      <c r="H14" s="328">
        <v>2</v>
      </c>
      <c r="I14" s="328">
        <v>1</v>
      </c>
      <c r="J14" s="329">
        <v>1</v>
      </c>
      <c r="K14" s="346" t="str">
        <f t="shared" si="0"/>
        <v xml:space="preserve"> </v>
      </c>
      <c r="L14" s="8" t="str">
        <f t="shared" si="7"/>
        <v xml:space="preserve"> </v>
      </c>
      <c r="M14" s="347" t="str">
        <f t="shared" si="8"/>
        <v>/</v>
      </c>
      <c r="N14" s="348" t="str">
        <f t="shared" si="1"/>
        <v xml:space="preserve"> </v>
      </c>
      <c r="O14" s="209">
        <v>3</v>
      </c>
      <c r="P14" s="210">
        <v>3</v>
      </c>
      <c r="Q14" s="334">
        <v>2</v>
      </c>
      <c r="R14" s="335">
        <f t="shared" si="9"/>
        <v>8</v>
      </c>
      <c r="S14" s="349" t="str">
        <f t="shared" si="10"/>
        <v>/</v>
      </c>
      <c r="T14" s="350" t="str">
        <f t="shared" si="11"/>
        <v xml:space="preserve"> </v>
      </c>
      <c r="U14" s="350" t="str">
        <f t="shared" si="12"/>
        <v xml:space="preserve"> </v>
      </c>
      <c r="V14" s="351" t="str">
        <f t="shared" si="2"/>
        <v xml:space="preserve"> </v>
      </c>
      <c r="W14" s="352"/>
      <c r="X14" s="231"/>
      <c r="Y14" s="353">
        <f t="shared" si="3"/>
        <v>0</v>
      </c>
      <c r="Z14" s="354">
        <f t="shared" si="4"/>
        <v>2</v>
      </c>
      <c r="AA14" s="354">
        <f t="shared" si="5"/>
        <v>6</v>
      </c>
      <c r="AB14" s="355">
        <f t="shared" si="6"/>
        <v>0</v>
      </c>
      <c r="AC14" s="356" t="str">
        <f t="shared" si="13"/>
        <v xml:space="preserve"> </v>
      </c>
      <c r="AD14" s="357" t="str">
        <f t="shared" si="14"/>
        <v xml:space="preserve"> </v>
      </c>
      <c r="AE14" s="357" t="str">
        <f t="shared" si="15"/>
        <v>1</v>
      </c>
      <c r="AF14" s="358" t="str">
        <f t="shared" si="16"/>
        <v xml:space="preserve"> </v>
      </c>
      <c r="AG14" s="217"/>
      <c r="AH14" s="359">
        <f t="shared" si="17"/>
        <v>3</v>
      </c>
      <c r="AI14" s="231"/>
    </row>
    <row r="15" spans="1:57" ht="17.100000000000001" customHeight="1" x14ac:dyDescent="0.5">
      <c r="A15" s="325">
        <v>11</v>
      </c>
      <c r="B15" s="544" t="str">
        <f>'เวลาเรียน1-1'!D16</f>
        <v>เด็กชาย ยุทธนา  ศรีพรมมา</v>
      </c>
      <c r="C15" s="209">
        <v>2</v>
      </c>
      <c r="D15" s="210">
        <v>3</v>
      </c>
      <c r="E15" s="210">
        <v>2</v>
      </c>
      <c r="F15" s="210">
        <v>2</v>
      </c>
      <c r="G15" s="210">
        <v>2</v>
      </c>
      <c r="H15" s="210">
        <v>3</v>
      </c>
      <c r="I15" s="210">
        <v>3</v>
      </c>
      <c r="J15" s="334">
        <v>3</v>
      </c>
      <c r="K15" s="346" t="str">
        <f t="shared" si="0"/>
        <v>/</v>
      </c>
      <c r="L15" s="8" t="str">
        <f t="shared" si="7"/>
        <v xml:space="preserve"> </v>
      </c>
      <c r="M15" s="347" t="str">
        <f t="shared" si="8"/>
        <v xml:space="preserve"> </v>
      </c>
      <c r="N15" s="348" t="str">
        <f t="shared" si="1"/>
        <v xml:space="preserve"> </v>
      </c>
      <c r="O15" s="209"/>
      <c r="P15" s="210"/>
      <c r="Q15" s="334"/>
      <c r="R15" s="335">
        <f t="shared" si="9"/>
        <v>0</v>
      </c>
      <c r="S15" s="349" t="str">
        <f t="shared" si="10"/>
        <v xml:space="preserve"> </v>
      </c>
      <c r="T15" s="350" t="str">
        <f t="shared" si="11"/>
        <v xml:space="preserve"> </v>
      </c>
      <c r="U15" s="350" t="str">
        <f t="shared" si="12"/>
        <v xml:space="preserve"> </v>
      </c>
      <c r="V15" s="351" t="str">
        <f t="shared" si="2"/>
        <v>/</v>
      </c>
      <c r="W15" s="352"/>
      <c r="X15" s="231"/>
      <c r="Y15" s="353">
        <f t="shared" si="3"/>
        <v>4</v>
      </c>
      <c r="Z15" s="354">
        <f t="shared" si="4"/>
        <v>4</v>
      </c>
      <c r="AA15" s="354">
        <f t="shared" si="5"/>
        <v>0</v>
      </c>
      <c r="AB15" s="355">
        <f t="shared" si="6"/>
        <v>0</v>
      </c>
      <c r="AC15" s="356" t="str">
        <f t="shared" si="13"/>
        <v>3</v>
      </c>
      <c r="AD15" s="357" t="str">
        <f t="shared" si="14"/>
        <v xml:space="preserve"> </v>
      </c>
      <c r="AE15" s="357" t="str">
        <f t="shared" si="15"/>
        <v xml:space="preserve"> </v>
      </c>
      <c r="AF15" s="358" t="str">
        <f t="shared" si="16"/>
        <v xml:space="preserve"> </v>
      </c>
      <c r="AG15" s="217"/>
      <c r="AH15" s="359" t="str">
        <f t="shared" si="17"/>
        <v>0</v>
      </c>
      <c r="AI15" s="231"/>
      <c r="AJ15" s="368"/>
      <c r="AK15" s="368"/>
      <c r="AL15" s="368"/>
      <c r="AM15" s="368"/>
      <c r="AN15" s="369"/>
      <c r="AO15" s="369"/>
      <c r="AP15" s="369"/>
      <c r="AQ15" s="369"/>
      <c r="AR15" s="529"/>
      <c r="AS15" s="185"/>
      <c r="AT15" s="431"/>
      <c r="AU15" s="431"/>
      <c r="AV15" s="431"/>
      <c r="AW15" s="431"/>
      <c r="AX15" s="431"/>
      <c r="AY15" s="431"/>
      <c r="AZ15" s="431"/>
      <c r="BA15" s="431"/>
      <c r="BB15" s="185"/>
      <c r="BC15" s="370"/>
      <c r="BD15" s="185"/>
      <c r="BE15" s="185"/>
    </row>
    <row r="16" spans="1:57" ht="17.100000000000001" customHeight="1" x14ac:dyDescent="0.5">
      <c r="A16" s="345">
        <v>12</v>
      </c>
      <c r="B16" s="544" t="str">
        <f>'เวลาเรียน1-1'!D17</f>
        <v>เด็กชาย ปรเมศร์  หนูเล็ก</v>
      </c>
      <c r="C16" s="209">
        <v>2</v>
      </c>
      <c r="D16" s="210">
        <v>2</v>
      </c>
      <c r="E16" s="210">
        <v>2</v>
      </c>
      <c r="F16" s="210">
        <v>1</v>
      </c>
      <c r="G16" s="210">
        <v>1</v>
      </c>
      <c r="H16" s="210">
        <v>1</v>
      </c>
      <c r="I16" s="210">
        <v>1</v>
      </c>
      <c r="J16" s="334">
        <v>1</v>
      </c>
      <c r="K16" s="346" t="str">
        <f t="shared" si="0"/>
        <v xml:space="preserve"> </v>
      </c>
      <c r="L16" s="8" t="str">
        <f t="shared" si="7"/>
        <v xml:space="preserve"> </v>
      </c>
      <c r="M16" s="347" t="str">
        <f t="shared" si="8"/>
        <v>/</v>
      </c>
      <c r="N16" s="348" t="str">
        <f t="shared" si="1"/>
        <v xml:space="preserve"> </v>
      </c>
      <c r="O16" s="209"/>
      <c r="P16" s="210"/>
      <c r="Q16" s="334"/>
      <c r="R16" s="335">
        <f t="shared" si="9"/>
        <v>0</v>
      </c>
      <c r="S16" s="349" t="str">
        <f t="shared" si="10"/>
        <v xml:space="preserve"> </v>
      </c>
      <c r="T16" s="350" t="str">
        <f t="shared" si="11"/>
        <v xml:space="preserve"> </v>
      </c>
      <c r="U16" s="350" t="str">
        <f t="shared" si="12"/>
        <v xml:space="preserve"> </v>
      </c>
      <c r="V16" s="351" t="str">
        <f t="shared" si="2"/>
        <v>/</v>
      </c>
      <c r="W16" s="352"/>
      <c r="X16" s="231"/>
      <c r="Y16" s="353">
        <f t="shared" si="3"/>
        <v>0</v>
      </c>
      <c r="Z16" s="354">
        <f t="shared" si="4"/>
        <v>3</v>
      </c>
      <c r="AA16" s="354">
        <f t="shared" si="5"/>
        <v>5</v>
      </c>
      <c r="AB16" s="355">
        <f t="shared" si="6"/>
        <v>0</v>
      </c>
      <c r="AC16" s="356" t="str">
        <f t="shared" si="13"/>
        <v xml:space="preserve"> </v>
      </c>
      <c r="AD16" s="357" t="str">
        <f t="shared" si="14"/>
        <v xml:space="preserve"> </v>
      </c>
      <c r="AE16" s="357" t="str">
        <f t="shared" si="15"/>
        <v>1</v>
      </c>
      <c r="AF16" s="358" t="str">
        <f t="shared" si="16"/>
        <v xml:space="preserve"> </v>
      </c>
      <c r="AG16" s="217"/>
      <c r="AH16" s="359" t="str">
        <f t="shared" si="17"/>
        <v>0</v>
      </c>
      <c r="AI16" s="231"/>
      <c r="AJ16" s="371"/>
      <c r="AK16" s="371"/>
      <c r="AL16" s="371"/>
      <c r="AM16" s="372"/>
      <c r="AN16" s="373"/>
      <c r="AO16" s="373"/>
      <c r="AP16" s="373"/>
      <c r="AQ16" s="373"/>
      <c r="AR16" s="529"/>
      <c r="AS16" s="185"/>
      <c r="AT16" s="372"/>
      <c r="AU16" s="372"/>
      <c r="AV16" s="372"/>
      <c r="AW16" s="372"/>
      <c r="AX16" s="374"/>
      <c r="AY16" s="372"/>
      <c r="AZ16" s="372"/>
      <c r="BA16" s="372"/>
      <c r="BB16" s="185"/>
      <c r="BC16" s="525"/>
      <c r="BD16" s="185"/>
      <c r="BE16" s="185"/>
    </row>
    <row r="17" spans="1:57" ht="17.100000000000001" customHeight="1" x14ac:dyDescent="0.5">
      <c r="A17" s="325">
        <v>13</v>
      </c>
      <c r="B17" s="544" t="str">
        <f>'เวลาเรียน1-1'!D18</f>
        <v>เด็กชาย อักศร   ศรีโชค</v>
      </c>
      <c r="C17" s="209">
        <v>2</v>
      </c>
      <c r="D17" s="210">
        <v>2</v>
      </c>
      <c r="E17" s="210">
        <v>2</v>
      </c>
      <c r="F17" s="210">
        <v>1</v>
      </c>
      <c r="G17" s="210">
        <v>1</v>
      </c>
      <c r="H17" s="210">
        <v>1</v>
      </c>
      <c r="I17" s="210">
        <v>3</v>
      </c>
      <c r="J17" s="334">
        <v>3</v>
      </c>
      <c r="K17" s="346" t="str">
        <f t="shared" si="0"/>
        <v xml:space="preserve"> </v>
      </c>
      <c r="L17" s="8" t="str">
        <f t="shared" si="7"/>
        <v>/</v>
      </c>
      <c r="M17" s="347" t="str">
        <f t="shared" si="8"/>
        <v xml:space="preserve"> </v>
      </c>
      <c r="N17" s="348" t="str">
        <f t="shared" si="1"/>
        <v xml:space="preserve"> </v>
      </c>
      <c r="O17" s="209"/>
      <c r="P17" s="210"/>
      <c r="Q17" s="334"/>
      <c r="R17" s="335">
        <f t="shared" si="9"/>
        <v>0</v>
      </c>
      <c r="S17" s="349" t="str">
        <f t="shared" si="10"/>
        <v xml:space="preserve"> </v>
      </c>
      <c r="T17" s="350" t="str">
        <f t="shared" si="11"/>
        <v xml:space="preserve"> </v>
      </c>
      <c r="U17" s="350" t="str">
        <f t="shared" si="12"/>
        <v xml:space="preserve"> </v>
      </c>
      <c r="V17" s="351" t="str">
        <f t="shared" si="2"/>
        <v>/</v>
      </c>
      <c r="W17" s="352"/>
      <c r="X17" s="231"/>
      <c r="Y17" s="353">
        <f t="shared" si="3"/>
        <v>2</v>
      </c>
      <c r="Z17" s="354">
        <f t="shared" si="4"/>
        <v>3</v>
      </c>
      <c r="AA17" s="354">
        <f t="shared" si="5"/>
        <v>3</v>
      </c>
      <c r="AB17" s="355">
        <f t="shared" si="6"/>
        <v>0</v>
      </c>
      <c r="AC17" s="356" t="str">
        <f t="shared" si="13"/>
        <v xml:space="preserve"> </v>
      </c>
      <c r="AD17" s="357" t="str">
        <f t="shared" si="14"/>
        <v>2</v>
      </c>
      <c r="AE17" s="357" t="str">
        <f t="shared" si="15"/>
        <v xml:space="preserve"> </v>
      </c>
      <c r="AF17" s="358" t="str">
        <f t="shared" si="16"/>
        <v xml:space="preserve"> </v>
      </c>
      <c r="AG17" s="217"/>
      <c r="AH17" s="359" t="str">
        <f t="shared" si="17"/>
        <v>0</v>
      </c>
      <c r="AI17" s="231"/>
      <c r="AJ17" s="371"/>
      <c r="AK17" s="371"/>
      <c r="AL17" s="371"/>
      <c r="AM17" s="371"/>
      <c r="AN17" s="373"/>
      <c r="AO17" s="373"/>
      <c r="AP17" s="373"/>
      <c r="AQ17" s="373"/>
      <c r="AR17" s="529"/>
      <c r="AS17" s="185"/>
      <c r="AT17" s="371"/>
      <c r="AU17" s="371"/>
      <c r="AV17" s="371"/>
      <c r="AW17" s="371"/>
      <c r="AX17" s="375"/>
      <c r="AY17" s="371"/>
      <c r="AZ17" s="371"/>
      <c r="BA17" s="371"/>
      <c r="BB17" s="185"/>
      <c r="BC17" s="525"/>
      <c r="BD17" s="185"/>
      <c r="BE17" s="185"/>
    </row>
    <row r="18" spans="1:57" ht="17.100000000000001" customHeight="1" x14ac:dyDescent="0.5">
      <c r="A18" s="345">
        <v>14</v>
      </c>
      <c r="B18" s="544" t="str">
        <f>'เวลาเรียน1-1'!D19</f>
        <v>เด็กชาย พุทธรักษ์  วรรณจักร์</v>
      </c>
      <c r="C18" s="209">
        <v>2</v>
      </c>
      <c r="D18" s="210">
        <v>2</v>
      </c>
      <c r="E18" s="210">
        <v>2</v>
      </c>
      <c r="F18" s="210">
        <v>1</v>
      </c>
      <c r="G18" s="210">
        <v>1</v>
      </c>
      <c r="H18" s="210">
        <v>3</v>
      </c>
      <c r="I18" s="210">
        <v>3</v>
      </c>
      <c r="J18" s="334">
        <v>3</v>
      </c>
      <c r="K18" s="346" t="str">
        <f t="shared" si="0"/>
        <v>/</v>
      </c>
      <c r="L18" s="8" t="str">
        <f t="shared" si="7"/>
        <v xml:space="preserve"> </v>
      </c>
      <c r="M18" s="347" t="str">
        <f t="shared" si="8"/>
        <v xml:space="preserve"> </v>
      </c>
      <c r="N18" s="348" t="str">
        <f t="shared" si="1"/>
        <v xml:space="preserve"> </v>
      </c>
      <c r="O18" s="209"/>
      <c r="P18" s="210"/>
      <c r="Q18" s="334"/>
      <c r="R18" s="335">
        <f t="shared" si="9"/>
        <v>0</v>
      </c>
      <c r="S18" s="349" t="str">
        <f t="shared" si="10"/>
        <v xml:space="preserve"> </v>
      </c>
      <c r="T18" s="364" t="str">
        <f t="shared" si="11"/>
        <v xml:space="preserve"> </v>
      </c>
      <c r="U18" s="350" t="str">
        <f t="shared" si="12"/>
        <v xml:space="preserve"> </v>
      </c>
      <c r="V18" s="351" t="str">
        <f t="shared" si="2"/>
        <v>/</v>
      </c>
      <c r="W18" s="352"/>
      <c r="X18" s="231"/>
      <c r="Y18" s="353">
        <f t="shared" si="3"/>
        <v>3</v>
      </c>
      <c r="Z18" s="354">
        <f t="shared" si="4"/>
        <v>3</v>
      </c>
      <c r="AA18" s="354">
        <f t="shared" si="5"/>
        <v>2</v>
      </c>
      <c r="AB18" s="355">
        <f t="shared" si="6"/>
        <v>0</v>
      </c>
      <c r="AC18" s="356" t="str">
        <f t="shared" si="13"/>
        <v>3</v>
      </c>
      <c r="AD18" s="357" t="str">
        <f t="shared" si="14"/>
        <v xml:space="preserve"> </v>
      </c>
      <c r="AE18" s="357" t="str">
        <f t="shared" si="15"/>
        <v xml:space="preserve"> </v>
      </c>
      <c r="AF18" s="358" t="str">
        <f t="shared" si="16"/>
        <v xml:space="preserve"> </v>
      </c>
      <c r="AG18" s="217"/>
      <c r="AH18" s="359" t="str">
        <f t="shared" si="17"/>
        <v>0</v>
      </c>
      <c r="AI18" s="231"/>
      <c r="AJ18" s="145"/>
      <c r="AK18" s="145"/>
      <c r="AL18" s="145"/>
      <c r="AM18" s="371"/>
      <c r="AN18" s="371"/>
      <c r="AO18" s="371"/>
      <c r="AP18" s="371"/>
      <c r="AQ18" s="371"/>
      <c r="AR18" s="185"/>
      <c r="AS18" s="185"/>
      <c r="AT18" s="145"/>
      <c r="AU18" s="145"/>
      <c r="AV18" s="145"/>
      <c r="AW18" s="145"/>
      <c r="AX18" s="376"/>
      <c r="AY18" s="145"/>
      <c r="AZ18" s="145"/>
      <c r="BA18" s="145"/>
      <c r="BB18" s="185"/>
      <c r="BC18" s="145"/>
      <c r="BD18" s="185"/>
      <c r="BE18" s="185"/>
    </row>
    <row r="19" spans="1:57" ht="17.100000000000001" customHeight="1" x14ac:dyDescent="0.5">
      <c r="A19" s="325">
        <v>15</v>
      </c>
      <c r="B19" s="544" t="str">
        <f>'เวลาเรียน1-1'!D20</f>
        <v>เด็กชาย จักรภพ  พานเหนือ</v>
      </c>
      <c r="C19" s="209">
        <v>1</v>
      </c>
      <c r="D19" s="210">
        <v>1</v>
      </c>
      <c r="E19" s="210">
        <v>1</v>
      </c>
      <c r="F19" s="210">
        <v>1</v>
      </c>
      <c r="G19" s="210">
        <v>1</v>
      </c>
      <c r="H19" s="210">
        <v>3</v>
      </c>
      <c r="I19" s="210">
        <v>3</v>
      </c>
      <c r="J19" s="334">
        <v>3</v>
      </c>
      <c r="K19" s="346" t="str">
        <f t="shared" si="0"/>
        <v xml:space="preserve"> </v>
      </c>
      <c r="L19" s="8" t="str">
        <f t="shared" si="7"/>
        <v xml:space="preserve"> </v>
      </c>
      <c r="M19" s="347" t="str">
        <f t="shared" si="8"/>
        <v>/</v>
      </c>
      <c r="N19" s="348" t="str">
        <f t="shared" si="1"/>
        <v xml:space="preserve"> </v>
      </c>
      <c r="O19" s="209"/>
      <c r="P19" s="210"/>
      <c r="Q19" s="334"/>
      <c r="R19" s="335">
        <f t="shared" si="9"/>
        <v>0</v>
      </c>
      <c r="S19" s="349" t="str">
        <f t="shared" si="10"/>
        <v xml:space="preserve"> </v>
      </c>
      <c r="T19" s="350" t="str">
        <f t="shared" si="11"/>
        <v xml:space="preserve"> </v>
      </c>
      <c r="U19" s="350" t="str">
        <f t="shared" si="12"/>
        <v xml:space="preserve"> </v>
      </c>
      <c r="V19" s="351" t="str">
        <f t="shared" si="2"/>
        <v>/</v>
      </c>
      <c r="W19" s="352"/>
      <c r="X19" s="231"/>
      <c r="Y19" s="353">
        <f t="shared" si="3"/>
        <v>3</v>
      </c>
      <c r="Z19" s="354">
        <f t="shared" si="4"/>
        <v>0</v>
      </c>
      <c r="AA19" s="354">
        <f t="shared" si="5"/>
        <v>5</v>
      </c>
      <c r="AB19" s="355">
        <f t="shared" si="6"/>
        <v>0</v>
      </c>
      <c r="AC19" s="356" t="str">
        <f t="shared" si="13"/>
        <v xml:space="preserve"> </v>
      </c>
      <c r="AD19" s="357" t="str">
        <f t="shared" si="14"/>
        <v xml:space="preserve"> </v>
      </c>
      <c r="AE19" s="357" t="str">
        <f t="shared" si="15"/>
        <v>1</v>
      </c>
      <c r="AF19" s="358" t="str">
        <f t="shared" si="16"/>
        <v xml:space="preserve"> </v>
      </c>
      <c r="AG19" s="217"/>
      <c r="AH19" s="359" t="str">
        <f t="shared" si="17"/>
        <v>0</v>
      </c>
      <c r="AI19" s="231"/>
      <c r="AJ19" s="145"/>
      <c r="AK19" s="145"/>
      <c r="AL19" s="145"/>
      <c r="AM19" s="371"/>
      <c r="AN19" s="371"/>
      <c r="AO19" s="371"/>
      <c r="AP19" s="371"/>
      <c r="AQ19" s="371"/>
      <c r="AR19" s="185"/>
      <c r="AS19" s="185"/>
      <c r="AT19" s="145"/>
      <c r="AU19" s="145"/>
      <c r="AV19" s="145"/>
      <c r="AW19" s="145"/>
      <c r="AX19" s="376"/>
      <c r="AY19" s="145"/>
      <c r="AZ19" s="145"/>
      <c r="BA19" s="145"/>
      <c r="BB19" s="185"/>
      <c r="BC19" s="145"/>
      <c r="BD19" s="185"/>
      <c r="BE19" s="185"/>
    </row>
    <row r="20" spans="1:57" ht="17.100000000000001" customHeight="1" x14ac:dyDescent="0.5">
      <c r="A20" s="345">
        <v>16</v>
      </c>
      <c r="B20" s="544" t="str">
        <f>'เวลาเรียน1-1'!D21</f>
        <v>เด็กหญิง กุสุมา  จักขุประเสริฐ</v>
      </c>
      <c r="C20" s="209">
        <v>2</v>
      </c>
      <c r="D20" s="210">
        <v>2</v>
      </c>
      <c r="E20" s="210">
        <v>2</v>
      </c>
      <c r="F20" s="210">
        <v>1</v>
      </c>
      <c r="G20" s="210">
        <v>1</v>
      </c>
      <c r="H20" s="210">
        <v>2</v>
      </c>
      <c r="I20" s="210">
        <v>1</v>
      </c>
      <c r="J20" s="334">
        <v>2</v>
      </c>
      <c r="K20" s="346" t="str">
        <f t="shared" si="0"/>
        <v xml:space="preserve"> </v>
      </c>
      <c r="L20" s="8" t="str">
        <f t="shared" si="7"/>
        <v>/</v>
      </c>
      <c r="M20" s="347" t="str">
        <f t="shared" si="8"/>
        <v xml:space="preserve"> </v>
      </c>
      <c r="N20" s="348" t="str">
        <f t="shared" si="1"/>
        <v xml:space="preserve"> </v>
      </c>
      <c r="O20" s="209"/>
      <c r="P20" s="210"/>
      <c r="Q20" s="334"/>
      <c r="R20" s="335">
        <f t="shared" si="9"/>
        <v>0</v>
      </c>
      <c r="S20" s="349" t="str">
        <f t="shared" si="10"/>
        <v xml:space="preserve"> </v>
      </c>
      <c r="T20" s="350" t="str">
        <f t="shared" si="11"/>
        <v xml:space="preserve"> </v>
      </c>
      <c r="U20" s="350" t="str">
        <f t="shared" si="12"/>
        <v xml:space="preserve"> </v>
      </c>
      <c r="V20" s="351" t="str">
        <f t="shared" si="2"/>
        <v>/</v>
      </c>
      <c r="W20" s="352"/>
      <c r="X20" s="231"/>
      <c r="Y20" s="353">
        <f t="shared" si="3"/>
        <v>0</v>
      </c>
      <c r="Z20" s="354">
        <f t="shared" si="4"/>
        <v>5</v>
      </c>
      <c r="AA20" s="354">
        <f t="shared" si="5"/>
        <v>3</v>
      </c>
      <c r="AB20" s="355">
        <f t="shared" si="6"/>
        <v>0</v>
      </c>
      <c r="AC20" s="356" t="str">
        <f t="shared" si="13"/>
        <v xml:space="preserve"> </v>
      </c>
      <c r="AD20" s="357" t="str">
        <f t="shared" si="14"/>
        <v>2</v>
      </c>
      <c r="AE20" s="357" t="str">
        <f t="shared" si="15"/>
        <v xml:space="preserve"> </v>
      </c>
      <c r="AF20" s="358" t="str">
        <f t="shared" si="16"/>
        <v xml:space="preserve"> </v>
      </c>
      <c r="AG20" s="217"/>
      <c r="AH20" s="359" t="str">
        <f t="shared" si="17"/>
        <v>0</v>
      </c>
      <c r="AI20" s="231"/>
      <c r="AJ20" s="145"/>
      <c r="AK20" s="145"/>
      <c r="AL20" s="145"/>
      <c r="AM20" s="371"/>
      <c r="AN20" s="371"/>
      <c r="AO20" s="371"/>
      <c r="AP20" s="371"/>
      <c r="AQ20" s="371"/>
      <c r="AR20" s="185"/>
      <c r="AS20" s="185"/>
      <c r="AT20" s="145"/>
      <c r="AU20" s="145"/>
      <c r="AV20" s="145"/>
      <c r="AW20" s="145"/>
      <c r="AX20" s="376"/>
      <c r="AY20" s="145"/>
      <c r="AZ20" s="145"/>
      <c r="BA20" s="145"/>
      <c r="BB20" s="185"/>
      <c r="BC20" s="145"/>
      <c r="BD20" s="185"/>
      <c r="BE20" s="185"/>
    </row>
    <row r="21" spans="1:57" ht="17.100000000000001" customHeight="1" x14ac:dyDescent="0.5">
      <c r="A21" s="325">
        <v>17</v>
      </c>
      <c r="B21" s="544" t="str">
        <f>'เวลาเรียน1-1'!D22</f>
        <v>เด็กหญิง ธัญรัตน์  ดีอุดม</v>
      </c>
      <c r="C21" s="209">
        <v>2</v>
      </c>
      <c r="D21" s="210">
        <v>2</v>
      </c>
      <c r="E21" s="210">
        <v>1</v>
      </c>
      <c r="F21" s="210">
        <v>1</v>
      </c>
      <c r="G21" s="210">
        <v>1</v>
      </c>
      <c r="H21" s="210">
        <v>1</v>
      </c>
      <c r="I21" s="210">
        <v>2</v>
      </c>
      <c r="J21" s="334">
        <v>2</v>
      </c>
      <c r="K21" s="346" t="str">
        <f t="shared" si="0"/>
        <v xml:space="preserve"> </v>
      </c>
      <c r="L21" s="8" t="str">
        <f t="shared" si="7"/>
        <v>/</v>
      </c>
      <c r="M21" s="347" t="str">
        <f t="shared" si="8"/>
        <v xml:space="preserve"> </v>
      </c>
      <c r="N21" s="348" t="str">
        <f t="shared" si="1"/>
        <v xml:space="preserve"> </v>
      </c>
      <c r="O21" s="209"/>
      <c r="P21" s="210"/>
      <c r="Q21" s="334"/>
      <c r="R21" s="335">
        <f t="shared" si="9"/>
        <v>0</v>
      </c>
      <c r="S21" s="349" t="str">
        <f t="shared" si="10"/>
        <v xml:space="preserve"> </v>
      </c>
      <c r="T21" s="350" t="str">
        <f t="shared" si="11"/>
        <v xml:space="preserve"> </v>
      </c>
      <c r="U21" s="350" t="str">
        <f t="shared" si="12"/>
        <v xml:space="preserve"> </v>
      </c>
      <c r="V21" s="351" t="str">
        <f t="shared" si="2"/>
        <v>/</v>
      </c>
      <c r="W21" s="352"/>
      <c r="X21" s="231"/>
      <c r="Y21" s="353">
        <f t="shared" si="3"/>
        <v>0</v>
      </c>
      <c r="Z21" s="354">
        <f t="shared" si="4"/>
        <v>4</v>
      </c>
      <c r="AA21" s="354">
        <f t="shared" si="5"/>
        <v>4</v>
      </c>
      <c r="AB21" s="355">
        <f t="shared" si="6"/>
        <v>0</v>
      </c>
      <c r="AC21" s="356" t="str">
        <f t="shared" si="13"/>
        <v xml:space="preserve"> </v>
      </c>
      <c r="AD21" s="357" t="str">
        <f t="shared" si="14"/>
        <v>2</v>
      </c>
      <c r="AE21" s="357" t="str">
        <f t="shared" si="15"/>
        <v xml:space="preserve"> </v>
      </c>
      <c r="AF21" s="358" t="str">
        <f t="shared" si="16"/>
        <v xml:space="preserve"> </v>
      </c>
      <c r="AG21" s="217"/>
      <c r="AH21" s="359" t="str">
        <f t="shared" si="17"/>
        <v>0</v>
      </c>
      <c r="AI21" s="231"/>
      <c r="AJ21" s="376"/>
      <c r="AK21" s="376"/>
      <c r="AL21" s="376"/>
      <c r="AM21" s="375"/>
      <c r="AN21" s="371"/>
      <c r="AO21" s="375"/>
      <c r="AP21" s="371"/>
      <c r="AQ21" s="371"/>
      <c r="AR21" s="377"/>
      <c r="AS21" s="185"/>
      <c r="AT21" s="145"/>
      <c r="AU21" s="145"/>
      <c r="AV21" s="145"/>
      <c r="AW21" s="145"/>
      <c r="AX21" s="376"/>
      <c r="AY21" s="145"/>
      <c r="AZ21" s="145"/>
      <c r="BA21" s="145"/>
      <c r="BB21" s="185"/>
      <c r="BC21" s="145"/>
      <c r="BD21" s="185"/>
      <c r="BE21" s="185"/>
    </row>
    <row r="22" spans="1:57" ht="17.100000000000001" customHeight="1" x14ac:dyDescent="0.5">
      <c r="A22" s="345">
        <v>18</v>
      </c>
      <c r="B22" s="544" t="str">
        <f>'เวลาเรียน1-1'!D23</f>
        <v>เด็กชาย อนุชิต  เชยเกลี้ยง</v>
      </c>
      <c r="C22" s="209">
        <v>3</v>
      </c>
      <c r="D22" s="210">
        <v>3</v>
      </c>
      <c r="E22" s="210">
        <v>3</v>
      </c>
      <c r="F22" s="210">
        <v>3</v>
      </c>
      <c r="G22" s="210">
        <v>2</v>
      </c>
      <c r="H22" s="210">
        <v>2</v>
      </c>
      <c r="I22" s="210">
        <v>2</v>
      </c>
      <c r="J22" s="334">
        <v>2</v>
      </c>
      <c r="K22" s="346" t="str">
        <f t="shared" si="0"/>
        <v>/</v>
      </c>
      <c r="L22" s="8" t="str">
        <f t="shared" si="7"/>
        <v xml:space="preserve"> </v>
      </c>
      <c r="M22" s="347" t="str">
        <f t="shared" si="8"/>
        <v xml:space="preserve"> </v>
      </c>
      <c r="N22" s="348" t="str">
        <f t="shared" si="1"/>
        <v xml:space="preserve"> </v>
      </c>
      <c r="O22" s="209"/>
      <c r="P22" s="210"/>
      <c r="Q22" s="334"/>
      <c r="R22" s="335">
        <f t="shared" si="9"/>
        <v>0</v>
      </c>
      <c r="S22" s="349" t="str">
        <f t="shared" si="10"/>
        <v xml:space="preserve"> </v>
      </c>
      <c r="T22" s="350" t="str">
        <f t="shared" si="11"/>
        <v xml:space="preserve"> </v>
      </c>
      <c r="U22" s="350" t="str">
        <f t="shared" si="12"/>
        <v xml:space="preserve"> </v>
      </c>
      <c r="V22" s="351" t="str">
        <f t="shared" si="2"/>
        <v>/</v>
      </c>
      <c r="W22" s="352"/>
      <c r="X22" s="231"/>
      <c r="Y22" s="353">
        <f t="shared" si="3"/>
        <v>4</v>
      </c>
      <c r="Z22" s="354">
        <f t="shared" si="4"/>
        <v>4</v>
      </c>
      <c r="AA22" s="354">
        <f t="shared" si="5"/>
        <v>0</v>
      </c>
      <c r="AB22" s="355">
        <f t="shared" si="6"/>
        <v>0</v>
      </c>
      <c r="AC22" s="356" t="str">
        <f t="shared" si="13"/>
        <v>3</v>
      </c>
      <c r="AD22" s="357" t="str">
        <f t="shared" si="14"/>
        <v xml:space="preserve"> </v>
      </c>
      <c r="AE22" s="357" t="str">
        <f t="shared" si="15"/>
        <v xml:space="preserve"> </v>
      </c>
      <c r="AF22" s="358" t="str">
        <f t="shared" si="16"/>
        <v xml:space="preserve"> </v>
      </c>
      <c r="AG22" s="217"/>
      <c r="AH22" s="359" t="str">
        <f t="shared" si="17"/>
        <v>0</v>
      </c>
      <c r="AI22" s="231"/>
      <c r="AJ22" s="145"/>
      <c r="AK22" s="145"/>
      <c r="AL22" s="145"/>
      <c r="AM22" s="371"/>
      <c r="AN22" s="371"/>
      <c r="AO22" s="371"/>
      <c r="AP22" s="371"/>
      <c r="AQ22" s="371"/>
      <c r="AR22" s="185"/>
      <c r="AS22" s="185"/>
      <c r="AT22" s="145"/>
      <c r="AU22" s="145"/>
      <c r="AV22" s="145"/>
      <c r="AW22" s="145"/>
      <c r="AX22" s="376"/>
      <c r="AY22" s="145"/>
      <c r="AZ22" s="145"/>
      <c r="BA22" s="145"/>
      <c r="BB22" s="185"/>
      <c r="BC22" s="145"/>
      <c r="BD22" s="185"/>
      <c r="BE22" s="185"/>
    </row>
    <row r="23" spans="1:57" ht="17.100000000000001" customHeight="1" x14ac:dyDescent="0.5">
      <c r="A23" s="325">
        <v>19</v>
      </c>
      <c r="B23" s="544" t="str">
        <f>'เวลาเรียน1-1'!D24</f>
        <v>เด็กหญิง นราวดี  ทองวงษ์</v>
      </c>
      <c r="C23" s="209">
        <v>3</v>
      </c>
      <c r="D23" s="210">
        <v>3</v>
      </c>
      <c r="E23" s="210">
        <v>2</v>
      </c>
      <c r="F23" s="210">
        <v>2</v>
      </c>
      <c r="G23" s="210">
        <v>2</v>
      </c>
      <c r="H23" s="210">
        <v>1</v>
      </c>
      <c r="I23" s="210">
        <v>1</v>
      </c>
      <c r="J23" s="334">
        <v>1</v>
      </c>
      <c r="K23" s="346" t="str">
        <f t="shared" si="0"/>
        <v xml:space="preserve"> </v>
      </c>
      <c r="L23" s="8" t="str">
        <f t="shared" si="7"/>
        <v>/</v>
      </c>
      <c r="M23" s="347" t="str">
        <f t="shared" si="8"/>
        <v xml:space="preserve"> </v>
      </c>
      <c r="N23" s="348" t="str">
        <f t="shared" si="1"/>
        <v xml:space="preserve"> </v>
      </c>
      <c r="O23" s="209"/>
      <c r="P23" s="210"/>
      <c r="Q23" s="334"/>
      <c r="R23" s="335">
        <f t="shared" si="9"/>
        <v>0</v>
      </c>
      <c r="S23" s="349" t="str">
        <f t="shared" si="10"/>
        <v xml:space="preserve"> </v>
      </c>
      <c r="T23" s="364" t="str">
        <f t="shared" si="11"/>
        <v xml:space="preserve"> </v>
      </c>
      <c r="U23" s="350" t="str">
        <f t="shared" si="12"/>
        <v xml:space="preserve"> </v>
      </c>
      <c r="V23" s="351" t="str">
        <f t="shared" si="2"/>
        <v>/</v>
      </c>
      <c r="W23" s="352"/>
      <c r="X23" s="231"/>
      <c r="Y23" s="353">
        <f t="shared" si="3"/>
        <v>2</v>
      </c>
      <c r="Z23" s="354">
        <f t="shared" si="4"/>
        <v>3</v>
      </c>
      <c r="AA23" s="354">
        <f t="shared" si="5"/>
        <v>3</v>
      </c>
      <c r="AB23" s="355">
        <f t="shared" si="6"/>
        <v>0</v>
      </c>
      <c r="AC23" s="356" t="str">
        <f t="shared" si="13"/>
        <v xml:space="preserve"> </v>
      </c>
      <c r="AD23" s="357" t="str">
        <f t="shared" si="14"/>
        <v>2</v>
      </c>
      <c r="AE23" s="357" t="str">
        <f t="shared" si="15"/>
        <v xml:space="preserve"> </v>
      </c>
      <c r="AF23" s="358" t="str">
        <f t="shared" si="16"/>
        <v xml:space="preserve"> </v>
      </c>
      <c r="AG23" s="217"/>
      <c r="AH23" s="359" t="str">
        <f t="shared" si="17"/>
        <v>0</v>
      </c>
      <c r="AI23" s="231"/>
      <c r="AJ23" s="145"/>
      <c r="AK23" s="145"/>
      <c r="AL23" s="145"/>
      <c r="AM23" s="371"/>
      <c r="AN23" s="371"/>
      <c r="AO23" s="371"/>
      <c r="AP23" s="371"/>
      <c r="AQ23" s="371"/>
      <c r="AR23" s="185"/>
      <c r="AS23" s="185"/>
      <c r="AT23" s="145"/>
      <c r="AU23" s="145"/>
      <c r="AV23" s="145"/>
      <c r="AW23" s="145"/>
      <c r="AX23" s="376"/>
      <c r="AY23" s="145"/>
      <c r="AZ23" s="145"/>
      <c r="BA23" s="145"/>
      <c r="BB23" s="185"/>
      <c r="BC23" s="145"/>
      <c r="BD23" s="185"/>
      <c r="BE23" s="185"/>
    </row>
    <row r="24" spans="1:57" ht="17.100000000000001" customHeight="1" x14ac:dyDescent="0.5">
      <c r="A24" s="345">
        <v>20</v>
      </c>
      <c r="B24" s="544" t="str">
        <f>'เวลาเรียน1-1'!D25</f>
        <v>เด็กหญิง ปัณฑารีย์  ขานฤทธี</v>
      </c>
      <c r="C24" s="209">
        <v>2</v>
      </c>
      <c r="D24" s="210">
        <v>2</v>
      </c>
      <c r="E24" s="210">
        <v>2</v>
      </c>
      <c r="F24" s="210">
        <v>2</v>
      </c>
      <c r="G24" s="210">
        <v>3</v>
      </c>
      <c r="H24" s="210">
        <v>3</v>
      </c>
      <c r="I24" s="210">
        <v>3</v>
      </c>
      <c r="J24" s="334">
        <v>3</v>
      </c>
      <c r="K24" s="346" t="str">
        <f t="shared" si="0"/>
        <v>/</v>
      </c>
      <c r="L24" s="8" t="str">
        <f t="shared" si="7"/>
        <v xml:space="preserve"> </v>
      </c>
      <c r="M24" s="347" t="str">
        <f t="shared" si="8"/>
        <v xml:space="preserve"> </v>
      </c>
      <c r="N24" s="348" t="str">
        <f t="shared" si="1"/>
        <v xml:space="preserve"> </v>
      </c>
      <c r="O24" s="209"/>
      <c r="P24" s="210"/>
      <c r="Q24" s="334"/>
      <c r="R24" s="335">
        <f t="shared" si="9"/>
        <v>0</v>
      </c>
      <c r="S24" s="349" t="str">
        <f t="shared" si="10"/>
        <v xml:space="preserve"> </v>
      </c>
      <c r="T24" s="350" t="str">
        <f t="shared" si="11"/>
        <v xml:space="preserve"> </v>
      </c>
      <c r="U24" s="350" t="str">
        <f t="shared" si="12"/>
        <v xml:space="preserve"> </v>
      </c>
      <c r="V24" s="351" t="str">
        <f t="shared" si="2"/>
        <v>/</v>
      </c>
      <c r="W24" s="352"/>
      <c r="X24" s="231"/>
      <c r="Y24" s="353">
        <f t="shared" si="3"/>
        <v>4</v>
      </c>
      <c r="Z24" s="354">
        <f t="shared" si="4"/>
        <v>4</v>
      </c>
      <c r="AA24" s="354">
        <f t="shared" si="5"/>
        <v>0</v>
      </c>
      <c r="AB24" s="355">
        <f t="shared" si="6"/>
        <v>0</v>
      </c>
      <c r="AC24" s="356" t="str">
        <f t="shared" si="13"/>
        <v>3</v>
      </c>
      <c r="AD24" s="357" t="str">
        <f t="shared" si="14"/>
        <v xml:space="preserve"> </v>
      </c>
      <c r="AE24" s="357" t="str">
        <f t="shared" si="15"/>
        <v xml:space="preserve"> </v>
      </c>
      <c r="AF24" s="358" t="str">
        <f t="shared" si="16"/>
        <v xml:space="preserve"> </v>
      </c>
      <c r="AG24" s="217"/>
      <c r="AH24" s="359" t="str">
        <f t="shared" si="17"/>
        <v>0</v>
      </c>
      <c r="AI24" s="231"/>
      <c r="AJ24" s="145"/>
      <c r="AK24" s="145"/>
      <c r="AL24" s="145"/>
      <c r="AM24" s="371"/>
      <c r="AN24" s="371"/>
      <c r="AO24" s="371"/>
      <c r="AP24" s="371"/>
      <c r="AQ24" s="371"/>
      <c r="AR24" s="185"/>
      <c r="AS24" s="185"/>
      <c r="AT24" s="145"/>
      <c r="AU24" s="145"/>
      <c r="AV24" s="145"/>
      <c r="AW24" s="145"/>
      <c r="AX24" s="376"/>
      <c r="AY24" s="145"/>
      <c r="AZ24" s="145"/>
      <c r="BA24" s="145"/>
      <c r="BB24" s="185"/>
      <c r="BC24" s="145"/>
      <c r="BD24" s="185"/>
      <c r="BE24" s="185"/>
    </row>
    <row r="25" spans="1:57" ht="17.100000000000001" customHeight="1" x14ac:dyDescent="0.5">
      <c r="A25" s="325">
        <v>21</v>
      </c>
      <c r="B25" s="544" t="str">
        <f>'เวลาเรียน1-1'!D26</f>
        <v>เด็กหญิง วรัญญา  สายทอง</v>
      </c>
      <c r="C25" s="209">
        <v>3</v>
      </c>
      <c r="D25" s="210">
        <v>3</v>
      </c>
      <c r="E25" s="210">
        <v>3</v>
      </c>
      <c r="F25" s="210">
        <v>3</v>
      </c>
      <c r="G25" s="210">
        <v>3</v>
      </c>
      <c r="H25" s="210">
        <v>3</v>
      </c>
      <c r="I25" s="210">
        <v>3</v>
      </c>
      <c r="J25" s="334">
        <v>2</v>
      </c>
      <c r="K25" s="346" t="str">
        <f t="shared" si="0"/>
        <v>/</v>
      </c>
      <c r="L25" s="8"/>
      <c r="M25" s="347" t="str">
        <f t="shared" si="8"/>
        <v xml:space="preserve"> </v>
      </c>
      <c r="N25" s="348" t="str">
        <f t="shared" si="1"/>
        <v xml:space="preserve"> </v>
      </c>
      <c r="O25" s="209">
        <v>3</v>
      </c>
      <c r="P25" s="210">
        <v>2</v>
      </c>
      <c r="Q25" s="334">
        <v>3</v>
      </c>
      <c r="R25" s="335">
        <f t="shared" si="9"/>
        <v>8</v>
      </c>
      <c r="S25" s="349" t="str">
        <f t="shared" si="10"/>
        <v>/</v>
      </c>
      <c r="T25" s="350" t="str">
        <f t="shared" si="11"/>
        <v xml:space="preserve"> </v>
      </c>
      <c r="U25" s="350" t="str">
        <f t="shared" si="12"/>
        <v xml:space="preserve"> </v>
      </c>
      <c r="V25" s="351" t="str">
        <f t="shared" si="2"/>
        <v xml:space="preserve"> </v>
      </c>
      <c r="W25" s="352"/>
      <c r="X25" s="231"/>
      <c r="Y25" s="353">
        <f t="shared" si="3"/>
        <v>7</v>
      </c>
      <c r="Z25" s="354">
        <f t="shared" si="4"/>
        <v>1</v>
      </c>
      <c r="AA25" s="354">
        <f t="shared" si="5"/>
        <v>0</v>
      </c>
      <c r="AB25" s="355">
        <f t="shared" si="6"/>
        <v>0</v>
      </c>
      <c r="AC25" s="356" t="str">
        <f t="shared" si="13"/>
        <v>3</v>
      </c>
      <c r="AD25" s="357"/>
      <c r="AE25" s="357" t="str">
        <f t="shared" si="15"/>
        <v xml:space="preserve"> </v>
      </c>
      <c r="AF25" s="358" t="str">
        <f t="shared" si="16"/>
        <v xml:space="preserve"> </v>
      </c>
      <c r="AG25" s="217"/>
      <c r="AH25" s="359">
        <f t="shared" si="17"/>
        <v>3</v>
      </c>
      <c r="AI25" s="231"/>
      <c r="AJ25" s="145"/>
      <c r="AK25" s="145"/>
      <c r="AL25" s="145"/>
      <c r="AM25" s="371"/>
      <c r="AN25" s="371"/>
      <c r="AO25" s="371"/>
      <c r="AP25" s="371"/>
      <c r="AQ25" s="371"/>
      <c r="AR25" s="185"/>
      <c r="AS25" s="185"/>
      <c r="AT25" s="145"/>
      <c r="AU25" s="145"/>
      <c r="AV25" s="145"/>
      <c r="AW25" s="145"/>
      <c r="AX25" s="376"/>
      <c r="AY25" s="145"/>
      <c r="AZ25" s="145"/>
      <c r="BA25" s="145"/>
      <c r="BB25" s="185"/>
      <c r="BC25" s="145"/>
      <c r="BD25" s="185"/>
      <c r="BE25" s="185"/>
    </row>
    <row r="26" spans="1:57" ht="17.100000000000001" customHeight="1" x14ac:dyDescent="0.5">
      <c r="A26" s="345">
        <v>22</v>
      </c>
      <c r="B26" s="544" t="str">
        <f>'เวลาเรียน1-1'!D27</f>
        <v>เด็กชาย เสก  ชนะกิจการชัย</v>
      </c>
      <c r="C26" s="209">
        <v>3</v>
      </c>
      <c r="D26" s="210">
        <v>3</v>
      </c>
      <c r="E26" s="210">
        <v>3</v>
      </c>
      <c r="F26" s="210">
        <v>1</v>
      </c>
      <c r="G26" s="210">
        <v>1</v>
      </c>
      <c r="H26" s="210">
        <v>1</v>
      </c>
      <c r="I26" s="210">
        <v>1</v>
      </c>
      <c r="J26" s="334">
        <v>1</v>
      </c>
      <c r="K26" s="346" t="str">
        <f t="shared" si="0"/>
        <v xml:space="preserve"> </v>
      </c>
      <c r="L26" s="8" t="str">
        <f t="shared" si="7"/>
        <v xml:space="preserve"> </v>
      </c>
      <c r="M26" s="347" t="str">
        <f t="shared" si="8"/>
        <v>/</v>
      </c>
      <c r="N26" s="348" t="str">
        <f t="shared" si="1"/>
        <v xml:space="preserve"> </v>
      </c>
      <c r="O26" s="209"/>
      <c r="P26" s="210"/>
      <c r="Q26" s="334"/>
      <c r="R26" s="335">
        <f t="shared" si="9"/>
        <v>0</v>
      </c>
      <c r="S26" s="349" t="str">
        <f t="shared" si="10"/>
        <v xml:space="preserve"> </v>
      </c>
      <c r="T26" s="350" t="str">
        <f t="shared" si="11"/>
        <v xml:space="preserve"> </v>
      </c>
      <c r="U26" s="350" t="str">
        <f t="shared" si="12"/>
        <v xml:space="preserve"> </v>
      </c>
      <c r="V26" s="351" t="str">
        <f t="shared" si="2"/>
        <v>/</v>
      </c>
      <c r="W26" s="352"/>
      <c r="X26" s="231"/>
      <c r="Y26" s="353">
        <f t="shared" si="3"/>
        <v>3</v>
      </c>
      <c r="Z26" s="354">
        <f t="shared" si="4"/>
        <v>0</v>
      </c>
      <c r="AA26" s="354">
        <f t="shared" si="5"/>
        <v>5</v>
      </c>
      <c r="AB26" s="355">
        <f t="shared" si="6"/>
        <v>0</v>
      </c>
      <c r="AC26" s="356" t="str">
        <f t="shared" si="13"/>
        <v xml:space="preserve"> </v>
      </c>
      <c r="AD26" s="357" t="str">
        <f t="shared" si="14"/>
        <v xml:space="preserve"> </v>
      </c>
      <c r="AE26" s="357" t="str">
        <f t="shared" si="15"/>
        <v>1</v>
      </c>
      <c r="AF26" s="358" t="str">
        <f t="shared" si="16"/>
        <v xml:space="preserve"> </v>
      </c>
      <c r="AG26" s="217"/>
      <c r="AH26" s="359" t="str">
        <f t="shared" si="17"/>
        <v>0</v>
      </c>
      <c r="AI26" s="231"/>
      <c r="AJ26" s="145"/>
      <c r="AK26" s="145"/>
      <c r="AL26" s="145"/>
      <c r="AM26" s="371"/>
      <c r="AN26" s="371"/>
      <c r="AO26" s="375"/>
      <c r="AP26" s="371"/>
      <c r="AQ26" s="371"/>
      <c r="AR26" s="185"/>
      <c r="AS26" s="185"/>
      <c r="AT26" s="145"/>
      <c r="AU26" s="145"/>
      <c r="AV26" s="145"/>
      <c r="AW26" s="145"/>
      <c r="AX26" s="376"/>
      <c r="AY26" s="145"/>
      <c r="AZ26" s="145"/>
      <c r="BA26" s="145"/>
      <c r="BB26" s="185"/>
      <c r="BC26" s="145"/>
      <c r="BD26" s="185"/>
      <c r="BE26" s="185"/>
    </row>
    <row r="27" spans="1:57" ht="17.100000000000001" customHeight="1" x14ac:dyDescent="0.5">
      <c r="A27" s="325">
        <v>23</v>
      </c>
      <c r="B27" s="326"/>
      <c r="C27" s="209"/>
      <c r="D27" s="210"/>
      <c r="E27" s="210"/>
      <c r="F27" s="210"/>
      <c r="G27" s="210"/>
      <c r="H27" s="210"/>
      <c r="I27" s="210"/>
      <c r="J27" s="334"/>
      <c r="K27" s="346"/>
      <c r="L27" s="8"/>
      <c r="M27" s="347"/>
      <c r="N27" s="348"/>
      <c r="O27" s="209"/>
      <c r="P27" s="210"/>
      <c r="Q27" s="334"/>
      <c r="R27" s="335"/>
      <c r="S27" s="349"/>
      <c r="T27" s="350"/>
      <c r="U27" s="350"/>
      <c r="V27" s="351"/>
      <c r="W27" s="352"/>
      <c r="X27" s="231"/>
      <c r="Y27" s="353"/>
      <c r="Z27" s="354"/>
      <c r="AA27" s="354"/>
      <c r="AB27" s="355"/>
      <c r="AC27" s="356"/>
      <c r="AD27" s="357"/>
      <c r="AE27" s="357"/>
      <c r="AF27" s="358"/>
      <c r="AG27" s="217"/>
      <c r="AH27" s="359"/>
      <c r="AI27" s="231"/>
      <c r="AJ27" s="145"/>
      <c r="AK27" s="145"/>
      <c r="AL27" s="145"/>
      <c r="AM27" s="371"/>
      <c r="AN27" s="371"/>
      <c r="AO27" s="371"/>
      <c r="AP27" s="371"/>
      <c r="AQ27" s="371"/>
      <c r="AR27" s="185"/>
      <c r="AS27" s="185"/>
      <c r="AT27" s="145"/>
      <c r="AU27" s="145"/>
      <c r="AV27" s="145"/>
      <c r="AW27" s="145"/>
      <c r="AX27" s="376"/>
      <c r="AY27" s="145"/>
      <c r="AZ27" s="145"/>
      <c r="BA27" s="145"/>
      <c r="BB27" s="185"/>
      <c r="BC27" s="145"/>
      <c r="BD27" s="185"/>
      <c r="BE27" s="185"/>
    </row>
    <row r="28" spans="1:57" ht="17.100000000000001" customHeight="1" x14ac:dyDescent="0.5">
      <c r="A28" s="345">
        <v>24</v>
      </c>
      <c r="B28" s="326"/>
      <c r="C28" s="209"/>
      <c r="D28" s="210"/>
      <c r="E28" s="210"/>
      <c r="F28" s="210"/>
      <c r="G28" s="210"/>
      <c r="H28" s="210"/>
      <c r="I28" s="210"/>
      <c r="J28" s="334"/>
      <c r="K28" s="346"/>
      <c r="L28" s="8"/>
      <c r="M28" s="347"/>
      <c r="N28" s="348"/>
      <c r="O28" s="209"/>
      <c r="P28" s="210"/>
      <c r="Q28" s="334"/>
      <c r="R28" s="335"/>
      <c r="S28" s="349"/>
      <c r="T28" s="364"/>
      <c r="U28" s="350"/>
      <c r="V28" s="351"/>
      <c r="W28" s="352"/>
      <c r="X28" s="231"/>
      <c r="Y28" s="353"/>
      <c r="Z28" s="354"/>
      <c r="AA28" s="354"/>
      <c r="AB28" s="355"/>
      <c r="AC28" s="356"/>
      <c r="AD28" s="357"/>
      <c r="AE28" s="357"/>
      <c r="AF28" s="358"/>
      <c r="AG28" s="217"/>
      <c r="AH28" s="359"/>
      <c r="AI28" s="231"/>
      <c r="AJ28" s="145"/>
      <c r="AK28" s="145"/>
      <c r="AL28" s="145"/>
      <c r="AM28" s="371"/>
      <c r="AN28" s="371"/>
      <c r="AO28" s="371"/>
      <c r="AP28" s="371"/>
      <c r="AQ28" s="371"/>
      <c r="AR28" s="185"/>
      <c r="AS28" s="185"/>
      <c r="AT28" s="145"/>
      <c r="AU28" s="145"/>
      <c r="AV28" s="145"/>
      <c r="AW28" s="145"/>
      <c r="AX28" s="376"/>
      <c r="AY28" s="145"/>
      <c r="AZ28" s="145"/>
      <c r="BA28" s="145"/>
      <c r="BB28" s="185"/>
      <c r="BC28" s="145"/>
      <c r="BD28" s="185"/>
      <c r="BE28" s="185"/>
    </row>
    <row r="29" spans="1:57" ht="17.100000000000001" customHeight="1" x14ac:dyDescent="0.5">
      <c r="A29" s="325">
        <v>25</v>
      </c>
      <c r="B29" s="326"/>
      <c r="C29" s="209"/>
      <c r="D29" s="210"/>
      <c r="E29" s="210"/>
      <c r="F29" s="210"/>
      <c r="G29" s="210"/>
      <c r="H29" s="210"/>
      <c r="I29" s="210"/>
      <c r="J29" s="334"/>
      <c r="K29" s="346"/>
      <c r="L29" s="8"/>
      <c r="M29" s="347"/>
      <c r="N29" s="348"/>
      <c r="O29" s="209"/>
      <c r="P29" s="210"/>
      <c r="Q29" s="334"/>
      <c r="R29" s="335"/>
      <c r="S29" s="349"/>
      <c r="T29" s="350"/>
      <c r="U29" s="350"/>
      <c r="V29" s="351"/>
      <c r="W29" s="352"/>
      <c r="X29" s="231"/>
      <c r="Y29" s="353"/>
      <c r="Z29" s="354"/>
      <c r="AA29" s="354"/>
      <c r="AB29" s="355"/>
      <c r="AC29" s="356"/>
      <c r="AD29" s="357"/>
      <c r="AE29" s="357"/>
      <c r="AF29" s="358"/>
      <c r="AG29" s="217"/>
      <c r="AH29" s="359"/>
      <c r="AI29" s="231"/>
      <c r="AJ29" s="145"/>
      <c r="AK29" s="145"/>
      <c r="AL29" s="145"/>
      <c r="AM29" s="371"/>
      <c r="AN29" s="371"/>
      <c r="AO29" s="371"/>
      <c r="AP29" s="371"/>
      <c r="AQ29" s="371"/>
      <c r="AR29" s="185"/>
      <c r="AS29" s="185"/>
      <c r="AT29" s="145"/>
      <c r="AU29" s="145"/>
      <c r="AV29" s="145"/>
      <c r="AW29" s="145"/>
      <c r="AX29" s="376"/>
      <c r="AY29" s="145"/>
      <c r="AZ29" s="145"/>
      <c r="BA29" s="145"/>
      <c r="BB29" s="185"/>
      <c r="BC29" s="145"/>
      <c r="BD29" s="185"/>
      <c r="BE29" s="185"/>
    </row>
    <row r="30" spans="1:57" ht="17.100000000000001" customHeight="1" x14ac:dyDescent="0.5">
      <c r="A30" s="345">
        <v>26</v>
      </c>
      <c r="B30" s="326"/>
      <c r="C30" s="209"/>
      <c r="D30" s="210"/>
      <c r="E30" s="210"/>
      <c r="F30" s="210"/>
      <c r="G30" s="210"/>
      <c r="H30" s="210"/>
      <c r="I30" s="210"/>
      <c r="J30" s="334"/>
      <c r="K30" s="346"/>
      <c r="L30" s="8"/>
      <c r="M30" s="347"/>
      <c r="N30" s="348"/>
      <c r="O30" s="209"/>
      <c r="P30" s="210"/>
      <c r="Q30" s="334"/>
      <c r="R30" s="335"/>
      <c r="S30" s="349"/>
      <c r="T30" s="350"/>
      <c r="U30" s="350"/>
      <c r="V30" s="351"/>
      <c r="W30" s="352"/>
      <c r="X30" s="231"/>
      <c r="Y30" s="353"/>
      <c r="Z30" s="354"/>
      <c r="AA30" s="354"/>
      <c r="AB30" s="355"/>
      <c r="AC30" s="356"/>
      <c r="AD30" s="357"/>
      <c r="AE30" s="357"/>
      <c r="AF30" s="358"/>
      <c r="AG30" s="217"/>
      <c r="AH30" s="359"/>
      <c r="AI30" s="231"/>
      <c r="AJ30" s="145"/>
      <c r="AK30" s="145"/>
      <c r="AL30" s="145"/>
      <c r="AM30" s="371"/>
      <c r="AN30" s="371"/>
      <c r="AO30" s="371"/>
      <c r="AP30" s="371"/>
      <c r="AQ30" s="371"/>
      <c r="AR30" s="185"/>
      <c r="AS30" s="185"/>
      <c r="AT30" s="145"/>
      <c r="AU30" s="145"/>
      <c r="AV30" s="145"/>
      <c r="AW30" s="145"/>
      <c r="AX30" s="376"/>
      <c r="AY30" s="145"/>
      <c r="AZ30" s="145"/>
      <c r="BA30" s="145"/>
      <c r="BB30" s="185"/>
      <c r="BC30" s="145"/>
      <c r="BD30" s="185"/>
      <c r="BE30" s="185"/>
    </row>
    <row r="31" spans="1:57" ht="17.100000000000001" customHeight="1" x14ac:dyDescent="0.5">
      <c r="A31" s="325">
        <v>27</v>
      </c>
      <c r="B31" s="326"/>
      <c r="C31" s="209"/>
      <c r="D31" s="210"/>
      <c r="E31" s="210"/>
      <c r="F31" s="210"/>
      <c r="G31" s="210"/>
      <c r="H31" s="210"/>
      <c r="I31" s="210"/>
      <c r="J31" s="334"/>
      <c r="K31" s="346"/>
      <c r="L31" s="8"/>
      <c r="M31" s="347"/>
      <c r="N31" s="348"/>
      <c r="O31" s="209"/>
      <c r="P31" s="210"/>
      <c r="Q31" s="334"/>
      <c r="R31" s="335"/>
      <c r="S31" s="349"/>
      <c r="T31" s="350"/>
      <c r="U31" s="350"/>
      <c r="V31" s="351"/>
      <c r="W31" s="352"/>
      <c r="X31" s="231"/>
      <c r="Y31" s="353"/>
      <c r="Z31" s="354"/>
      <c r="AA31" s="354"/>
      <c r="AB31" s="355"/>
      <c r="AC31" s="356"/>
      <c r="AD31" s="357"/>
      <c r="AE31" s="357"/>
      <c r="AF31" s="358"/>
      <c r="AG31" s="217"/>
      <c r="AH31" s="359"/>
      <c r="AI31" s="231"/>
      <c r="AJ31" s="145"/>
      <c r="AK31" s="145"/>
      <c r="AL31" s="145"/>
      <c r="AM31" s="371"/>
      <c r="AN31" s="371"/>
      <c r="AO31" s="375"/>
      <c r="AP31" s="371"/>
      <c r="AQ31" s="371"/>
      <c r="AR31" s="185"/>
      <c r="AS31" s="185"/>
      <c r="AT31" s="145"/>
      <c r="AU31" s="145"/>
      <c r="AV31" s="145"/>
      <c r="AW31" s="145"/>
      <c r="AX31" s="376"/>
      <c r="AY31" s="145"/>
      <c r="AZ31" s="145"/>
      <c r="BA31" s="145"/>
      <c r="BB31" s="185"/>
      <c r="BC31" s="145"/>
      <c r="BD31" s="185"/>
      <c r="BE31" s="185"/>
    </row>
    <row r="32" spans="1:57" ht="17.100000000000001" customHeight="1" x14ac:dyDescent="0.5">
      <c r="A32" s="345">
        <v>28</v>
      </c>
      <c r="B32" s="326"/>
      <c r="C32" s="209"/>
      <c r="D32" s="210"/>
      <c r="E32" s="210"/>
      <c r="F32" s="210"/>
      <c r="G32" s="210"/>
      <c r="H32" s="210"/>
      <c r="I32" s="210"/>
      <c r="J32" s="334"/>
      <c r="K32" s="346"/>
      <c r="L32" s="8"/>
      <c r="M32" s="347"/>
      <c r="N32" s="348"/>
      <c r="O32" s="209"/>
      <c r="P32" s="210"/>
      <c r="Q32" s="334"/>
      <c r="R32" s="335"/>
      <c r="S32" s="349"/>
      <c r="T32" s="350"/>
      <c r="U32" s="350"/>
      <c r="V32" s="351"/>
      <c r="W32" s="352"/>
      <c r="X32" s="231"/>
      <c r="Y32" s="353"/>
      <c r="Z32" s="354"/>
      <c r="AA32" s="354"/>
      <c r="AB32" s="355"/>
      <c r="AC32" s="356"/>
      <c r="AD32" s="357"/>
      <c r="AE32" s="357"/>
      <c r="AF32" s="358"/>
      <c r="AG32" s="217"/>
      <c r="AH32" s="359"/>
      <c r="AI32" s="231"/>
      <c r="AJ32" s="145"/>
      <c r="AK32" s="145"/>
      <c r="AL32" s="145"/>
      <c r="AM32" s="371"/>
      <c r="AN32" s="371"/>
      <c r="AO32" s="371"/>
      <c r="AP32" s="371"/>
      <c r="AQ32" s="371"/>
      <c r="AR32" s="185"/>
      <c r="AS32" s="185"/>
      <c r="AT32" s="145"/>
      <c r="AU32" s="145"/>
      <c r="AV32" s="145"/>
      <c r="AW32" s="145"/>
      <c r="AX32" s="376"/>
      <c r="AY32" s="145"/>
      <c r="AZ32" s="145"/>
      <c r="BA32" s="145"/>
      <c r="BB32" s="185"/>
      <c r="BC32" s="145"/>
      <c r="BD32" s="185"/>
      <c r="BE32" s="185"/>
    </row>
    <row r="33" spans="1:57" ht="17.100000000000001" customHeight="1" x14ac:dyDescent="0.5">
      <c r="A33" s="325">
        <v>29</v>
      </c>
      <c r="B33" s="326"/>
      <c r="C33" s="209"/>
      <c r="D33" s="210"/>
      <c r="E33" s="210"/>
      <c r="F33" s="210"/>
      <c r="G33" s="210"/>
      <c r="H33" s="210"/>
      <c r="I33" s="210"/>
      <c r="J33" s="334"/>
      <c r="K33" s="346"/>
      <c r="L33" s="8"/>
      <c r="M33" s="347"/>
      <c r="N33" s="348"/>
      <c r="O33" s="209"/>
      <c r="P33" s="210"/>
      <c r="Q33" s="334"/>
      <c r="R33" s="335"/>
      <c r="S33" s="349"/>
      <c r="T33" s="364"/>
      <c r="U33" s="350"/>
      <c r="V33" s="351"/>
      <c r="W33" s="352"/>
      <c r="X33" s="231"/>
      <c r="Y33" s="353"/>
      <c r="Z33" s="354"/>
      <c r="AA33" s="354"/>
      <c r="AB33" s="355"/>
      <c r="AC33" s="356"/>
      <c r="AD33" s="357"/>
      <c r="AE33" s="357"/>
      <c r="AF33" s="358"/>
      <c r="AG33" s="217"/>
      <c r="AH33" s="359"/>
      <c r="AI33" s="231"/>
      <c r="AJ33" s="145"/>
      <c r="AK33" s="145"/>
      <c r="AL33" s="145"/>
      <c r="AM33" s="371"/>
      <c r="AN33" s="371"/>
      <c r="AO33" s="371"/>
      <c r="AP33" s="371"/>
      <c r="AQ33" s="371"/>
      <c r="AR33" s="185"/>
      <c r="AS33" s="185"/>
      <c r="AT33" s="145"/>
      <c r="AU33" s="145"/>
      <c r="AV33" s="145"/>
      <c r="AW33" s="145"/>
      <c r="AX33" s="376"/>
      <c r="AY33" s="145"/>
      <c r="AZ33" s="145"/>
      <c r="BA33" s="145"/>
      <c r="BB33" s="185"/>
      <c r="BC33" s="145"/>
      <c r="BD33" s="185"/>
      <c r="BE33" s="185"/>
    </row>
    <row r="34" spans="1:57" ht="17.100000000000001" customHeight="1" x14ac:dyDescent="0.5">
      <c r="A34" s="345">
        <v>30</v>
      </c>
      <c r="B34" s="326"/>
      <c r="C34" s="209"/>
      <c r="D34" s="210"/>
      <c r="E34" s="210"/>
      <c r="F34" s="210"/>
      <c r="G34" s="210"/>
      <c r="H34" s="210"/>
      <c r="I34" s="210"/>
      <c r="J34" s="334"/>
      <c r="K34" s="346"/>
      <c r="L34" s="8"/>
      <c r="M34" s="347"/>
      <c r="N34" s="348"/>
      <c r="O34" s="209"/>
      <c r="P34" s="210"/>
      <c r="Q34" s="334"/>
      <c r="R34" s="335"/>
      <c r="S34" s="349"/>
      <c r="T34" s="350"/>
      <c r="U34" s="350"/>
      <c r="V34" s="351"/>
      <c r="W34" s="352"/>
      <c r="X34" s="231"/>
      <c r="Y34" s="353"/>
      <c r="Z34" s="354"/>
      <c r="AA34" s="354"/>
      <c r="AB34" s="355"/>
      <c r="AC34" s="356"/>
      <c r="AD34" s="357"/>
      <c r="AE34" s="357"/>
      <c r="AF34" s="358"/>
      <c r="AG34" s="217"/>
      <c r="AH34" s="359"/>
      <c r="AI34" s="231"/>
      <c r="AJ34" s="145"/>
      <c r="AK34" s="145"/>
      <c r="AL34" s="145"/>
      <c r="AM34" s="371"/>
      <c r="AN34" s="371"/>
      <c r="AO34" s="371"/>
      <c r="AP34" s="371"/>
      <c r="AQ34" s="371"/>
      <c r="AR34" s="185"/>
      <c r="AS34" s="185"/>
      <c r="AT34" s="145"/>
      <c r="AU34" s="145"/>
      <c r="AV34" s="145"/>
      <c r="AW34" s="145"/>
      <c r="AX34" s="376"/>
      <c r="AY34" s="145"/>
      <c r="AZ34" s="145"/>
      <c r="BA34" s="145"/>
      <c r="BB34" s="185"/>
      <c r="BC34" s="145"/>
      <c r="BD34" s="185"/>
      <c r="BE34" s="185"/>
    </row>
    <row r="35" spans="1:57" ht="17.100000000000001" customHeight="1" x14ac:dyDescent="0.5">
      <c r="A35" s="325">
        <v>31</v>
      </c>
      <c r="B35" s="326"/>
      <c r="C35" s="346"/>
      <c r="D35" s="8"/>
      <c r="E35" s="8"/>
      <c r="F35" s="8"/>
      <c r="G35" s="8"/>
      <c r="H35" s="8"/>
      <c r="I35" s="8"/>
      <c r="J35" s="378"/>
      <c r="K35" s="346"/>
      <c r="L35" s="8"/>
      <c r="M35" s="347"/>
      <c r="N35" s="348"/>
      <c r="O35" s="346"/>
      <c r="P35" s="8"/>
      <c r="Q35" s="378"/>
      <c r="R35" s="379"/>
      <c r="S35" s="349"/>
      <c r="T35" s="350"/>
      <c r="U35" s="350"/>
      <c r="V35" s="351"/>
      <c r="W35" s="352"/>
      <c r="X35" s="231"/>
      <c r="Y35" s="353"/>
      <c r="Z35" s="354"/>
      <c r="AA35" s="354"/>
      <c r="AB35" s="355"/>
      <c r="AC35" s="356"/>
      <c r="AD35" s="357"/>
      <c r="AE35" s="357"/>
      <c r="AF35" s="358"/>
      <c r="AG35" s="217"/>
      <c r="AH35" s="359"/>
      <c r="AI35" s="231"/>
      <c r="AJ35" s="145"/>
      <c r="AK35" s="145"/>
      <c r="AL35" s="145"/>
      <c r="AM35" s="371"/>
      <c r="AN35" s="371"/>
      <c r="AO35" s="375"/>
      <c r="AP35" s="371"/>
      <c r="AQ35" s="371"/>
      <c r="AR35" s="185"/>
      <c r="AS35" s="185"/>
      <c r="AT35" s="145"/>
      <c r="AU35" s="145"/>
      <c r="AV35" s="145"/>
      <c r="AW35" s="145"/>
      <c r="AX35" s="376"/>
      <c r="AY35" s="145"/>
      <c r="AZ35" s="145"/>
      <c r="BA35" s="145"/>
      <c r="BB35" s="185"/>
      <c r="BC35" s="145"/>
      <c r="BD35" s="185"/>
      <c r="BE35" s="185"/>
    </row>
    <row r="36" spans="1:57" ht="17.100000000000001" customHeight="1" x14ac:dyDescent="0.5">
      <c r="A36" s="345">
        <v>32</v>
      </c>
      <c r="B36" s="326"/>
      <c r="C36" s="346"/>
      <c r="D36" s="8"/>
      <c r="E36" s="8"/>
      <c r="F36" s="8"/>
      <c r="G36" s="8"/>
      <c r="H36" s="8"/>
      <c r="I36" s="8"/>
      <c r="J36" s="378"/>
      <c r="K36" s="346"/>
      <c r="L36" s="8"/>
      <c r="M36" s="347"/>
      <c r="N36" s="348"/>
      <c r="O36" s="346"/>
      <c r="P36" s="8"/>
      <c r="Q36" s="378"/>
      <c r="R36" s="379"/>
      <c r="S36" s="349"/>
      <c r="T36" s="350"/>
      <c r="U36" s="350"/>
      <c r="V36" s="351"/>
      <c r="W36" s="352"/>
      <c r="X36" s="231"/>
      <c r="Y36" s="353"/>
      <c r="Z36" s="354"/>
      <c r="AA36" s="354"/>
      <c r="AB36" s="355"/>
      <c r="AC36" s="356"/>
      <c r="AD36" s="357"/>
      <c r="AE36" s="357"/>
      <c r="AF36" s="358"/>
      <c r="AG36" s="185"/>
      <c r="AH36" s="359"/>
      <c r="AI36" s="231"/>
      <c r="AJ36" s="145"/>
      <c r="AK36" s="145"/>
      <c r="AL36" s="145"/>
      <c r="AM36" s="371"/>
      <c r="AN36" s="371"/>
      <c r="AO36" s="371"/>
      <c r="AP36" s="371"/>
      <c r="AQ36" s="371"/>
      <c r="AR36" s="185"/>
      <c r="AS36" s="185"/>
      <c r="AT36" s="145"/>
      <c r="AU36" s="145"/>
      <c r="AV36" s="145"/>
      <c r="AW36" s="145"/>
      <c r="AX36" s="376"/>
      <c r="AY36" s="145"/>
      <c r="AZ36" s="145"/>
      <c r="BA36" s="145"/>
      <c r="BB36" s="185"/>
      <c r="BC36" s="145"/>
      <c r="BD36" s="185"/>
      <c r="BE36" s="185"/>
    </row>
    <row r="37" spans="1:57" ht="17.100000000000001" customHeight="1" x14ac:dyDescent="0.5">
      <c r="A37" s="325">
        <v>33</v>
      </c>
      <c r="B37" s="326"/>
      <c r="C37" s="346"/>
      <c r="D37" s="8"/>
      <c r="E37" s="8"/>
      <c r="F37" s="8"/>
      <c r="G37" s="8"/>
      <c r="H37" s="8"/>
      <c r="I37" s="8"/>
      <c r="J37" s="378"/>
      <c r="K37" s="346"/>
      <c r="L37" s="8"/>
      <c r="M37" s="347"/>
      <c r="N37" s="348"/>
      <c r="O37" s="346"/>
      <c r="P37" s="8"/>
      <c r="Q37" s="378"/>
      <c r="R37" s="379"/>
      <c r="S37" s="349"/>
      <c r="T37" s="364"/>
      <c r="U37" s="350"/>
      <c r="V37" s="351"/>
      <c r="W37" s="352"/>
      <c r="X37" s="231"/>
      <c r="Y37" s="353"/>
      <c r="Z37" s="354"/>
      <c r="AA37" s="354"/>
      <c r="AB37" s="355"/>
      <c r="AC37" s="356"/>
      <c r="AD37" s="357"/>
      <c r="AE37" s="357"/>
      <c r="AF37" s="358"/>
      <c r="AG37" s="185"/>
      <c r="AH37" s="359"/>
      <c r="AI37" s="231"/>
      <c r="AJ37" s="145"/>
      <c r="AK37" s="145"/>
      <c r="AL37" s="145"/>
      <c r="AM37" s="371"/>
      <c r="AN37" s="371"/>
      <c r="AO37" s="371"/>
      <c r="AP37" s="371"/>
      <c r="AQ37" s="371"/>
      <c r="AR37" s="185"/>
      <c r="AS37" s="185"/>
      <c r="AT37" s="145"/>
      <c r="AU37" s="145"/>
      <c r="AV37" s="145"/>
      <c r="AW37" s="145"/>
      <c r="AX37" s="376"/>
      <c r="AY37" s="145"/>
      <c r="AZ37" s="145"/>
      <c r="BA37" s="145"/>
      <c r="BB37" s="185"/>
      <c r="BC37" s="145"/>
      <c r="BD37" s="185"/>
      <c r="BE37" s="185"/>
    </row>
    <row r="38" spans="1:57" ht="17.100000000000001" customHeight="1" x14ac:dyDescent="0.5">
      <c r="A38" s="345">
        <v>34</v>
      </c>
      <c r="B38" s="326"/>
      <c r="C38" s="346"/>
      <c r="D38" s="8"/>
      <c r="E38" s="8"/>
      <c r="F38" s="8"/>
      <c r="G38" s="8"/>
      <c r="H38" s="8"/>
      <c r="I38" s="8"/>
      <c r="J38" s="378"/>
      <c r="K38" s="346"/>
      <c r="L38" s="8"/>
      <c r="M38" s="347"/>
      <c r="N38" s="348"/>
      <c r="O38" s="346"/>
      <c r="P38" s="8"/>
      <c r="Q38" s="378"/>
      <c r="R38" s="379"/>
      <c r="S38" s="349"/>
      <c r="T38" s="350"/>
      <c r="U38" s="350"/>
      <c r="V38" s="351"/>
      <c r="W38" s="352"/>
      <c r="X38" s="231"/>
      <c r="Y38" s="353"/>
      <c r="Z38" s="354"/>
      <c r="AA38" s="354"/>
      <c r="AB38" s="355"/>
      <c r="AC38" s="356"/>
      <c r="AD38" s="357"/>
      <c r="AE38" s="357"/>
      <c r="AF38" s="358"/>
      <c r="AG38" s="185"/>
      <c r="AH38" s="359"/>
      <c r="AI38" s="231"/>
      <c r="AJ38" s="145"/>
      <c r="AK38" s="145"/>
      <c r="AL38" s="145"/>
      <c r="AM38" s="371"/>
      <c r="AN38" s="371"/>
      <c r="AO38" s="371"/>
      <c r="AP38" s="371"/>
      <c r="AQ38" s="371"/>
      <c r="AR38" s="185"/>
      <c r="AS38" s="185"/>
      <c r="AT38" s="145"/>
      <c r="AU38" s="145"/>
      <c r="AV38" s="145"/>
      <c r="AW38" s="145"/>
      <c r="AX38" s="376"/>
      <c r="AY38" s="145"/>
      <c r="AZ38" s="145"/>
      <c r="BA38" s="145"/>
      <c r="BB38" s="185"/>
      <c r="BC38" s="145"/>
      <c r="BD38" s="185"/>
      <c r="BE38" s="185"/>
    </row>
    <row r="39" spans="1:57" ht="17.100000000000001" customHeight="1" x14ac:dyDescent="0.5">
      <c r="A39" s="325">
        <v>35</v>
      </c>
      <c r="B39" s="326"/>
      <c r="C39" s="346"/>
      <c r="D39" s="8"/>
      <c r="E39" s="8"/>
      <c r="F39" s="8"/>
      <c r="G39" s="8"/>
      <c r="H39" s="8"/>
      <c r="I39" s="8"/>
      <c r="J39" s="378"/>
      <c r="K39" s="346"/>
      <c r="L39" s="8"/>
      <c r="M39" s="347"/>
      <c r="N39" s="348"/>
      <c r="O39" s="346"/>
      <c r="P39" s="8"/>
      <c r="Q39" s="378"/>
      <c r="R39" s="379"/>
      <c r="S39" s="349"/>
      <c r="T39" s="350"/>
      <c r="U39" s="350"/>
      <c r="V39" s="351"/>
      <c r="W39" s="352"/>
      <c r="X39" s="231"/>
      <c r="Y39" s="353"/>
      <c r="Z39" s="354"/>
      <c r="AA39" s="354"/>
      <c r="AB39" s="355"/>
      <c r="AC39" s="356"/>
      <c r="AD39" s="357"/>
      <c r="AE39" s="357"/>
      <c r="AF39" s="358"/>
      <c r="AG39" s="185"/>
      <c r="AH39" s="359"/>
      <c r="AI39" s="231"/>
      <c r="AJ39" s="145"/>
      <c r="AK39" s="145"/>
      <c r="AL39" s="145"/>
      <c r="AM39" s="371"/>
      <c r="AN39" s="371"/>
      <c r="AO39" s="371"/>
      <c r="AP39" s="371"/>
      <c r="AQ39" s="371"/>
      <c r="AR39" s="185"/>
      <c r="AS39" s="185"/>
      <c r="AT39" s="145"/>
      <c r="AU39" s="145"/>
      <c r="AV39" s="145"/>
      <c r="AW39" s="145"/>
      <c r="AX39" s="376"/>
      <c r="AY39" s="145"/>
      <c r="AZ39" s="145"/>
      <c r="BA39" s="145"/>
      <c r="BB39" s="185"/>
      <c r="BC39" s="145"/>
      <c r="BD39" s="185"/>
      <c r="BE39" s="185"/>
    </row>
    <row r="40" spans="1:57" ht="17.100000000000001" customHeight="1" x14ac:dyDescent="0.5">
      <c r="A40" s="345">
        <v>36</v>
      </c>
      <c r="B40" s="326"/>
      <c r="C40" s="346"/>
      <c r="D40" s="8"/>
      <c r="E40" s="8"/>
      <c r="F40" s="8"/>
      <c r="G40" s="8"/>
      <c r="H40" s="8"/>
      <c r="I40" s="8"/>
      <c r="J40" s="378"/>
      <c r="K40" s="346"/>
      <c r="L40" s="8"/>
      <c r="M40" s="347"/>
      <c r="N40" s="348"/>
      <c r="O40" s="346"/>
      <c r="P40" s="8"/>
      <c r="Q40" s="378"/>
      <c r="R40" s="379"/>
      <c r="S40" s="349"/>
      <c r="T40" s="350"/>
      <c r="U40" s="350"/>
      <c r="V40" s="351"/>
      <c r="W40" s="352"/>
      <c r="X40" s="231"/>
      <c r="Y40" s="353"/>
      <c r="Z40" s="354"/>
      <c r="AA40" s="354"/>
      <c r="AB40" s="355"/>
      <c r="AC40" s="356"/>
      <c r="AD40" s="357"/>
      <c r="AE40" s="357"/>
      <c r="AF40" s="358"/>
      <c r="AG40" s="185"/>
      <c r="AH40" s="359"/>
      <c r="AI40" s="231"/>
      <c r="AJ40" s="145"/>
      <c r="AK40" s="145"/>
      <c r="AL40" s="145"/>
      <c r="AM40" s="371"/>
      <c r="AN40" s="371"/>
      <c r="AO40" s="375"/>
      <c r="AP40" s="371"/>
      <c r="AQ40" s="371"/>
      <c r="AR40" s="185"/>
      <c r="AS40" s="185"/>
      <c r="AT40" s="145"/>
      <c r="AU40" s="145"/>
      <c r="AV40" s="145"/>
      <c r="AW40" s="145"/>
      <c r="AX40" s="376"/>
      <c r="AY40" s="145"/>
      <c r="AZ40" s="145"/>
      <c r="BA40" s="145"/>
      <c r="BB40" s="185"/>
      <c r="BC40" s="145"/>
      <c r="BD40" s="185"/>
      <c r="BE40" s="185"/>
    </row>
    <row r="41" spans="1:57" ht="17.100000000000001" customHeight="1" x14ac:dyDescent="0.5">
      <c r="A41" s="325">
        <v>37</v>
      </c>
      <c r="B41" s="326"/>
      <c r="C41" s="346"/>
      <c r="D41" s="8"/>
      <c r="E41" s="8"/>
      <c r="F41" s="8"/>
      <c r="G41" s="8"/>
      <c r="H41" s="8"/>
      <c r="I41" s="8"/>
      <c r="J41" s="378"/>
      <c r="K41" s="346"/>
      <c r="L41" s="8"/>
      <c r="M41" s="347"/>
      <c r="N41" s="348"/>
      <c r="O41" s="346"/>
      <c r="P41" s="8"/>
      <c r="Q41" s="378"/>
      <c r="R41" s="379"/>
      <c r="S41" s="349"/>
      <c r="T41" s="350"/>
      <c r="U41" s="350"/>
      <c r="V41" s="351"/>
      <c r="W41" s="352"/>
      <c r="X41" s="231"/>
      <c r="Y41" s="353"/>
      <c r="Z41" s="354"/>
      <c r="AA41" s="354"/>
      <c r="AB41" s="355"/>
      <c r="AC41" s="356"/>
      <c r="AD41" s="357"/>
      <c r="AE41" s="357"/>
      <c r="AF41" s="358"/>
      <c r="AG41" s="185"/>
      <c r="AH41" s="359"/>
      <c r="AI41" s="231"/>
      <c r="AJ41" s="145"/>
      <c r="AK41" s="145"/>
      <c r="AL41" s="145"/>
      <c r="AM41" s="371"/>
      <c r="AN41" s="371"/>
      <c r="AO41" s="371"/>
      <c r="AP41" s="371"/>
      <c r="AQ41" s="371"/>
      <c r="AR41" s="185"/>
      <c r="AS41" s="185"/>
      <c r="AT41" s="145"/>
      <c r="AU41" s="145"/>
      <c r="AV41" s="145"/>
      <c r="AW41" s="145"/>
      <c r="AX41" s="376"/>
      <c r="AY41" s="145"/>
      <c r="AZ41" s="145"/>
      <c r="BA41" s="145"/>
      <c r="BB41" s="185"/>
      <c r="BC41" s="145"/>
      <c r="BD41" s="185"/>
      <c r="BE41" s="185"/>
    </row>
    <row r="42" spans="1:57" ht="17.100000000000001" customHeight="1" x14ac:dyDescent="0.5">
      <c r="A42" s="345">
        <v>38</v>
      </c>
      <c r="B42" s="326"/>
      <c r="C42" s="346"/>
      <c r="D42" s="8"/>
      <c r="E42" s="8"/>
      <c r="F42" s="8"/>
      <c r="G42" s="8"/>
      <c r="H42" s="8"/>
      <c r="I42" s="8"/>
      <c r="J42" s="378"/>
      <c r="K42" s="346"/>
      <c r="L42" s="8"/>
      <c r="M42" s="347"/>
      <c r="N42" s="348"/>
      <c r="O42" s="346"/>
      <c r="P42" s="8"/>
      <c r="Q42" s="378"/>
      <c r="R42" s="379"/>
      <c r="S42" s="349"/>
      <c r="T42" s="350"/>
      <c r="U42" s="350"/>
      <c r="V42" s="351"/>
      <c r="W42" s="352"/>
      <c r="X42" s="231"/>
      <c r="Y42" s="353"/>
      <c r="Z42" s="354"/>
      <c r="AA42" s="354"/>
      <c r="AB42" s="355"/>
      <c r="AC42" s="356"/>
      <c r="AD42" s="357"/>
      <c r="AE42" s="357"/>
      <c r="AF42" s="358"/>
      <c r="AG42" s="185"/>
      <c r="AH42" s="359"/>
      <c r="AI42" s="231"/>
      <c r="AJ42" s="145"/>
      <c r="AK42" s="145"/>
      <c r="AL42" s="145"/>
      <c r="AM42" s="371"/>
      <c r="AN42" s="371"/>
      <c r="AO42" s="371"/>
      <c r="AP42" s="371"/>
      <c r="AQ42" s="371"/>
      <c r="AR42" s="185"/>
      <c r="AS42" s="185"/>
      <c r="AT42" s="145"/>
      <c r="AU42" s="145"/>
      <c r="AV42" s="145"/>
      <c r="AW42" s="145"/>
      <c r="AX42" s="376"/>
      <c r="AY42" s="145"/>
      <c r="AZ42" s="145"/>
      <c r="BA42" s="145"/>
      <c r="BB42" s="185"/>
      <c r="BC42" s="145"/>
      <c r="BD42" s="185"/>
      <c r="BE42" s="185"/>
    </row>
    <row r="43" spans="1:57" ht="17.100000000000001" customHeight="1" x14ac:dyDescent="0.5">
      <c r="A43" s="325">
        <v>39</v>
      </c>
      <c r="B43" s="326"/>
      <c r="C43" s="346"/>
      <c r="D43" s="8"/>
      <c r="E43" s="8"/>
      <c r="F43" s="8"/>
      <c r="G43" s="8"/>
      <c r="H43" s="8"/>
      <c r="I43" s="8"/>
      <c r="J43" s="378"/>
      <c r="K43" s="346"/>
      <c r="L43" s="8"/>
      <c r="M43" s="347"/>
      <c r="N43" s="348"/>
      <c r="O43" s="380"/>
      <c r="P43" s="381"/>
      <c r="Q43" s="382"/>
      <c r="R43" s="379"/>
      <c r="S43" s="349"/>
      <c r="T43" s="350"/>
      <c r="U43" s="350"/>
      <c r="V43" s="351"/>
      <c r="W43" s="383"/>
      <c r="X43" s="231"/>
      <c r="Y43" s="353"/>
      <c r="Z43" s="354"/>
      <c r="AA43" s="354"/>
      <c r="AB43" s="355"/>
      <c r="AC43" s="356"/>
      <c r="AD43" s="357"/>
      <c r="AE43" s="357" t="str">
        <f t="shared" si="15"/>
        <v xml:space="preserve"> </v>
      </c>
      <c r="AF43" s="358" t="str">
        <f t="shared" si="16"/>
        <v xml:space="preserve"> </v>
      </c>
      <c r="AG43" s="185"/>
      <c r="AH43" s="359"/>
      <c r="AI43" s="231"/>
      <c r="AJ43" s="145"/>
      <c r="AK43" s="145"/>
      <c r="AL43" s="145"/>
      <c r="AM43" s="371"/>
      <c r="AN43" s="371"/>
      <c r="AO43" s="371"/>
      <c r="AP43" s="371"/>
      <c r="AQ43" s="371"/>
      <c r="AR43" s="185"/>
      <c r="AS43" s="185"/>
      <c r="AT43" s="145"/>
      <c r="AU43" s="145"/>
      <c r="AV43" s="145"/>
      <c r="AW43" s="145"/>
      <c r="AX43" s="376"/>
      <c r="AY43" s="145"/>
      <c r="AZ43" s="145"/>
      <c r="BA43" s="145"/>
      <c r="BB43" s="185"/>
      <c r="BC43" s="145"/>
      <c r="BD43" s="185"/>
      <c r="BE43" s="185"/>
    </row>
    <row r="44" spans="1:57" s="185" customFormat="1" ht="16.5" customHeight="1" thickBot="1" x14ac:dyDescent="0.55000000000000004">
      <c r="A44" s="384">
        <v>40</v>
      </c>
      <c r="B44" s="326"/>
      <c r="C44" s="385"/>
      <c r="D44" s="386"/>
      <c r="E44" s="386"/>
      <c r="F44" s="386"/>
      <c r="G44" s="386"/>
      <c r="H44" s="386"/>
      <c r="I44" s="386"/>
      <c r="J44" s="387"/>
      <c r="K44" s="385"/>
      <c r="L44" s="386"/>
      <c r="M44" s="388"/>
      <c r="N44" s="389"/>
      <c r="O44" s="385"/>
      <c r="P44" s="386"/>
      <c r="Q44" s="390"/>
      <c r="R44" s="391"/>
      <c r="S44" s="349"/>
      <c r="T44" s="350"/>
      <c r="U44" s="350"/>
      <c r="V44" s="351"/>
      <c r="W44" s="392"/>
      <c r="X44" s="231"/>
      <c r="Y44" s="353"/>
      <c r="Z44" s="354"/>
      <c r="AA44" s="354"/>
      <c r="AB44" s="355"/>
      <c r="AC44" s="356"/>
      <c r="AD44" s="357"/>
      <c r="AE44" s="357" t="str">
        <f t="shared" si="15"/>
        <v xml:space="preserve"> </v>
      </c>
      <c r="AF44" s="358" t="str">
        <f t="shared" si="16"/>
        <v xml:space="preserve"> </v>
      </c>
      <c r="AG44" s="231"/>
      <c r="AH44" s="359"/>
      <c r="AI44" s="231"/>
      <c r="AJ44" s="145"/>
      <c r="AK44" s="145"/>
      <c r="AL44" s="145"/>
      <c r="AM44" s="371"/>
      <c r="AN44" s="371"/>
      <c r="AO44" s="375"/>
      <c r="AP44" s="371"/>
      <c r="AQ44" s="371"/>
      <c r="AT44" s="145"/>
      <c r="AU44" s="145"/>
      <c r="AV44" s="145"/>
      <c r="AW44" s="145"/>
      <c r="AX44" s="376"/>
      <c r="AY44" s="145"/>
      <c r="AZ44" s="145"/>
      <c r="BA44" s="145"/>
      <c r="BC44" s="145"/>
    </row>
    <row r="45" spans="1:57" s="185" customFormat="1" ht="5.25" customHeight="1" x14ac:dyDescent="0.5">
      <c r="A45" s="393"/>
      <c r="B45" s="394"/>
      <c r="C45" s="145"/>
      <c r="D45" s="145"/>
      <c r="E45" s="145"/>
      <c r="F45" s="145"/>
      <c r="G45" s="145"/>
      <c r="H45" s="145"/>
      <c r="I45" s="145"/>
      <c r="J45" s="145"/>
      <c r="K45" s="371"/>
      <c r="L45" s="371"/>
      <c r="M45" s="145"/>
      <c r="N45" s="145"/>
      <c r="O45" s="145"/>
      <c r="P45" s="145"/>
      <c r="Q45" s="371"/>
      <c r="R45" s="371"/>
      <c r="S45" s="145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145"/>
      <c r="AK45" s="145"/>
      <c r="AL45" s="145"/>
      <c r="AM45" s="371"/>
      <c r="AN45" s="371"/>
      <c r="AO45" s="375"/>
      <c r="AP45" s="371"/>
      <c r="AQ45" s="371"/>
      <c r="AT45" s="145"/>
      <c r="AU45" s="145"/>
      <c r="AV45" s="145"/>
      <c r="AW45" s="145"/>
      <c r="AX45" s="376"/>
      <c r="AY45" s="145"/>
      <c r="AZ45" s="145"/>
      <c r="BA45" s="145"/>
      <c r="BC45" s="145"/>
    </row>
    <row r="46" spans="1:57" s="185" customFormat="1" ht="5.25" customHeight="1" x14ac:dyDescent="0.5">
      <c r="A46" s="393"/>
      <c r="B46" s="394"/>
      <c r="C46" s="145"/>
      <c r="D46" s="145"/>
      <c r="E46" s="145"/>
      <c r="F46" s="145"/>
      <c r="G46" s="145"/>
      <c r="H46" s="145"/>
      <c r="I46" s="145"/>
      <c r="J46" s="145"/>
      <c r="K46" s="371"/>
      <c r="L46" s="371"/>
      <c r="M46" s="145"/>
      <c r="N46" s="145"/>
      <c r="O46" s="145"/>
      <c r="P46" s="145"/>
      <c r="Q46" s="371"/>
      <c r="R46" s="371"/>
      <c r="S46" s="14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145"/>
      <c r="AK46" s="145"/>
      <c r="AL46" s="145"/>
      <c r="AM46" s="371"/>
      <c r="AN46" s="371"/>
      <c r="AO46" s="375"/>
      <c r="AP46" s="371"/>
      <c r="AQ46" s="371"/>
      <c r="AT46" s="145"/>
      <c r="AU46" s="145"/>
      <c r="AV46" s="145"/>
      <c r="AW46" s="145"/>
      <c r="AX46" s="376"/>
      <c r="AY46" s="145"/>
      <c r="AZ46" s="145"/>
      <c r="BA46" s="145"/>
      <c r="BC46" s="145"/>
    </row>
    <row r="47" spans="1:57" s="185" customFormat="1" ht="5.25" customHeight="1" x14ac:dyDescent="0.5">
      <c r="A47" s="393"/>
      <c r="B47" s="394"/>
      <c r="C47" s="145"/>
      <c r="D47" s="145"/>
      <c r="E47" s="145"/>
      <c r="F47" s="145"/>
      <c r="G47" s="145"/>
      <c r="H47" s="145"/>
      <c r="I47" s="145"/>
      <c r="J47" s="145"/>
      <c r="K47" s="371"/>
      <c r="L47" s="371"/>
      <c r="M47" s="145"/>
      <c r="N47" s="145"/>
      <c r="O47" s="145"/>
      <c r="P47" s="145"/>
      <c r="Q47" s="371"/>
      <c r="R47" s="371"/>
      <c r="S47" s="14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145"/>
      <c r="AK47" s="145"/>
      <c r="AL47" s="145"/>
      <c r="AM47" s="371"/>
      <c r="AN47" s="371"/>
      <c r="AO47" s="375"/>
      <c r="AP47" s="371"/>
      <c r="AQ47" s="371"/>
      <c r="AT47" s="145"/>
      <c r="AU47" s="145"/>
      <c r="AV47" s="145"/>
      <c r="AW47" s="145"/>
      <c r="AX47" s="376"/>
      <c r="AY47" s="145"/>
      <c r="AZ47" s="145"/>
      <c r="BA47" s="145"/>
      <c r="BC47" s="145"/>
    </row>
    <row r="48" spans="1:57" s="185" customFormat="1" ht="5.25" customHeight="1" x14ac:dyDescent="0.5">
      <c r="A48" s="393"/>
      <c r="B48" s="394"/>
      <c r="C48" s="145"/>
      <c r="D48" s="145"/>
      <c r="E48" s="145"/>
      <c r="F48" s="145"/>
      <c r="G48" s="145"/>
      <c r="H48" s="145"/>
      <c r="I48" s="145"/>
      <c r="J48" s="145"/>
      <c r="K48" s="371"/>
      <c r="L48" s="371"/>
      <c r="M48" s="145"/>
      <c r="N48" s="145"/>
      <c r="O48" s="145"/>
      <c r="P48" s="145"/>
      <c r="Q48" s="371"/>
      <c r="R48" s="371"/>
      <c r="S48" s="14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145"/>
      <c r="AK48" s="145"/>
      <c r="AL48" s="145"/>
      <c r="AM48" s="371"/>
      <c r="AN48" s="371"/>
      <c r="AO48" s="375"/>
      <c r="AP48" s="371"/>
      <c r="AQ48" s="371"/>
      <c r="AT48" s="145"/>
      <c r="AU48" s="145"/>
      <c r="AV48" s="145"/>
      <c r="AW48" s="145"/>
      <c r="AX48" s="376"/>
      <c r="AY48" s="145"/>
      <c r="AZ48" s="145"/>
      <c r="BA48" s="145"/>
      <c r="BC48" s="145"/>
    </row>
    <row r="49" spans="1:55" s="185" customFormat="1" ht="5.25" customHeight="1" x14ac:dyDescent="0.5">
      <c r="A49" s="393"/>
      <c r="B49" s="394"/>
      <c r="C49" s="145"/>
      <c r="D49" s="145"/>
      <c r="E49" s="145"/>
      <c r="F49" s="145"/>
      <c r="G49" s="145"/>
      <c r="H49" s="145"/>
      <c r="I49" s="145"/>
      <c r="J49" s="145"/>
      <c r="K49" s="371"/>
      <c r="L49" s="371"/>
      <c r="M49" s="145"/>
      <c r="N49" s="145"/>
      <c r="O49" s="145"/>
      <c r="P49" s="145"/>
      <c r="Q49" s="371"/>
      <c r="R49" s="371"/>
      <c r="S49" s="14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145"/>
      <c r="AK49" s="145"/>
      <c r="AL49" s="145"/>
      <c r="AM49" s="371"/>
      <c r="AN49" s="371"/>
      <c r="AO49" s="375"/>
      <c r="AP49" s="371"/>
      <c r="AQ49" s="371"/>
      <c r="AT49" s="145"/>
      <c r="AU49" s="145"/>
      <c r="AV49" s="145"/>
      <c r="AW49" s="145"/>
      <c r="AX49" s="376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5" t="s">
        <v>29</v>
      </c>
      <c r="G50" s="396"/>
      <c r="H50" s="350">
        <v>0</v>
      </c>
      <c r="I50" s="395" t="s">
        <v>27</v>
      </c>
      <c r="J50" s="395"/>
      <c r="K50" s="350">
        <f>COUNTIF($AF$5:$AF$44,"0")</f>
        <v>2</v>
      </c>
      <c r="L50" s="350" t="s">
        <v>28</v>
      </c>
      <c r="M50" s="395" t="s">
        <v>29</v>
      </c>
      <c r="N50" s="395"/>
      <c r="O50" s="350">
        <v>0</v>
      </c>
      <c r="P50" s="395" t="s">
        <v>27</v>
      </c>
      <c r="Q50" s="395"/>
      <c r="R50" s="350">
        <f>COUNTIF($AH$5:$AH$44,"0")</f>
        <v>13</v>
      </c>
      <c r="S50" s="350" t="s">
        <v>28</v>
      </c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145"/>
      <c r="AK50" s="145"/>
      <c r="AL50" s="145"/>
      <c r="AM50" s="371"/>
      <c r="AN50" s="371"/>
      <c r="AO50" s="371"/>
      <c r="AP50" s="371"/>
      <c r="AQ50" s="371"/>
      <c r="AR50" s="185"/>
      <c r="AS50" s="185"/>
      <c r="AT50" s="145"/>
      <c r="AU50" s="145"/>
      <c r="AV50" s="145"/>
      <c r="AW50" s="145"/>
      <c r="AX50" s="376"/>
      <c r="AY50" s="145"/>
      <c r="AZ50" s="145"/>
      <c r="BA50" s="145"/>
      <c r="BB50" s="185"/>
      <c r="BC50" s="145"/>
    </row>
    <row r="51" spans="1:55" ht="30" customHeight="1" x14ac:dyDescent="0.55000000000000004">
      <c r="B51" s="1"/>
      <c r="C51" s="1"/>
      <c r="E51" s="1"/>
      <c r="F51" s="395" t="s">
        <v>29</v>
      </c>
      <c r="G51" s="396"/>
      <c r="H51" s="350">
        <v>1</v>
      </c>
      <c r="I51" s="395" t="s">
        <v>27</v>
      </c>
      <c r="J51" s="395"/>
      <c r="K51" s="350">
        <f>COUNTIF($AE$5:$AE$44,"1")</f>
        <v>5</v>
      </c>
      <c r="L51" s="350" t="s">
        <v>28</v>
      </c>
      <c r="M51" s="395" t="s">
        <v>29</v>
      </c>
      <c r="N51" s="395"/>
      <c r="O51" s="350">
        <v>1</v>
      </c>
      <c r="P51" s="395" t="s">
        <v>27</v>
      </c>
      <c r="Q51" s="395"/>
      <c r="R51" s="350">
        <f>COUNTIF($AH$5:$AH$44,"1")</f>
        <v>2</v>
      </c>
      <c r="S51" s="350" t="s">
        <v>28</v>
      </c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145"/>
      <c r="AK51" s="145"/>
      <c r="AL51" s="145"/>
      <c r="AM51" s="371"/>
      <c r="AN51" s="371"/>
      <c r="AO51" s="371"/>
      <c r="AP51" s="371"/>
      <c r="AQ51" s="371"/>
      <c r="AR51" s="185"/>
      <c r="AS51" s="185"/>
      <c r="AT51" s="145"/>
      <c r="AU51" s="145"/>
      <c r="AV51" s="145"/>
      <c r="AW51" s="145"/>
      <c r="AX51" s="376"/>
      <c r="AY51" s="145"/>
      <c r="AZ51" s="145"/>
      <c r="BA51" s="145"/>
      <c r="BB51" s="185"/>
      <c r="BC51" s="145"/>
    </row>
    <row r="52" spans="1:55" ht="30" customHeight="1" x14ac:dyDescent="0.55000000000000004">
      <c r="B52" s="1"/>
      <c r="C52" s="1"/>
      <c r="E52" s="1"/>
      <c r="F52" s="395" t="s">
        <v>29</v>
      </c>
      <c r="G52" s="396"/>
      <c r="H52" s="350">
        <v>2</v>
      </c>
      <c r="I52" s="395" t="s">
        <v>27</v>
      </c>
      <c r="J52" s="395"/>
      <c r="K52" s="350">
        <f>COUNTIF($AD$5:$AD$44,"2")</f>
        <v>9</v>
      </c>
      <c r="L52" s="350" t="s">
        <v>28</v>
      </c>
      <c r="M52" s="395" t="s">
        <v>29</v>
      </c>
      <c r="N52" s="395"/>
      <c r="O52" s="350">
        <v>2</v>
      </c>
      <c r="P52" s="395" t="s">
        <v>27</v>
      </c>
      <c r="Q52" s="395"/>
      <c r="R52" s="350">
        <f>COUNTIF($AH$5:$AH$44,"2")</f>
        <v>4</v>
      </c>
      <c r="S52" s="350" t="s">
        <v>28</v>
      </c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145"/>
      <c r="AK52" s="145"/>
      <c r="AL52" s="145"/>
      <c r="AM52" s="371"/>
      <c r="AN52" s="371"/>
      <c r="AO52" s="371"/>
      <c r="AP52" s="371"/>
      <c r="AQ52" s="371"/>
      <c r="AR52" s="185"/>
      <c r="AS52" s="185"/>
      <c r="AT52" s="145"/>
      <c r="AU52" s="145"/>
      <c r="AV52" s="145"/>
      <c r="AW52" s="145"/>
      <c r="AX52" s="376"/>
      <c r="AY52" s="145"/>
      <c r="AZ52" s="145"/>
      <c r="BA52" s="145"/>
      <c r="BB52" s="185"/>
      <c r="BC52" s="145"/>
    </row>
    <row r="53" spans="1:55" ht="30" customHeight="1" x14ac:dyDescent="0.55000000000000004">
      <c r="B53" s="1"/>
      <c r="C53" s="1"/>
      <c r="E53" s="1"/>
      <c r="F53" s="395" t="s">
        <v>29</v>
      </c>
      <c r="G53" s="396"/>
      <c r="H53" s="350">
        <v>3</v>
      </c>
      <c r="I53" s="395" t="s">
        <v>27</v>
      </c>
      <c r="J53" s="395"/>
      <c r="K53" s="350">
        <f>COUNTIF($AC$5:$AC$44,"3")</f>
        <v>6</v>
      </c>
      <c r="L53" s="350" t="s">
        <v>28</v>
      </c>
      <c r="M53" s="395" t="s">
        <v>29</v>
      </c>
      <c r="N53" s="395"/>
      <c r="O53" s="350">
        <v>3</v>
      </c>
      <c r="P53" s="395" t="s">
        <v>27</v>
      </c>
      <c r="Q53" s="395"/>
      <c r="R53" s="350">
        <f>COUNTIF($AH$5:$AH$44,"3")</f>
        <v>3</v>
      </c>
      <c r="S53" s="350" t="s">
        <v>28</v>
      </c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145"/>
      <c r="AK53" s="145"/>
      <c r="AL53" s="145"/>
      <c r="AM53" s="371"/>
      <c r="AN53" s="371"/>
      <c r="AO53" s="371"/>
      <c r="AP53" s="371"/>
      <c r="AQ53" s="371"/>
      <c r="AR53" s="185"/>
      <c r="AS53" s="185"/>
      <c r="AT53" s="145"/>
      <c r="AU53" s="145"/>
      <c r="AV53" s="145"/>
      <c r="AW53" s="145"/>
      <c r="AX53" s="376"/>
      <c r="AY53" s="145"/>
      <c r="AZ53" s="145"/>
      <c r="BA53" s="145"/>
      <c r="BB53" s="185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22</v>
      </c>
      <c r="L54" s="1"/>
      <c r="M54" s="1"/>
      <c r="N54" s="1"/>
      <c r="O54" s="1"/>
      <c r="P54" s="1"/>
      <c r="Q54" s="1"/>
      <c r="R54" s="1">
        <f>SUM(R50:R53)</f>
        <v>22</v>
      </c>
      <c r="S54" s="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145"/>
      <c r="AK54" s="145"/>
      <c r="AL54" s="145"/>
      <c r="AM54" s="371"/>
      <c r="AN54" s="371"/>
      <c r="AO54" s="375"/>
      <c r="AP54" s="371"/>
      <c r="AQ54" s="371"/>
      <c r="AR54" s="185"/>
      <c r="AS54" s="185"/>
      <c r="AT54" s="145"/>
      <c r="AU54" s="145"/>
      <c r="AV54" s="145"/>
      <c r="AW54" s="145"/>
      <c r="AX54" s="376"/>
      <c r="AY54" s="145"/>
      <c r="AZ54" s="145"/>
      <c r="BA54" s="145"/>
      <c r="BB54" s="185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145"/>
      <c r="AK55" s="145"/>
      <c r="AL55" s="145"/>
      <c r="AM55" s="371"/>
      <c r="AN55" s="371"/>
      <c r="AO55" s="371"/>
      <c r="AP55" s="371"/>
      <c r="AQ55" s="371"/>
      <c r="AR55" s="185"/>
      <c r="AS55" s="185"/>
      <c r="AT55" s="145"/>
      <c r="AU55" s="145"/>
      <c r="AV55" s="145"/>
      <c r="AW55" s="145"/>
      <c r="AX55" s="376"/>
      <c r="AY55" s="145"/>
      <c r="AZ55" s="145"/>
      <c r="BA55" s="145"/>
      <c r="BB55" s="185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145"/>
      <c r="AK56" s="145"/>
      <c r="AL56" s="371"/>
      <c r="AM56" s="371"/>
      <c r="AN56" s="371"/>
      <c r="AO56" s="371"/>
      <c r="AP56" s="371"/>
      <c r="AQ56" s="371"/>
      <c r="AR56" s="185"/>
      <c r="AS56" s="185"/>
      <c r="AT56" s="145"/>
      <c r="AU56" s="145"/>
      <c r="AV56" s="145"/>
      <c r="AW56" s="145"/>
      <c r="AX56" s="376"/>
      <c r="AY56" s="145"/>
      <c r="AZ56" s="145"/>
      <c r="BA56" s="145"/>
      <c r="BB56" s="185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S91"/>
  <sheetViews>
    <sheetView showGridLines="0" topLeftCell="A10" zoomScale="93" zoomScaleNormal="93" zoomScaleSheetLayoutView="100" workbookViewId="0">
      <selection activeCell="C21" sqref="C21"/>
    </sheetView>
  </sheetViews>
  <sheetFormatPr defaultColWidth="9.140625" defaultRowHeight="21.75" x14ac:dyDescent="0.5"/>
  <cols>
    <col min="1" max="1" width="5.7109375" style="180" customWidth="1"/>
    <col min="2" max="3" width="10.28515625" style="180" customWidth="1"/>
    <col min="4" max="8" width="5.7109375" style="180" customWidth="1"/>
    <col min="9" max="9" width="5.7109375" style="181" customWidth="1"/>
    <col min="10" max="15" width="5.7109375" style="180" customWidth="1"/>
    <col min="16" max="19" width="5.28515625" style="180" customWidth="1"/>
    <col min="20" max="16384" width="9.140625" style="180"/>
  </cols>
  <sheetData>
    <row r="1" spans="2:18" ht="24.95" customHeight="1" x14ac:dyDescent="0.55000000000000004">
      <c r="C1" s="180" t="s">
        <v>14</v>
      </c>
      <c r="I1" s="180"/>
      <c r="J1" s="181"/>
      <c r="Q1" s="182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2:18" ht="26.45" customHeight="1" x14ac:dyDescent="0.65">
      <c r="B5" s="405" t="s">
        <v>87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184" t="s">
        <v>176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/>
    </row>
    <row r="7" spans="2:18" ht="26.45" customHeight="1" x14ac:dyDescent="0.65">
      <c r="B7" s="406" t="s">
        <v>177</v>
      </c>
      <c r="C7" s="406"/>
      <c r="D7" s="406"/>
      <c r="E7" s="406"/>
      <c r="F7" s="406"/>
      <c r="G7" s="185"/>
      <c r="H7" s="185"/>
      <c r="I7" s="186"/>
      <c r="J7" s="407" t="s">
        <v>36</v>
      </c>
      <c r="K7" s="407"/>
      <c r="L7" s="404" t="s">
        <v>35</v>
      </c>
      <c r="M7" s="404"/>
      <c r="N7" s="404"/>
      <c r="O7" s="404"/>
      <c r="P7" s="187"/>
      <c r="Q7" s="187"/>
      <c r="R7" s="185"/>
    </row>
    <row r="8" spans="2:18" ht="26.45" customHeight="1" x14ac:dyDescent="0.65">
      <c r="B8" s="187" t="s">
        <v>178</v>
      </c>
      <c r="C8" s="187"/>
      <c r="D8" s="187"/>
      <c r="E8" s="187"/>
      <c r="F8" s="187"/>
      <c r="G8" s="187"/>
      <c r="H8" s="187"/>
      <c r="I8" s="188"/>
      <c r="J8" s="187"/>
      <c r="K8" s="187"/>
      <c r="L8" s="187"/>
      <c r="M8" s="187"/>
      <c r="N8" s="187"/>
      <c r="O8" s="187"/>
      <c r="P8" s="185"/>
      <c r="Q8" s="185"/>
      <c r="R8" s="185"/>
    </row>
    <row r="9" spans="2:18" ht="26.45" customHeight="1" x14ac:dyDescent="0.65">
      <c r="B9" s="187" t="s">
        <v>46</v>
      </c>
      <c r="C9" s="187"/>
      <c r="D9" s="187"/>
      <c r="E9" s="187"/>
      <c r="F9" s="187"/>
      <c r="G9" s="187"/>
      <c r="H9" s="187"/>
      <c r="I9" s="188"/>
      <c r="J9" s="187"/>
      <c r="K9" s="187"/>
      <c r="L9" s="187"/>
      <c r="M9" s="187"/>
      <c r="N9" s="187"/>
      <c r="O9" s="187"/>
      <c r="P9" s="185"/>
      <c r="Q9" s="185"/>
      <c r="R9" s="185"/>
    </row>
    <row r="10" spans="2:18" ht="26.45" customHeight="1" x14ac:dyDescent="0.65">
      <c r="B10" s="404" t="s">
        <v>50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187" t="s">
        <v>48</v>
      </c>
      <c r="C11" s="187"/>
      <c r="D11" s="187"/>
      <c r="E11" s="187"/>
      <c r="F11" s="187"/>
      <c r="G11" s="187"/>
      <c r="H11" s="187"/>
      <c r="I11" s="188"/>
      <c r="J11" s="187"/>
      <c r="K11" s="187"/>
      <c r="L11" s="187"/>
      <c r="M11" s="187"/>
      <c r="N11" s="187"/>
      <c r="O11" s="185"/>
      <c r="P11" s="185"/>
      <c r="Q11" s="185"/>
      <c r="R11" s="185"/>
    </row>
    <row r="12" spans="2:18" ht="26.45" customHeight="1" x14ac:dyDescent="0.65">
      <c r="B12" s="404" t="s">
        <v>47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62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89" t="s">
        <v>15</v>
      </c>
      <c r="C14" s="190"/>
      <c r="D14" s="190"/>
      <c r="E14" s="190"/>
      <c r="F14" s="190"/>
      <c r="G14" s="190"/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2"/>
    </row>
    <row r="15" spans="2:18" ht="26.45" customHeight="1" thickBot="1" x14ac:dyDescent="0.7">
      <c r="B15" s="408" t="s">
        <v>16</v>
      </c>
      <c r="C15" s="409"/>
      <c r="D15" s="412" t="s">
        <v>41</v>
      </c>
      <c r="E15" s="413"/>
      <c r="F15" s="413"/>
      <c r="G15" s="413"/>
      <c r="H15" s="413"/>
      <c r="I15" s="413"/>
      <c r="J15" s="413"/>
      <c r="K15" s="414"/>
      <c r="L15" s="193" t="s">
        <v>42</v>
      </c>
      <c r="M15" s="193"/>
      <c r="N15" s="193"/>
      <c r="O15" s="194"/>
      <c r="P15" s="415" t="s">
        <v>43</v>
      </c>
      <c r="Q15" s="416"/>
      <c r="R15" s="417"/>
    </row>
    <row r="16" spans="2:18" ht="26.45" customHeight="1" thickBot="1" x14ac:dyDescent="0.7">
      <c r="B16" s="410"/>
      <c r="C16" s="411"/>
      <c r="D16" s="195">
        <v>4</v>
      </c>
      <c r="E16" s="196">
        <v>3.5</v>
      </c>
      <c r="F16" s="196">
        <v>3</v>
      </c>
      <c r="G16" s="196">
        <v>2.5</v>
      </c>
      <c r="H16" s="196">
        <v>2</v>
      </c>
      <c r="I16" s="196">
        <v>1.5</v>
      </c>
      <c r="J16" s="197">
        <v>1</v>
      </c>
      <c r="K16" s="198">
        <v>0</v>
      </c>
      <c r="L16" s="199" t="s">
        <v>17</v>
      </c>
      <c r="M16" s="196" t="s">
        <v>18</v>
      </c>
      <c r="N16" s="196" t="s">
        <v>19</v>
      </c>
      <c r="O16" s="198" t="s">
        <v>20</v>
      </c>
      <c r="P16" s="418"/>
      <c r="Q16" s="418"/>
      <c r="R16" s="419"/>
    </row>
    <row r="17" spans="2:18" ht="26.45" customHeight="1" x14ac:dyDescent="0.65">
      <c r="B17" s="420">
        <f>SUM(D17:O17)</f>
        <v>22</v>
      </c>
      <c r="C17" s="421"/>
      <c r="D17" s="200">
        <f>'รวมคะแนน1-2'!W55</f>
        <v>3</v>
      </c>
      <c r="E17" s="201">
        <f>'รวมคะแนน1-2'!W54</f>
        <v>1</v>
      </c>
      <c r="F17" s="201">
        <f>'รวมคะแนน1-2'!W53</f>
        <v>2</v>
      </c>
      <c r="G17" s="201">
        <f>'รวมคะแนน1-2'!W52</f>
        <v>1</v>
      </c>
      <c r="H17" s="201">
        <f>'รวมคะแนน1-2'!W51</f>
        <v>1</v>
      </c>
      <c r="I17" s="201">
        <f>'รวมคะแนน1-2'!W50</f>
        <v>2</v>
      </c>
      <c r="J17" s="202">
        <f>'รวมคะแนน1-2'!W49</f>
        <v>2</v>
      </c>
      <c r="K17" s="203">
        <f>'รวมคะแนน1-2'!W48</f>
        <v>10</v>
      </c>
      <c r="L17" s="204">
        <f>'รวมคะแนน1-2'!W56</f>
        <v>0</v>
      </c>
      <c r="M17" s="201">
        <f>'รวมคะแนน1-2'!W57</f>
        <v>0</v>
      </c>
      <c r="N17" s="201">
        <f>'รวมคะแนน1-2'!W58</f>
        <v>0</v>
      </c>
      <c r="O17" s="203">
        <f>'รวมคะแนน1-2'!W59</f>
        <v>0</v>
      </c>
      <c r="P17" s="418"/>
      <c r="Q17" s="418"/>
      <c r="R17" s="419"/>
    </row>
    <row r="18" spans="2:18" ht="26.45" customHeight="1" thickBot="1" x14ac:dyDescent="0.7">
      <c r="B18" s="422" t="s">
        <v>58</v>
      </c>
      <c r="C18" s="423"/>
      <c r="D18" s="205">
        <f>'รวมคะแนน1-2'!W55</f>
        <v>3</v>
      </c>
      <c r="E18" s="206">
        <f t="shared" ref="E18:O18" si="0">(100/$B17)*E17</f>
        <v>4.5454545454545459</v>
      </c>
      <c r="F18" s="206">
        <f t="shared" si="0"/>
        <v>9.0909090909090917</v>
      </c>
      <c r="G18" s="206">
        <f t="shared" si="0"/>
        <v>4.5454545454545459</v>
      </c>
      <c r="H18" s="206">
        <f t="shared" si="0"/>
        <v>4.5454545454545459</v>
      </c>
      <c r="I18" s="206">
        <f t="shared" si="0"/>
        <v>9.0909090909090917</v>
      </c>
      <c r="J18" s="206">
        <f t="shared" si="0"/>
        <v>9.0909090909090917</v>
      </c>
      <c r="K18" s="207">
        <f t="shared" si="0"/>
        <v>45.45454545454546</v>
      </c>
      <c r="L18" s="208">
        <f t="shared" si="0"/>
        <v>0</v>
      </c>
      <c r="M18" s="206">
        <f t="shared" si="0"/>
        <v>0</v>
      </c>
      <c r="N18" s="206">
        <f t="shared" si="0"/>
        <v>0</v>
      </c>
      <c r="O18" s="207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21</v>
      </c>
      <c r="C19" s="425"/>
      <c r="D19" s="425"/>
      <c r="E19" s="425"/>
      <c r="F19" s="425"/>
      <c r="G19" s="426"/>
      <c r="H19" s="424" t="s">
        <v>25</v>
      </c>
      <c r="I19" s="425"/>
      <c r="J19" s="425"/>
      <c r="K19" s="425"/>
      <c r="L19" s="425"/>
      <c r="M19" s="425"/>
      <c r="N19" s="425"/>
      <c r="O19" s="426"/>
      <c r="P19" s="415" t="s">
        <v>43</v>
      </c>
      <c r="Q19" s="416"/>
      <c r="R19" s="417"/>
    </row>
    <row r="20" spans="2:18" ht="26.45" customHeight="1" x14ac:dyDescent="0.5">
      <c r="B20" s="209" t="s">
        <v>61</v>
      </c>
      <c r="C20" s="210" t="s">
        <v>22</v>
      </c>
      <c r="D20" s="427" t="s">
        <v>23</v>
      </c>
      <c r="E20" s="428"/>
      <c r="F20" s="427" t="s">
        <v>24</v>
      </c>
      <c r="G20" s="429"/>
      <c r="H20" s="430" t="s">
        <v>61</v>
      </c>
      <c r="I20" s="428"/>
      <c r="J20" s="427" t="s">
        <v>22</v>
      </c>
      <c r="K20" s="428"/>
      <c r="L20" s="427" t="s">
        <v>23</v>
      </c>
      <c r="M20" s="428"/>
      <c r="N20" s="427" t="s">
        <v>24</v>
      </c>
      <c r="O20" s="429"/>
      <c r="P20" s="431"/>
      <c r="Q20" s="431"/>
      <c r="R20" s="432"/>
    </row>
    <row r="21" spans="2:18" ht="26.45" customHeight="1" thickBot="1" x14ac:dyDescent="0.7">
      <c r="B21" s="211">
        <f>'คุณลักษณะ1-2'!K54</f>
        <v>4</v>
      </c>
      <c r="C21" s="212">
        <f>'คุณลักษณะ1-2'!K53</f>
        <v>8</v>
      </c>
      <c r="D21" s="438">
        <f>'คุณลักษณะ1-2'!K52</f>
        <v>6</v>
      </c>
      <c r="E21" s="439"/>
      <c r="F21" s="438">
        <f>'คุณลักษณะ1-2'!K51</f>
        <v>4</v>
      </c>
      <c r="G21" s="440"/>
      <c r="H21" s="441">
        <f>'คุณลักษณะ1-2'!R54</f>
        <v>2</v>
      </c>
      <c r="I21" s="442"/>
      <c r="J21" s="443">
        <f>'คุณลักษณะ1-2'!R53</f>
        <v>3</v>
      </c>
      <c r="K21" s="442"/>
      <c r="L21" s="443">
        <f>'คุณลักษณะ1-2'!R52</f>
        <v>2</v>
      </c>
      <c r="M21" s="442"/>
      <c r="N21" s="443">
        <f>'คุณลักษณะ1-2'!R51</f>
        <v>15</v>
      </c>
      <c r="O21" s="444"/>
      <c r="P21" s="433"/>
      <c r="Q21" s="433"/>
      <c r="R21" s="434"/>
    </row>
    <row r="22" spans="2:18" ht="27.95" customHeight="1" x14ac:dyDescent="0.65">
      <c r="B22" s="213" t="s">
        <v>44</v>
      </c>
      <c r="C22" s="214"/>
      <c r="D22" s="214"/>
      <c r="E22" s="214"/>
      <c r="F22" s="214"/>
      <c r="G22" s="214"/>
      <c r="H22" s="214"/>
      <c r="I22" s="215"/>
      <c r="J22" s="214"/>
      <c r="K22" s="214"/>
      <c r="L22" s="214"/>
      <c r="M22" s="214"/>
      <c r="N22" s="214"/>
      <c r="O22" s="214"/>
      <c r="P22" s="214"/>
      <c r="Q22" s="214"/>
      <c r="R22" s="216"/>
    </row>
    <row r="23" spans="2:18" ht="26.45" customHeight="1" x14ac:dyDescent="0.65">
      <c r="B23" s="217"/>
      <c r="C23" s="185"/>
      <c r="D23" s="404" t="s">
        <v>88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187"/>
      <c r="R23" s="218"/>
    </row>
    <row r="24" spans="2:18" ht="26.45" customHeight="1" x14ac:dyDescent="0.65">
      <c r="B24" s="217"/>
      <c r="C24" s="185"/>
      <c r="D24" s="404" t="s">
        <v>89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218"/>
    </row>
    <row r="25" spans="2:18" ht="26.45" customHeight="1" x14ac:dyDescent="0.65">
      <c r="B25" s="217"/>
      <c r="C25" s="185"/>
      <c r="D25" s="404" t="s">
        <v>90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18"/>
    </row>
    <row r="26" spans="2:18" ht="26.45" customHeight="1" x14ac:dyDescent="0.65">
      <c r="B26" s="217"/>
      <c r="C26" s="185"/>
      <c r="D26" s="404" t="s">
        <v>91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219" t="s">
        <v>45</v>
      </c>
      <c r="C27" s="220"/>
      <c r="D27" s="220"/>
      <c r="E27" s="187"/>
      <c r="F27" s="187"/>
      <c r="G27" s="187"/>
      <c r="H27" s="187"/>
      <c r="I27" s="188"/>
      <c r="J27" s="187"/>
      <c r="K27" s="187"/>
      <c r="L27" s="187"/>
      <c r="M27" s="187"/>
      <c r="N27" s="187"/>
      <c r="O27" s="187"/>
      <c r="P27" s="187"/>
      <c r="Q27" s="187"/>
      <c r="R27" s="218"/>
    </row>
    <row r="28" spans="2:18" ht="30" customHeight="1" thickBot="1" x14ac:dyDescent="0.7">
      <c r="B28" s="221"/>
      <c r="C28" s="192"/>
      <c r="D28" s="446" t="s">
        <v>92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93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217"/>
      <c r="C30" s="185"/>
      <c r="D30" s="185"/>
      <c r="E30" s="185"/>
      <c r="F30" s="185"/>
      <c r="G30" s="185"/>
      <c r="H30" s="185"/>
      <c r="I30" s="186"/>
      <c r="J30" s="185"/>
      <c r="K30" s="185"/>
      <c r="L30" s="185"/>
      <c r="M30" s="187"/>
      <c r="N30" s="187"/>
      <c r="O30" s="187"/>
      <c r="P30" s="187"/>
      <c r="Q30" s="187"/>
      <c r="R30" s="218"/>
    </row>
    <row r="31" spans="2:18" ht="30" customHeight="1" x14ac:dyDescent="0.65">
      <c r="B31" s="217"/>
      <c r="C31" s="185"/>
      <c r="D31" s="404" t="s">
        <v>94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222"/>
      <c r="C32" s="185"/>
      <c r="D32" s="185"/>
      <c r="E32" s="223" t="s">
        <v>49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187"/>
      <c r="R32" s="218"/>
    </row>
    <row r="33" spans="1:19" ht="30" customHeight="1" thickBot="1" x14ac:dyDescent="0.55000000000000004">
      <c r="B33" s="224"/>
      <c r="C33" s="192"/>
      <c r="D33" s="446" t="s">
        <v>95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225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226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227"/>
    </row>
    <row r="37" spans="1:19" ht="17.100000000000001" customHeight="1" x14ac:dyDescent="0.7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</row>
    <row r="38" spans="1:19" ht="17.100000000000001" customHeight="1" x14ac:dyDescent="0.7">
      <c r="A38" s="228"/>
      <c r="B38" s="229"/>
      <c r="C38" s="229"/>
      <c r="D38" s="229"/>
      <c r="E38" s="229"/>
      <c r="F38" s="229"/>
      <c r="G38" s="229"/>
      <c r="H38" s="229"/>
      <c r="I38" s="230"/>
      <c r="J38" s="229"/>
      <c r="K38" s="229"/>
      <c r="L38" s="229"/>
      <c r="M38" s="229"/>
      <c r="N38" s="229"/>
      <c r="O38" s="229"/>
      <c r="P38" s="229"/>
      <c r="Q38" s="229"/>
      <c r="R38" s="229"/>
      <c r="S38" s="228"/>
    </row>
    <row r="39" spans="1:19" ht="17.100000000000001" customHeight="1" x14ac:dyDescent="0.7">
      <c r="A39" s="228"/>
      <c r="B39" s="229"/>
      <c r="C39" s="229"/>
      <c r="D39" s="229"/>
      <c r="E39" s="229"/>
      <c r="F39" s="229"/>
      <c r="G39" s="229"/>
      <c r="H39" s="229"/>
      <c r="I39" s="230"/>
      <c r="J39" s="229"/>
      <c r="K39" s="229"/>
      <c r="L39" s="229"/>
      <c r="M39" s="229"/>
      <c r="N39" s="229"/>
      <c r="O39" s="229"/>
      <c r="P39" s="229"/>
      <c r="Q39" s="229"/>
      <c r="R39" s="229"/>
      <c r="S39" s="228"/>
    </row>
    <row r="40" spans="1:19" ht="17.100000000000001" customHeight="1" x14ac:dyDescent="0.7">
      <c r="A40" s="228"/>
      <c r="B40" s="229"/>
      <c r="C40" s="229"/>
      <c r="D40" s="229"/>
      <c r="E40" s="229"/>
      <c r="F40" s="229"/>
      <c r="G40" s="229"/>
      <c r="H40" s="229"/>
      <c r="I40" s="230"/>
      <c r="J40" s="229"/>
      <c r="K40" s="229"/>
      <c r="L40" s="229"/>
      <c r="M40" s="229"/>
      <c r="N40" s="229"/>
      <c r="O40" s="229"/>
      <c r="P40" s="229"/>
      <c r="Q40" s="229"/>
      <c r="R40" s="229"/>
      <c r="S40" s="228"/>
    </row>
    <row r="41" spans="1:19" ht="17.100000000000001" customHeight="1" x14ac:dyDescent="0.7">
      <c r="A41" s="228"/>
      <c r="B41" s="229"/>
      <c r="C41" s="229"/>
      <c r="D41" s="229"/>
      <c r="E41" s="229"/>
      <c r="F41" s="229"/>
      <c r="G41" s="229"/>
      <c r="H41" s="229"/>
      <c r="I41" s="230"/>
      <c r="J41" s="229"/>
      <c r="K41" s="229"/>
      <c r="L41" s="229"/>
      <c r="M41" s="229"/>
      <c r="N41" s="229"/>
      <c r="O41" s="229"/>
      <c r="P41" s="229"/>
      <c r="Q41" s="229"/>
      <c r="R41" s="229"/>
      <c r="S41" s="228"/>
    </row>
    <row r="42" spans="1:19" ht="17.100000000000001" customHeight="1" x14ac:dyDescent="0.7">
      <c r="A42" s="228"/>
      <c r="B42" s="229"/>
      <c r="C42" s="229"/>
      <c r="D42" s="229"/>
      <c r="E42" s="229"/>
      <c r="F42" s="229"/>
      <c r="G42" s="229"/>
      <c r="H42" s="229"/>
      <c r="I42" s="230"/>
      <c r="J42" s="229"/>
      <c r="K42" s="229"/>
      <c r="L42" s="229"/>
      <c r="M42" s="229"/>
      <c r="N42" s="229"/>
      <c r="O42" s="229"/>
      <c r="P42" s="229"/>
      <c r="Q42" s="229"/>
      <c r="R42" s="229"/>
      <c r="S42" s="228"/>
    </row>
    <row r="43" spans="1:19" ht="17.100000000000001" customHeight="1" x14ac:dyDescent="0.7">
      <c r="A43" s="228"/>
      <c r="B43" s="229"/>
      <c r="C43" s="229"/>
      <c r="D43" s="229"/>
      <c r="E43" s="229"/>
      <c r="F43" s="229"/>
      <c r="G43" s="229"/>
      <c r="H43" s="229"/>
      <c r="I43" s="230"/>
      <c r="J43" s="229"/>
      <c r="K43" s="229"/>
      <c r="L43" s="229"/>
      <c r="M43" s="229"/>
      <c r="N43" s="229"/>
      <c r="O43" s="229"/>
      <c r="P43" s="229"/>
      <c r="Q43" s="229"/>
      <c r="R43" s="229"/>
      <c r="S43" s="228"/>
    </row>
    <row r="44" spans="1:19" s="228" customFormat="1" ht="17.100000000000001" customHeight="1" x14ac:dyDescent="0.7">
      <c r="B44" s="229"/>
      <c r="C44" s="229"/>
      <c r="D44" s="229"/>
      <c r="E44" s="229"/>
      <c r="F44" s="229"/>
      <c r="G44" s="229"/>
      <c r="H44" s="229"/>
      <c r="I44" s="230"/>
      <c r="J44" s="229"/>
      <c r="K44" s="229"/>
      <c r="L44" s="229"/>
      <c r="M44" s="229"/>
      <c r="N44" s="229"/>
      <c r="O44" s="229"/>
      <c r="P44" s="229"/>
      <c r="Q44" s="229"/>
      <c r="R44" s="229"/>
    </row>
    <row r="45" spans="1:19" s="228" customFormat="1" ht="17.100000000000001" customHeight="1" x14ac:dyDescent="0.7">
      <c r="B45" s="229"/>
      <c r="C45" s="229"/>
      <c r="D45" s="229"/>
      <c r="E45" s="229"/>
      <c r="F45" s="229"/>
      <c r="G45" s="229"/>
      <c r="H45" s="229"/>
      <c r="I45" s="230"/>
      <c r="J45" s="229"/>
      <c r="K45" s="229"/>
      <c r="L45" s="229"/>
      <c r="M45" s="229"/>
      <c r="N45" s="229"/>
      <c r="O45" s="229"/>
      <c r="P45" s="229"/>
      <c r="Q45" s="229"/>
      <c r="R45" s="229"/>
    </row>
    <row r="46" spans="1:19" s="228" customFormat="1" ht="17.100000000000001" customHeight="1" x14ac:dyDescent="0.7">
      <c r="B46" s="229"/>
      <c r="C46" s="229"/>
      <c r="D46" s="229"/>
      <c r="E46" s="229"/>
      <c r="F46" s="229"/>
      <c r="G46" s="229"/>
      <c r="H46" s="229"/>
      <c r="I46" s="230"/>
      <c r="J46" s="229"/>
      <c r="K46" s="229"/>
      <c r="L46" s="229"/>
      <c r="M46" s="229"/>
      <c r="N46" s="229"/>
      <c r="O46" s="229"/>
      <c r="P46" s="229"/>
      <c r="Q46" s="229"/>
      <c r="R46" s="229"/>
      <c r="S46" s="180"/>
    </row>
    <row r="47" spans="1:19" s="228" customFormat="1" ht="17.100000000000001" customHeight="1" x14ac:dyDescent="0.7">
      <c r="A47" s="180"/>
      <c r="B47" s="185"/>
      <c r="C47" s="185"/>
      <c r="D47" s="185"/>
      <c r="E47" s="185"/>
      <c r="F47" s="185"/>
      <c r="G47" s="185"/>
      <c r="H47" s="185"/>
      <c r="I47" s="186"/>
      <c r="J47" s="185"/>
      <c r="K47" s="185"/>
      <c r="L47" s="185"/>
      <c r="M47" s="185"/>
      <c r="N47" s="185"/>
      <c r="O47" s="185"/>
      <c r="P47" s="185"/>
      <c r="Q47" s="185"/>
      <c r="R47" s="185"/>
      <c r="S47" s="180"/>
    </row>
    <row r="48" spans="1:19" s="228" customFormat="1" ht="17.100000000000001" customHeight="1" x14ac:dyDescent="0.7">
      <c r="A48" s="180"/>
      <c r="B48" s="185"/>
      <c r="C48" s="185"/>
      <c r="D48" s="185"/>
      <c r="E48" s="185"/>
      <c r="F48" s="185"/>
      <c r="G48" s="185"/>
      <c r="H48" s="185"/>
      <c r="I48" s="186"/>
      <c r="J48" s="185"/>
      <c r="K48" s="185"/>
      <c r="L48" s="185"/>
      <c r="M48" s="185"/>
      <c r="N48" s="185"/>
      <c r="O48" s="185"/>
      <c r="P48" s="185"/>
      <c r="Q48" s="185"/>
      <c r="R48" s="185"/>
      <c r="S48" s="180"/>
    </row>
    <row r="49" spans="1:19" s="228" customFormat="1" ht="17.100000000000001" customHeight="1" x14ac:dyDescent="0.7">
      <c r="A49" s="180"/>
      <c r="B49" s="185"/>
      <c r="C49" s="185"/>
      <c r="D49" s="185"/>
      <c r="E49" s="185"/>
      <c r="F49" s="185"/>
      <c r="G49" s="185"/>
      <c r="H49" s="185"/>
      <c r="I49" s="186"/>
      <c r="J49" s="185"/>
      <c r="K49" s="185"/>
      <c r="L49" s="185"/>
      <c r="M49" s="185"/>
      <c r="N49" s="185"/>
      <c r="O49" s="185"/>
      <c r="P49" s="185"/>
      <c r="Q49" s="185"/>
      <c r="R49" s="185"/>
      <c r="S49" s="180"/>
    </row>
    <row r="50" spans="1:19" s="228" customFormat="1" ht="17.100000000000001" customHeight="1" x14ac:dyDescent="0.7">
      <c r="A50" s="180"/>
      <c r="B50" s="185"/>
      <c r="C50" s="185"/>
      <c r="D50" s="185"/>
      <c r="E50" s="185"/>
      <c r="F50" s="185"/>
      <c r="G50" s="185"/>
      <c r="H50" s="185"/>
      <c r="I50" s="186"/>
      <c r="J50" s="185"/>
      <c r="K50" s="185"/>
      <c r="L50" s="185"/>
      <c r="M50" s="185"/>
      <c r="N50" s="185"/>
      <c r="O50" s="185"/>
      <c r="P50" s="185"/>
      <c r="Q50" s="185"/>
      <c r="R50" s="185"/>
      <c r="S50" s="180"/>
    </row>
    <row r="51" spans="1:19" s="228" customFormat="1" ht="17.100000000000001" customHeight="1" x14ac:dyDescent="0.7">
      <c r="A51" s="180"/>
      <c r="B51" s="185"/>
      <c r="C51" s="185"/>
      <c r="D51" s="185"/>
      <c r="E51" s="185"/>
      <c r="F51" s="185"/>
      <c r="G51" s="185"/>
      <c r="H51" s="185"/>
      <c r="I51" s="186"/>
      <c r="J51" s="185"/>
      <c r="K51" s="185"/>
      <c r="L51" s="185"/>
      <c r="M51" s="185"/>
      <c r="N51" s="185"/>
      <c r="O51" s="185"/>
      <c r="P51" s="185"/>
      <c r="Q51" s="185"/>
      <c r="R51" s="185"/>
      <c r="S51" s="180"/>
    </row>
    <row r="52" spans="1:19" s="228" customFormat="1" ht="17.100000000000001" customHeight="1" x14ac:dyDescent="0.7">
      <c r="A52" s="180"/>
      <c r="B52" s="185"/>
      <c r="C52" s="185"/>
      <c r="D52" s="185"/>
      <c r="E52" s="185"/>
      <c r="F52" s="185"/>
      <c r="G52" s="185"/>
      <c r="H52" s="185"/>
      <c r="I52" s="186"/>
      <c r="J52" s="185"/>
      <c r="K52" s="185"/>
      <c r="L52" s="185"/>
      <c r="M52" s="185"/>
      <c r="N52" s="185"/>
      <c r="O52" s="185"/>
      <c r="P52" s="185"/>
      <c r="Q52" s="185"/>
      <c r="R52" s="185"/>
      <c r="S52" s="180"/>
    </row>
    <row r="53" spans="1:19" s="228" customFormat="1" ht="17.100000000000001" customHeight="1" x14ac:dyDescent="0.7">
      <c r="A53" s="180"/>
      <c r="B53" s="185"/>
      <c r="C53" s="185"/>
      <c r="D53" s="185"/>
      <c r="E53" s="185"/>
      <c r="F53" s="185"/>
      <c r="G53" s="185"/>
      <c r="H53" s="185"/>
      <c r="I53" s="186"/>
      <c r="J53" s="185"/>
      <c r="K53" s="185"/>
      <c r="L53" s="185"/>
      <c r="M53" s="185"/>
      <c r="N53" s="185"/>
      <c r="O53" s="185"/>
      <c r="P53" s="185"/>
      <c r="Q53" s="185"/>
      <c r="R53" s="185"/>
      <c r="S53" s="180"/>
    </row>
    <row r="54" spans="1:19" s="228" customFormat="1" ht="17.100000000000001" customHeight="1" x14ac:dyDescent="0.7">
      <c r="A54" s="180"/>
      <c r="B54" s="185"/>
      <c r="C54" s="185"/>
      <c r="D54" s="185"/>
      <c r="E54" s="185"/>
      <c r="F54" s="185"/>
      <c r="G54" s="185"/>
      <c r="H54" s="185"/>
      <c r="I54" s="186"/>
      <c r="J54" s="185"/>
      <c r="K54" s="185"/>
      <c r="L54" s="185"/>
      <c r="M54" s="185"/>
      <c r="N54" s="185"/>
      <c r="O54" s="185"/>
      <c r="P54" s="185"/>
      <c r="Q54" s="185"/>
      <c r="R54" s="185"/>
      <c r="S54" s="180"/>
    </row>
    <row r="55" spans="1:19" ht="17.100000000000001" customHeight="1" x14ac:dyDescent="0.5">
      <c r="B55" s="185"/>
      <c r="C55" s="185"/>
      <c r="D55" s="185"/>
      <c r="E55" s="185"/>
      <c r="F55" s="185"/>
      <c r="G55" s="185"/>
      <c r="H55" s="185"/>
      <c r="I55" s="186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1:19" ht="17.100000000000001" customHeight="1" x14ac:dyDescent="0.5">
      <c r="B56" s="185"/>
      <c r="C56" s="185"/>
      <c r="D56" s="185"/>
      <c r="E56" s="185"/>
      <c r="F56" s="185"/>
      <c r="G56" s="185"/>
      <c r="H56" s="185"/>
      <c r="I56" s="186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1:19" ht="17.100000000000001" customHeight="1" x14ac:dyDescent="0.5">
      <c r="B57" s="185"/>
      <c r="C57" s="185"/>
      <c r="D57" s="185"/>
      <c r="E57" s="185"/>
      <c r="F57" s="185"/>
      <c r="G57" s="185"/>
      <c r="H57" s="185"/>
      <c r="I57" s="186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1:19" ht="17.100000000000001" customHeight="1" x14ac:dyDescent="0.5">
      <c r="B58" s="185"/>
      <c r="C58" s="185"/>
      <c r="D58" s="185"/>
      <c r="E58" s="185"/>
      <c r="F58" s="185"/>
      <c r="G58" s="185"/>
      <c r="H58" s="185"/>
      <c r="I58" s="186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1:19" ht="17.100000000000001" customHeight="1" x14ac:dyDescent="0.5">
      <c r="B59" s="185"/>
      <c r="C59" s="185"/>
      <c r="D59" s="185"/>
      <c r="E59" s="185"/>
      <c r="F59" s="185"/>
      <c r="G59" s="185"/>
      <c r="H59" s="185"/>
      <c r="I59" s="186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1:19" ht="17.100000000000001" customHeight="1" x14ac:dyDescent="0.5">
      <c r="B60" s="185"/>
      <c r="C60" s="185"/>
      <c r="D60" s="185"/>
      <c r="E60" s="185"/>
      <c r="F60" s="185"/>
      <c r="G60" s="185"/>
      <c r="H60" s="185"/>
      <c r="I60" s="186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1:19" ht="17.100000000000001" customHeight="1" x14ac:dyDescent="0.5">
      <c r="B61" s="185"/>
      <c r="C61" s="185"/>
      <c r="D61" s="185"/>
      <c r="E61" s="185"/>
      <c r="F61" s="185"/>
      <c r="G61" s="185"/>
      <c r="H61" s="185"/>
      <c r="I61" s="186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1:19" ht="17.100000000000001" customHeight="1" x14ac:dyDescent="0.5">
      <c r="B62" s="185"/>
      <c r="C62" s="185"/>
      <c r="D62" s="185"/>
      <c r="E62" s="185"/>
      <c r="F62" s="185"/>
      <c r="G62" s="185"/>
      <c r="H62" s="185"/>
      <c r="I62" s="186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1:19" ht="17.100000000000001" customHeight="1" x14ac:dyDescent="0.5">
      <c r="B63" s="185"/>
      <c r="C63" s="185"/>
      <c r="D63" s="185"/>
      <c r="E63" s="185"/>
      <c r="F63" s="185"/>
      <c r="G63" s="185"/>
      <c r="H63" s="185"/>
      <c r="I63" s="186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1:19" ht="17.100000000000001" customHeight="1" x14ac:dyDescent="0.5">
      <c r="B64" s="185"/>
      <c r="C64" s="185"/>
      <c r="D64" s="185"/>
      <c r="E64" s="185"/>
      <c r="F64" s="185"/>
      <c r="G64" s="185"/>
      <c r="H64" s="185"/>
      <c r="I64" s="186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1:18" ht="17.100000000000001" customHeight="1" x14ac:dyDescent="0.5">
      <c r="B65" s="185"/>
      <c r="C65" s="185"/>
      <c r="D65" s="185"/>
      <c r="E65" s="185"/>
      <c r="F65" s="185"/>
      <c r="G65" s="185"/>
      <c r="H65" s="185"/>
      <c r="I65" s="186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1:18" ht="17.100000000000001" customHeight="1" x14ac:dyDescent="0.5">
      <c r="B66" s="185"/>
      <c r="C66" s="185"/>
      <c r="D66" s="185"/>
      <c r="E66" s="185"/>
      <c r="F66" s="185"/>
      <c r="G66" s="185"/>
      <c r="H66" s="185"/>
      <c r="I66" s="186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17.100000000000001" customHeight="1" x14ac:dyDescent="0.5">
      <c r="B67" s="185"/>
      <c r="C67" s="185"/>
      <c r="D67" s="185"/>
      <c r="E67" s="185"/>
      <c r="F67" s="185"/>
      <c r="G67" s="185"/>
      <c r="H67" s="185"/>
      <c r="I67" s="186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3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3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3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31"/>
      <c r="B83" s="5"/>
      <c r="C83" s="5"/>
      <c r="D83" s="5"/>
      <c r="E83" s="5"/>
      <c r="F83" s="5"/>
      <c r="G83" s="5"/>
      <c r="H83" s="5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32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32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32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32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CW46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20" sqref="D20"/>
    </sheetView>
  </sheetViews>
  <sheetFormatPr defaultColWidth="9.140625" defaultRowHeight="21.75" x14ac:dyDescent="0.5"/>
  <cols>
    <col min="1" max="1" width="2.140625" style="25" customWidth="1"/>
    <col min="2" max="2" width="3.7109375" style="157" customWidth="1"/>
    <col min="3" max="3" width="8" style="157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0" t="s">
        <v>96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23"/>
      <c r="AO1" s="460" t="s">
        <v>97</v>
      </c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24"/>
    </row>
    <row r="2" spans="2:101" ht="19.899999999999999" customHeight="1" x14ac:dyDescent="0.55000000000000004">
      <c r="B2" s="461" t="s">
        <v>33</v>
      </c>
      <c r="C2" s="464" t="s">
        <v>34</v>
      </c>
      <c r="D2" s="467" t="s">
        <v>202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0" t="s">
        <v>1</v>
      </c>
      <c r="CJ2" s="461" t="s">
        <v>33</v>
      </c>
      <c r="CK2" s="24"/>
    </row>
    <row r="3" spans="2:101" ht="20.100000000000001" customHeight="1" thickBot="1" x14ac:dyDescent="0.7">
      <c r="B3" s="462"/>
      <c r="C3" s="465"/>
      <c r="D3" s="468"/>
      <c r="E3" s="30" t="s">
        <v>31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1"/>
      <c r="CJ3" s="462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2"/>
      <c r="C4" s="465"/>
      <c r="D4" s="468"/>
      <c r="E4" s="45" t="s">
        <v>32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2"/>
      <c r="CK4" s="39"/>
      <c r="CL4" s="39"/>
      <c r="CM4" s="25"/>
      <c r="CN4" s="54" t="s">
        <v>64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3"/>
      <c r="C5" s="466"/>
      <c r="D5" s="469"/>
      <c r="E5" s="58" t="s">
        <v>37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3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162">
        <v>12698</v>
      </c>
      <c r="D6" s="163" t="s">
        <v>130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162">
        <v>12700</v>
      </c>
      <c r="D7" s="164" t="s">
        <v>131</v>
      </c>
      <c r="E7" s="84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4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162">
        <v>12704</v>
      </c>
      <c r="D8" s="164" t="s">
        <v>132</v>
      </c>
      <c r="E8" s="92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162">
        <v>12709</v>
      </c>
      <c r="D9" s="164" t="s">
        <v>133</v>
      </c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162">
        <v>12727</v>
      </c>
      <c r="D10" s="164" t="s">
        <v>134</v>
      </c>
      <c r="E10" s="84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162">
        <v>12735</v>
      </c>
      <c r="D11" s="164" t="s">
        <v>135</v>
      </c>
      <c r="E11" s="140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162">
        <v>12952</v>
      </c>
      <c r="D12" s="458" t="s">
        <v>136</v>
      </c>
      <c r="E12" s="459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80" customFormat="1" ht="18" customHeight="1" x14ac:dyDescent="0.5">
      <c r="B13" s="82">
        <v>8</v>
      </c>
      <c r="C13" s="162">
        <v>13338</v>
      </c>
      <c r="D13" s="164" t="s">
        <v>137</v>
      </c>
      <c r="E13" s="84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80" customFormat="1" ht="18" customHeight="1" x14ac:dyDescent="0.5">
      <c r="B14" s="82">
        <v>9</v>
      </c>
      <c r="C14" s="162">
        <v>13374</v>
      </c>
      <c r="D14" s="164" t="s">
        <v>138</v>
      </c>
      <c r="E14" s="84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80" customFormat="1" ht="18" customHeight="1" x14ac:dyDescent="0.5">
      <c r="B15" s="82">
        <v>10</v>
      </c>
      <c r="C15" s="162">
        <v>13451</v>
      </c>
      <c r="D15" s="164" t="s">
        <v>139</v>
      </c>
      <c r="E15" s="84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80" customFormat="1" ht="18" customHeight="1" x14ac:dyDescent="0.65">
      <c r="B16" s="82">
        <v>11</v>
      </c>
      <c r="C16" s="162">
        <v>13642</v>
      </c>
      <c r="D16" s="164" t="s">
        <v>140</v>
      </c>
      <c r="E16" s="10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77"/>
      <c r="CO16" s="477"/>
      <c r="CP16" s="477"/>
      <c r="CQ16" s="477"/>
      <c r="CR16" s="477"/>
      <c r="CS16" s="110"/>
      <c r="CT16" s="110"/>
      <c r="CU16" s="110"/>
      <c r="CV16" s="110"/>
      <c r="CW16" s="110"/>
    </row>
    <row r="17" spans="2:101" s="80" customFormat="1" ht="18" customHeight="1" x14ac:dyDescent="0.65">
      <c r="B17" s="82">
        <v>12</v>
      </c>
      <c r="C17" s="162">
        <v>13652</v>
      </c>
      <c r="D17" s="164" t="s">
        <v>141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77"/>
      <c r="CO17" s="477"/>
      <c r="CP17" s="477"/>
      <c r="CQ17" s="477"/>
      <c r="CR17" s="477"/>
      <c r="CS17" s="110"/>
      <c r="CT17" s="110"/>
      <c r="CU17" s="110"/>
      <c r="CV17" s="110"/>
      <c r="CW17" s="110"/>
    </row>
    <row r="18" spans="2:101" s="80" customFormat="1" ht="18" customHeight="1" x14ac:dyDescent="0.5">
      <c r="B18" s="82">
        <v>13</v>
      </c>
      <c r="C18" s="162">
        <v>13654</v>
      </c>
      <c r="D18" s="458" t="s">
        <v>142</v>
      </c>
      <c r="E18" s="459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162">
        <v>13658</v>
      </c>
      <c r="D19" s="164" t="s">
        <v>143</v>
      </c>
      <c r="E19" s="109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162">
        <v>13659</v>
      </c>
      <c r="D20" s="164" t="s">
        <v>144</v>
      </c>
      <c r="E20" s="14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162">
        <v>13665</v>
      </c>
      <c r="D21" s="164" t="s">
        <v>145</v>
      </c>
      <c r="E21" s="10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162">
        <v>13670</v>
      </c>
      <c r="D22" s="164" t="s">
        <v>146</v>
      </c>
      <c r="E22" s="84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80</v>
      </c>
      <c r="CJ22" s="82">
        <v>17</v>
      </c>
      <c r="CK22" s="79"/>
      <c r="CL22" s="79">
        <f t="shared" si="1"/>
        <v>0</v>
      </c>
    </row>
    <row r="23" spans="2:101" s="80" customFormat="1" ht="18" customHeight="1" x14ac:dyDescent="0.5">
      <c r="B23" s="82">
        <v>18</v>
      </c>
      <c r="C23" s="162">
        <v>13673</v>
      </c>
      <c r="D23" s="164" t="s">
        <v>147</v>
      </c>
      <c r="E23" s="117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162">
        <v>13676</v>
      </c>
      <c r="D24" s="164" t="s">
        <v>148</v>
      </c>
      <c r="E24" s="84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162">
        <v>13679</v>
      </c>
      <c r="D25" s="164" t="s">
        <v>149</v>
      </c>
      <c r="E25" s="8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162">
        <v>13683</v>
      </c>
      <c r="D26" s="164" t="s">
        <v>150</v>
      </c>
      <c r="E26" s="11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162">
        <v>13707</v>
      </c>
      <c r="D27" s="164" t="s">
        <v>151</v>
      </c>
      <c r="E27" s="84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42"/>
      <c r="D28" s="83"/>
      <c r="E28" s="8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42"/>
      <c r="D29" s="83"/>
      <c r="E29" s="84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42"/>
      <c r="D30" s="83"/>
      <c r="E30" s="84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42"/>
      <c r="D31" s="83"/>
      <c r="E31" s="8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42"/>
      <c r="D32" s="83"/>
      <c r="E32" s="84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42"/>
      <c r="D33" s="83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8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8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8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42"/>
      <c r="D37" s="83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>
        <f t="shared" si="0"/>
        <v>80</v>
      </c>
      <c r="CJ37" s="82">
        <v>32</v>
      </c>
      <c r="CK37" s="79"/>
      <c r="CL37" s="79"/>
    </row>
    <row r="38" spans="2:90" s="80" customFormat="1" ht="18" customHeight="1" x14ac:dyDescent="0.5">
      <c r="B38" s="82">
        <v>33</v>
      </c>
      <c r="C38" s="142"/>
      <c r="D38" s="83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>
        <f t="shared" si="0"/>
        <v>80</v>
      </c>
      <c r="CJ38" s="82">
        <v>33</v>
      </c>
      <c r="CK38" s="79"/>
      <c r="CL38" s="79"/>
    </row>
    <row r="39" spans="2:90" s="80" customFormat="1" ht="18" customHeight="1" x14ac:dyDescent="0.5">
      <c r="B39" s="82">
        <v>34</v>
      </c>
      <c r="C39" s="142"/>
      <c r="D39" s="83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>
        <f t="shared" si="0"/>
        <v>80</v>
      </c>
      <c r="CJ39" s="82">
        <v>34</v>
      </c>
      <c r="CK39" s="79"/>
      <c r="CL39" s="79"/>
    </row>
    <row r="40" spans="2:90" s="80" customFormat="1" ht="18" customHeight="1" x14ac:dyDescent="0.5">
      <c r="B40" s="82">
        <v>35</v>
      </c>
      <c r="C40" s="142"/>
      <c r="D40" s="83"/>
      <c r="E40" s="140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>
        <f t="shared" si="0"/>
        <v>80</v>
      </c>
      <c r="CJ40" s="82">
        <v>35</v>
      </c>
      <c r="CK40" s="79"/>
      <c r="CL40" s="79"/>
    </row>
    <row r="41" spans="2:90" s="80" customFormat="1" ht="18" customHeight="1" x14ac:dyDescent="0.5">
      <c r="B41" s="82">
        <v>36</v>
      </c>
      <c r="C41" s="142"/>
      <c r="D41" s="83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>
        <f t="shared" si="0"/>
        <v>80</v>
      </c>
      <c r="CJ41" s="82">
        <v>36</v>
      </c>
      <c r="CK41" s="79"/>
      <c r="CL41" s="79"/>
    </row>
    <row r="42" spans="2:90" s="80" customFormat="1" ht="18" customHeight="1" x14ac:dyDescent="0.5">
      <c r="B42" s="82">
        <v>37</v>
      </c>
      <c r="C42" s="142"/>
      <c r="D42" s="83"/>
      <c r="E42" s="140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>
        <f t="shared" si="0"/>
        <v>80</v>
      </c>
      <c r="CJ42" s="82">
        <v>37</v>
      </c>
      <c r="CK42" s="79"/>
      <c r="CL42" s="79"/>
    </row>
    <row r="43" spans="2:90" s="80" customFormat="1" ht="18" customHeight="1" x14ac:dyDescent="0.5">
      <c r="B43" s="82">
        <v>38</v>
      </c>
      <c r="C43" s="142"/>
      <c r="D43" s="83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>
        <f t="shared" si="0"/>
        <v>80</v>
      </c>
      <c r="CJ43" s="82">
        <v>38</v>
      </c>
      <c r="CK43" s="79"/>
      <c r="CL43" s="79"/>
    </row>
    <row r="44" spans="2:90" s="80" customFormat="1" ht="18" customHeight="1" x14ac:dyDescent="0.5">
      <c r="B44" s="82">
        <v>39</v>
      </c>
      <c r="C44" s="142"/>
      <c r="D44" s="83"/>
      <c r="E44" s="84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>
        <f t="shared" si="0"/>
        <v>80</v>
      </c>
      <c r="CJ44" s="82">
        <v>39</v>
      </c>
      <c r="CK44" s="79"/>
      <c r="CL44" s="79"/>
    </row>
    <row r="45" spans="2:90" s="80" customFormat="1" ht="18" customHeight="1" x14ac:dyDescent="0.5">
      <c r="B45" s="82">
        <v>40</v>
      </c>
      <c r="C45" s="142"/>
      <c r="D45" s="83"/>
      <c r="E45" s="123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122"/>
      <c r="AF45" s="122"/>
      <c r="AG45" s="122"/>
      <c r="AH45" s="122"/>
      <c r="AI45" s="122"/>
      <c r="AJ45" s="122"/>
      <c r="AK45" s="122"/>
      <c r="AL45" s="122"/>
      <c r="AM45" s="94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91">
        <f t="shared" si="0"/>
        <v>80</v>
      </c>
      <c r="CJ45" s="82">
        <v>40</v>
      </c>
      <c r="CK45" s="79"/>
      <c r="CL45" s="79"/>
    </row>
    <row r="46" spans="2:90" s="80" customFormat="1" ht="18" customHeight="1" thickBot="1" x14ac:dyDescent="0.55000000000000004">
      <c r="B46" s="141">
        <v>41</v>
      </c>
      <c r="C46" s="142"/>
      <c r="D46" s="83"/>
      <c r="E46" s="125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7"/>
      <c r="AF46" s="127"/>
      <c r="AG46" s="127"/>
      <c r="AH46" s="127"/>
      <c r="AI46" s="127"/>
      <c r="AJ46" s="127"/>
      <c r="AK46" s="127"/>
      <c r="AL46" s="127"/>
      <c r="AM46" s="129"/>
      <c r="AN46" s="106"/>
      <c r="AO46" s="107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108"/>
      <c r="CI46" s="91">
        <f t="shared" si="0"/>
        <v>80</v>
      </c>
      <c r="CJ46" s="82">
        <v>41</v>
      </c>
      <c r="CK46" s="79"/>
      <c r="CL46" s="79"/>
    </row>
  </sheetData>
  <mergeCells count="12">
    <mergeCell ref="D18:E18"/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  <mergeCell ref="D12:E12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0" sqref="C20"/>
    </sheetView>
  </sheetViews>
  <sheetFormatPr defaultColWidth="9.140625" defaultRowHeight="21.75" x14ac:dyDescent="0.5"/>
  <cols>
    <col min="1" max="1" width="5.42578125" style="233" customWidth="1"/>
    <col min="2" max="2" width="3.28515625" style="233" customWidth="1"/>
    <col min="3" max="3" width="28.5703125" style="233" customWidth="1"/>
    <col min="4" max="21" width="2.7109375" style="233" customWidth="1"/>
    <col min="22" max="24" width="4.42578125" style="233" customWidth="1"/>
    <col min="25" max="25" width="4.7109375" style="233" customWidth="1"/>
    <col min="26" max="27" width="4.42578125" style="233" customWidth="1"/>
    <col min="28" max="16384" width="9.140625" style="233"/>
  </cols>
  <sheetData>
    <row r="1" spans="2:27" ht="35.1" customHeight="1" thickBot="1" x14ac:dyDescent="0.6">
      <c r="B1" s="481" t="s">
        <v>101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</row>
    <row r="2" spans="2:27" ht="18.95" customHeight="1" thickBot="1" x14ac:dyDescent="0.55000000000000004">
      <c r="B2" s="234"/>
      <c r="C2" s="234"/>
      <c r="D2" s="482" t="s">
        <v>38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4"/>
      <c r="V2" s="485" t="s">
        <v>3</v>
      </c>
      <c r="W2" s="486"/>
      <c r="X2" s="486"/>
      <c r="Y2" s="487"/>
      <c r="Z2" s="235" t="s">
        <v>4</v>
      </c>
      <c r="AA2" s="234"/>
    </row>
    <row r="3" spans="2:27" ht="18.95" customHeight="1" x14ac:dyDescent="0.5">
      <c r="B3" s="236" t="s">
        <v>0</v>
      </c>
      <c r="C3" s="236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240" t="s">
        <v>5</v>
      </c>
      <c r="W3" s="488" t="s">
        <v>39</v>
      </c>
      <c r="X3" s="491" t="s">
        <v>40</v>
      </c>
      <c r="Y3" s="494" t="s">
        <v>1</v>
      </c>
      <c r="Z3" s="241" t="s">
        <v>6</v>
      </c>
      <c r="AA3" s="242"/>
    </row>
    <row r="4" spans="2:27" ht="18.95" customHeight="1" x14ac:dyDescent="0.5">
      <c r="B4" s="236" t="s">
        <v>2</v>
      </c>
      <c r="C4" s="540" t="s">
        <v>51</v>
      </c>
      <c r="D4" s="243"/>
      <c r="E4" s="244"/>
      <c r="F4" s="243"/>
      <c r="G4" s="244"/>
      <c r="H4" s="243"/>
      <c r="I4" s="244"/>
      <c r="J4" s="243"/>
      <c r="K4" s="244"/>
      <c r="L4" s="243"/>
      <c r="M4" s="244"/>
      <c r="N4" s="243"/>
      <c r="O4" s="244"/>
      <c r="P4" s="243"/>
      <c r="Q4" s="244"/>
      <c r="R4" s="243"/>
      <c r="S4" s="244"/>
      <c r="T4" s="243"/>
      <c r="U4" s="244"/>
      <c r="V4" s="245" t="s">
        <v>7</v>
      </c>
      <c r="W4" s="489"/>
      <c r="X4" s="492"/>
      <c r="Y4" s="495"/>
      <c r="Z4" s="241" t="s">
        <v>8</v>
      </c>
      <c r="AA4" s="242" t="s">
        <v>9</v>
      </c>
    </row>
    <row r="5" spans="2:27" ht="18.95" customHeight="1" thickBot="1" x14ac:dyDescent="0.55000000000000004">
      <c r="B5" s="246"/>
      <c r="C5" s="236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  <c r="V5" s="247" t="s">
        <v>10</v>
      </c>
      <c r="W5" s="490"/>
      <c r="X5" s="493"/>
      <c r="Y5" s="496"/>
      <c r="Z5" s="241" t="s">
        <v>11</v>
      </c>
      <c r="AA5" s="242"/>
    </row>
    <row r="6" spans="2:27" ht="18.95" customHeight="1" thickBot="1" x14ac:dyDescent="0.6">
      <c r="B6" s="248"/>
      <c r="C6" s="249"/>
      <c r="D6" s="250"/>
      <c r="E6" s="251"/>
      <c r="F6" s="251">
        <v>10</v>
      </c>
      <c r="G6" s="251">
        <v>10</v>
      </c>
      <c r="H6" s="251">
        <v>10</v>
      </c>
      <c r="I6" s="251">
        <v>10</v>
      </c>
      <c r="J6" s="251">
        <v>10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253">
        <f t="shared" ref="V6:V28" si="0">SUM(D6:U6)</f>
        <v>50</v>
      </c>
      <c r="W6" s="254">
        <v>20</v>
      </c>
      <c r="X6" s="254">
        <v>30</v>
      </c>
      <c r="Y6" s="255">
        <f t="shared" ref="Y6:Y28" si="1">SUM(V6:X6)</f>
        <v>100</v>
      </c>
      <c r="Z6" s="256"/>
      <c r="AA6" s="248"/>
    </row>
    <row r="7" spans="2:27" ht="18" customHeight="1" x14ac:dyDescent="0.5">
      <c r="B7" s="257">
        <v>1</v>
      </c>
      <c r="C7" s="542" t="str">
        <f>'เวลาเรียน1-2'!D6</f>
        <v>เด็กหญิง อะติมา  สัมโรง</v>
      </c>
      <c r="D7" s="259"/>
      <c r="E7" s="260"/>
      <c r="F7" s="260">
        <v>6</v>
      </c>
      <c r="G7" s="261">
        <v>8</v>
      </c>
      <c r="H7" s="262">
        <v>8</v>
      </c>
      <c r="I7" s="262">
        <v>5</v>
      </c>
      <c r="J7" s="262">
        <v>5</v>
      </c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3"/>
      <c r="V7" s="264">
        <f t="shared" si="0"/>
        <v>32</v>
      </c>
      <c r="W7" s="260">
        <v>10</v>
      </c>
      <c r="X7" s="260">
        <v>15</v>
      </c>
      <c r="Y7" s="265">
        <f t="shared" si="1"/>
        <v>57</v>
      </c>
      <c r="Z7" s="266" t="str">
        <f t="shared" ref="Z7:Z28" si="2">IF(Y7&lt;50,"0",IF(Y7&lt;55,"1",IF(Y7&lt;60,"1.5",IF(Y7&lt;65,"2",IF(Y7&lt;70,"2.5",IF(Y7&lt;75,"3",IF(Y7&lt;80,"3.5",4)))))))</f>
        <v>1.5</v>
      </c>
      <c r="AA7" s="267"/>
    </row>
    <row r="8" spans="2:27" ht="18" customHeight="1" x14ac:dyDescent="0.5">
      <c r="B8" s="268">
        <v>2</v>
      </c>
      <c r="C8" s="542" t="str">
        <f>'เวลาเรียน1-2'!D7</f>
        <v>เด็กหญิง กัลญารัตน์  สนขู่</v>
      </c>
      <c r="D8" s="269"/>
      <c r="E8" s="270"/>
      <c r="F8" s="270">
        <v>5</v>
      </c>
      <c r="G8" s="271">
        <v>6</v>
      </c>
      <c r="H8" s="272">
        <v>6</v>
      </c>
      <c r="I8" s="272">
        <v>5</v>
      </c>
      <c r="J8" s="272">
        <v>5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3"/>
      <c r="V8" s="274">
        <f t="shared" si="0"/>
        <v>27</v>
      </c>
      <c r="W8" s="270">
        <v>10</v>
      </c>
      <c r="X8" s="270">
        <v>15</v>
      </c>
      <c r="Y8" s="265">
        <f t="shared" si="1"/>
        <v>52</v>
      </c>
      <c r="Z8" s="266" t="str">
        <f t="shared" si="2"/>
        <v>1</v>
      </c>
      <c r="AA8" s="275"/>
    </row>
    <row r="9" spans="2:27" ht="18" customHeight="1" x14ac:dyDescent="0.5">
      <c r="B9" s="257">
        <v>3</v>
      </c>
      <c r="C9" s="542" t="str">
        <f>'เวลาเรียน1-2'!D8</f>
        <v>เด็กชาย ศุภชัย  นามมนตรี</v>
      </c>
      <c r="D9" s="269"/>
      <c r="E9" s="270"/>
      <c r="F9" s="270">
        <v>6</v>
      </c>
      <c r="G9" s="271">
        <v>5</v>
      </c>
      <c r="H9" s="272">
        <v>8</v>
      </c>
      <c r="I9" s="272">
        <v>7</v>
      </c>
      <c r="J9" s="272">
        <v>6</v>
      </c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3"/>
      <c r="V9" s="274">
        <f t="shared" si="0"/>
        <v>32</v>
      </c>
      <c r="W9" s="276">
        <v>12</v>
      </c>
      <c r="X9" s="276">
        <v>15</v>
      </c>
      <c r="Y9" s="265">
        <f t="shared" si="1"/>
        <v>59</v>
      </c>
      <c r="Z9" s="266" t="str">
        <f t="shared" si="2"/>
        <v>1.5</v>
      </c>
      <c r="AA9" s="275"/>
    </row>
    <row r="10" spans="2:27" ht="18" customHeight="1" x14ac:dyDescent="0.5">
      <c r="B10" s="268">
        <v>4</v>
      </c>
      <c r="C10" s="542" t="str">
        <f>'เวลาเรียน1-2'!D9</f>
        <v>เด็กชาย สิรภัทร  ร่มเกตุ</v>
      </c>
      <c r="D10" s="269"/>
      <c r="E10" s="270"/>
      <c r="F10" s="270">
        <v>5</v>
      </c>
      <c r="G10" s="271">
        <v>5</v>
      </c>
      <c r="H10" s="272">
        <v>6</v>
      </c>
      <c r="I10" s="272">
        <v>7</v>
      </c>
      <c r="J10" s="272">
        <v>7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3"/>
      <c r="V10" s="274">
        <f t="shared" si="0"/>
        <v>30</v>
      </c>
      <c r="W10" s="270">
        <v>15</v>
      </c>
      <c r="X10" s="270">
        <v>18</v>
      </c>
      <c r="Y10" s="265">
        <f t="shared" si="1"/>
        <v>63</v>
      </c>
      <c r="Z10" s="266" t="str">
        <f t="shared" si="2"/>
        <v>2</v>
      </c>
      <c r="AA10" s="275"/>
    </row>
    <row r="11" spans="2:27" ht="18" customHeight="1" x14ac:dyDescent="0.5">
      <c r="B11" s="257">
        <v>5</v>
      </c>
      <c r="C11" s="542" t="str">
        <f>'เวลาเรียน1-2'!D10</f>
        <v>เด็กชาย ฉัตรดนัย  ชัยมา</v>
      </c>
      <c r="D11" s="269"/>
      <c r="E11" s="270"/>
      <c r="F11" s="270">
        <v>6</v>
      </c>
      <c r="G11" s="271">
        <v>7</v>
      </c>
      <c r="H11" s="272">
        <v>8</v>
      </c>
      <c r="I11" s="272">
        <v>8</v>
      </c>
      <c r="J11" s="272">
        <v>5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3"/>
      <c r="V11" s="274">
        <f t="shared" si="0"/>
        <v>34</v>
      </c>
      <c r="W11" s="276">
        <v>12</v>
      </c>
      <c r="X11" s="276">
        <v>25</v>
      </c>
      <c r="Y11" s="265">
        <f t="shared" si="1"/>
        <v>71</v>
      </c>
      <c r="Z11" s="266" t="str">
        <f t="shared" si="2"/>
        <v>3</v>
      </c>
      <c r="AA11" s="275"/>
    </row>
    <row r="12" spans="2:27" ht="18" customHeight="1" x14ac:dyDescent="0.5">
      <c r="B12" s="268">
        <v>6</v>
      </c>
      <c r="C12" s="542" t="str">
        <f>'เวลาเรียน1-2'!D11</f>
        <v>เด็กชาย พงศ์พล  ศรพรม</v>
      </c>
      <c r="D12" s="269"/>
      <c r="E12" s="270"/>
      <c r="F12" s="270">
        <v>5</v>
      </c>
      <c r="G12" s="271">
        <v>5</v>
      </c>
      <c r="H12" s="272">
        <v>6</v>
      </c>
      <c r="I12" s="272">
        <v>6</v>
      </c>
      <c r="J12" s="272">
        <v>5</v>
      </c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3"/>
      <c r="V12" s="274">
        <f t="shared" si="0"/>
        <v>27</v>
      </c>
      <c r="W12" s="270">
        <v>12</v>
      </c>
      <c r="X12" s="270">
        <v>15</v>
      </c>
      <c r="Y12" s="265">
        <f t="shared" si="1"/>
        <v>54</v>
      </c>
      <c r="Z12" s="266" t="str">
        <f t="shared" si="2"/>
        <v>1</v>
      </c>
      <c r="AA12" s="275"/>
    </row>
    <row r="13" spans="2:27" ht="18" customHeight="1" x14ac:dyDescent="0.5">
      <c r="B13" s="257">
        <v>7</v>
      </c>
      <c r="C13" s="542" t="str">
        <f>'เวลาเรียน1-2'!D12</f>
        <v>เด็กหญิง นารีรัตน์  สินเจริญจงศิริ</v>
      </c>
      <c r="D13" s="269"/>
      <c r="E13" s="270"/>
      <c r="F13" s="270"/>
      <c r="G13" s="271"/>
      <c r="H13" s="272"/>
      <c r="I13" s="272"/>
      <c r="J13" s="272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3"/>
      <c r="V13" s="274">
        <f t="shared" si="0"/>
        <v>0</v>
      </c>
      <c r="W13" s="276"/>
      <c r="X13" s="276"/>
      <c r="Y13" s="265">
        <f t="shared" si="1"/>
        <v>0</v>
      </c>
      <c r="Z13" s="266" t="str">
        <f t="shared" si="2"/>
        <v>0</v>
      </c>
      <c r="AA13" s="275"/>
    </row>
    <row r="14" spans="2:27" ht="18" customHeight="1" x14ac:dyDescent="0.5">
      <c r="B14" s="268">
        <v>8</v>
      </c>
      <c r="C14" s="542" t="str">
        <f>'เวลาเรียน1-2'!D13</f>
        <v>เด็กชาย ภัทรพล   ก้อนผา</v>
      </c>
      <c r="D14" s="269"/>
      <c r="E14" s="270"/>
      <c r="F14" s="270">
        <v>9</v>
      </c>
      <c r="G14" s="271">
        <v>9</v>
      </c>
      <c r="H14" s="272">
        <v>8</v>
      </c>
      <c r="I14" s="272">
        <v>8</v>
      </c>
      <c r="J14" s="272">
        <v>9</v>
      </c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3"/>
      <c r="V14" s="274">
        <f t="shared" si="0"/>
        <v>43</v>
      </c>
      <c r="W14" s="270">
        <v>18</v>
      </c>
      <c r="X14" s="270">
        <v>25</v>
      </c>
      <c r="Y14" s="265">
        <f t="shared" si="1"/>
        <v>86</v>
      </c>
      <c r="Z14" s="266">
        <f t="shared" si="2"/>
        <v>4</v>
      </c>
      <c r="AA14" s="275"/>
    </row>
    <row r="15" spans="2:27" ht="18" customHeight="1" x14ac:dyDescent="0.5">
      <c r="B15" s="257">
        <v>9</v>
      </c>
      <c r="C15" s="542" t="str">
        <f>'เวลาเรียน1-2'!D14</f>
        <v>เด็กชาย ชาคริต  พรมรัตน์</v>
      </c>
      <c r="D15" s="269"/>
      <c r="E15" s="270"/>
      <c r="F15" s="270">
        <v>7</v>
      </c>
      <c r="G15" s="271">
        <v>7</v>
      </c>
      <c r="H15" s="272">
        <v>6</v>
      </c>
      <c r="I15" s="272">
        <v>6</v>
      </c>
      <c r="J15" s="272">
        <v>8</v>
      </c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3"/>
      <c r="V15" s="274">
        <f t="shared" si="0"/>
        <v>34</v>
      </c>
      <c r="W15" s="276">
        <v>15</v>
      </c>
      <c r="X15" s="276">
        <v>25</v>
      </c>
      <c r="Y15" s="265">
        <f t="shared" si="1"/>
        <v>74</v>
      </c>
      <c r="Z15" s="266" t="str">
        <f t="shared" si="2"/>
        <v>3</v>
      </c>
      <c r="AA15" s="275"/>
    </row>
    <row r="16" spans="2:27" ht="18" customHeight="1" x14ac:dyDescent="0.5">
      <c r="B16" s="268">
        <v>10</v>
      </c>
      <c r="C16" s="542" t="str">
        <f>'เวลาเรียน1-2'!D15</f>
        <v>เด็กชาย ศิริโรจน์  ตูมทอง</v>
      </c>
      <c r="D16" s="269"/>
      <c r="E16" s="270"/>
      <c r="F16" s="270"/>
      <c r="G16" s="271"/>
      <c r="H16" s="272"/>
      <c r="I16" s="272"/>
      <c r="J16" s="272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3"/>
      <c r="V16" s="274">
        <f t="shared" si="0"/>
        <v>0</v>
      </c>
      <c r="W16" s="270"/>
      <c r="X16" s="270"/>
      <c r="Y16" s="265">
        <f t="shared" si="1"/>
        <v>0</v>
      </c>
      <c r="Z16" s="266" t="str">
        <f t="shared" si="2"/>
        <v>0</v>
      </c>
      <c r="AA16" s="275"/>
    </row>
    <row r="17" spans="2:27" ht="18" customHeight="1" x14ac:dyDescent="0.5">
      <c r="B17" s="257">
        <v>11</v>
      </c>
      <c r="C17" s="542" t="str">
        <f>'เวลาเรียน1-2'!D16</f>
        <v>เด็กชาย ศุภโชค  อัครทัตตะ</v>
      </c>
      <c r="D17" s="269"/>
      <c r="E17" s="270"/>
      <c r="F17" s="270"/>
      <c r="G17" s="271"/>
      <c r="H17" s="272"/>
      <c r="I17" s="272"/>
      <c r="J17" s="272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3"/>
      <c r="V17" s="274">
        <f t="shared" si="0"/>
        <v>0</v>
      </c>
      <c r="W17" s="276"/>
      <c r="X17" s="276"/>
      <c r="Y17" s="265">
        <f t="shared" si="1"/>
        <v>0</v>
      </c>
      <c r="Z17" s="266" t="str">
        <f t="shared" si="2"/>
        <v>0</v>
      </c>
      <c r="AA17" s="275"/>
    </row>
    <row r="18" spans="2:27" ht="18" customHeight="1" x14ac:dyDescent="0.5">
      <c r="B18" s="268">
        <v>12</v>
      </c>
      <c r="C18" s="542" t="str">
        <f>'เวลาเรียน1-2'!D17</f>
        <v>เด็กชาย จิรพัฒน์  แก้วกลาง</v>
      </c>
      <c r="D18" s="269"/>
      <c r="E18" s="270"/>
      <c r="F18" s="270"/>
      <c r="G18" s="271"/>
      <c r="H18" s="272"/>
      <c r="I18" s="272"/>
      <c r="J18" s="272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3"/>
      <c r="V18" s="274">
        <f t="shared" si="0"/>
        <v>0</v>
      </c>
      <c r="W18" s="270"/>
      <c r="X18" s="270"/>
      <c r="Y18" s="265">
        <f t="shared" si="1"/>
        <v>0</v>
      </c>
      <c r="Z18" s="266" t="str">
        <f t="shared" si="2"/>
        <v>0</v>
      </c>
      <c r="AA18" s="275"/>
    </row>
    <row r="19" spans="2:27" ht="18" customHeight="1" x14ac:dyDescent="0.5">
      <c r="B19" s="257">
        <v>13</v>
      </c>
      <c r="C19" s="542" t="str">
        <f>'เวลาเรียน1-2'!D18</f>
        <v>เด็กชาย จักรกฤษณ์  อ่องเภา</v>
      </c>
      <c r="D19" s="269"/>
      <c r="E19" s="270"/>
      <c r="F19" s="270">
        <v>8</v>
      </c>
      <c r="G19" s="271">
        <v>8</v>
      </c>
      <c r="H19" s="272">
        <v>8</v>
      </c>
      <c r="I19" s="272">
        <v>9</v>
      </c>
      <c r="J19" s="272">
        <v>10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3"/>
      <c r="V19" s="274">
        <f t="shared" si="0"/>
        <v>43</v>
      </c>
      <c r="W19" s="276">
        <v>12</v>
      </c>
      <c r="X19" s="276">
        <v>25</v>
      </c>
      <c r="Y19" s="265">
        <f t="shared" si="1"/>
        <v>80</v>
      </c>
      <c r="Z19" s="266">
        <f t="shared" si="2"/>
        <v>4</v>
      </c>
      <c r="AA19" s="275"/>
    </row>
    <row r="20" spans="2:27" ht="18" customHeight="1" x14ac:dyDescent="0.5">
      <c r="B20" s="268">
        <v>14</v>
      </c>
      <c r="C20" s="542" t="str">
        <f>'เวลาเรียน1-2'!D19</f>
        <v>เด็กชาย วรวุฒิ  มะเดื่อทอง</v>
      </c>
      <c r="D20" s="269"/>
      <c r="E20" s="270"/>
      <c r="F20" s="270"/>
      <c r="G20" s="271"/>
      <c r="H20" s="272"/>
      <c r="I20" s="272"/>
      <c r="J20" s="272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3"/>
      <c r="V20" s="274">
        <f t="shared" si="0"/>
        <v>0</v>
      </c>
      <c r="W20" s="270"/>
      <c r="X20" s="270"/>
      <c r="Y20" s="265">
        <f t="shared" si="1"/>
        <v>0</v>
      </c>
      <c r="Z20" s="266" t="str">
        <f t="shared" si="2"/>
        <v>0</v>
      </c>
      <c r="AA20" s="275"/>
    </row>
    <row r="21" spans="2:27" ht="18" customHeight="1" x14ac:dyDescent="0.5">
      <c r="B21" s="257">
        <v>15</v>
      </c>
      <c r="C21" s="542" t="str">
        <f>'เวลาเรียน1-2'!D20</f>
        <v>เด็กหญิง อรณิชา  สมเทพ</v>
      </c>
      <c r="D21" s="269"/>
      <c r="E21" s="270"/>
      <c r="F21" s="270">
        <v>6</v>
      </c>
      <c r="G21" s="271">
        <v>6</v>
      </c>
      <c r="H21" s="272">
        <v>8</v>
      </c>
      <c r="I21" s="272">
        <v>8</v>
      </c>
      <c r="J21" s="272">
        <v>7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3"/>
      <c r="V21" s="274">
        <f t="shared" si="0"/>
        <v>35</v>
      </c>
      <c r="W21" s="276">
        <v>12</v>
      </c>
      <c r="X21" s="276">
        <v>20</v>
      </c>
      <c r="Y21" s="265">
        <f t="shared" si="1"/>
        <v>67</v>
      </c>
      <c r="Z21" s="266" t="str">
        <f t="shared" si="2"/>
        <v>2.5</v>
      </c>
      <c r="AA21" s="275"/>
    </row>
    <row r="22" spans="2:27" ht="18" customHeight="1" x14ac:dyDescent="0.5">
      <c r="B22" s="268">
        <v>16</v>
      </c>
      <c r="C22" s="542" t="str">
        <f>'เวลาเรียน1-2'!D21</f>
        <v>เด็กหญิง ปุณสิตา  เวชสี</v>
      </c>
      <c r="D22" s="269"/>
      <c r="E22" s="270"/>
      <c r="F22" s="270"/>
      <c r="G22" s="271"/>
      <c r="H22" s="272"/>
      <c r="I22" s="272"/>
      <c r="J22" s="272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3"/>
      <c r="V22" s="274">
        <f t="shared" si="0"/>
        <v>0</v>
      </c>
      <c r="W22" s="270"/>
      <c r="X22" s="270"/>
      <c r="Y22" s="265">
        <f t="shared" si="1"/>
        <v>0</v>
      </c>
      <c r="Z22" s="266" t="str">
        <f t="shared" si="2"/>
        <v>0</v>
      </c>
      <c r="AA22" s="275"/>
    </row>
    <row r="23" spans="2:27" ht="18" customHeight="1" x14ac:dyDescent="0.5">
      <c r="B23" s="257">
        <v>17</v>
      </c>
      <c r="C23" s="542" t="str">
        <f>'เวลาเรียน1-2'!D22</f>
        <v>เด็กชาย ดิษยวัฒน์  จาดประ</v>
      </c>
      <c r="D23" s="269" t="s">
        <v>14</v>
      </c>
      <c r="E23" s="270"/>
      <c r="F23" s="270"/>
      <c r="G23" s="271"/>
      <c r="H23" s="272"/>
      <c r="I23" s="272"/>
      <c r="J23" s="272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3"/>
      <c r="V23" s="274">
        <f t="shared" si="0"/>
        <v>0</v>
      </c>
      <c r="W23" s="276"/>
      <c r="X23" s="276"/>
      <c r="Y23" s="265">
        <f t="shared" si="1"/>
        <v>0</v>
      </c>
      <c r="Z23" s="266" t="str">
        <f t="shared" si="2"/>
        <v>0</v>
      </c>
      <c r="AA23" s="275"/>
    </row>
    <row r="24" spans="2:27" ht="18" customHeight="1" x14ac:dyDescent="0.5">
      <c r="B24" s="268">
        <v>18</v>
      </c>
      <c r="C24" s="542" t="str">
        <f>'เวลาเรียน1-2'!D23</f>
        <v>เด็กชาย ชวาล  หนองบัว</v>
      </c>
      <c r="D24" s="269"/>
      <c r="E24" s="270"/>
      <c r="F24" s="270"/>
      <c r="G24" s="271"/>
      <c r="H24" s="272"/>
      <c r="I24" s="272"/>
      <c r="J24" s="27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3"/>
      <c r="V24" s="274">
        <f t="shared" si="0"/>
        <v>0</v>
      </c>
      <c r="W24" s="270"/>
      <c r="X24" s="270"/>
      <c r="Y24" s="265">
        <f t="shared" si="1"/>
        <v>0</v>
      </c>
      <c r="Z24" s="266" t="str">
        <f t="shared" si="2"/>
        <v>0</v>
      </c>
      <c r="AA24" s="275"/>
    </row>
    <row r="25" spans="2:27" ht="18" customHeight="1" x14ac:dyDescent="0.5">
      <c r="B25" s="257">
        <v>19</v>
      </c>
      <c r="C25" s="542" t="str">
        <f>'เวลาเรียน1-2'!D24</f>
        <v>เด็กชาย พีระภัทรชัย  คำมูล</v>
      </c>
      <c r="D25" s="269"/>
      <c r="E25" s="270"/>
      <c r="F25" s="270">
        <v>7</v>
      </c>
      <c r="G25" s="271">
        <v>7</v>
      </c>
      <c r="H25" s="272">
        <v>8</v>
      </c>
      <c r="I25" s="272">
        <v>8</v>
      </c>
      <c r="J25" s="272">
        <v>9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3"/>
      <c r="V25" s="274">
        <f t="shared" si="0"/>
        <v>39</v>
      </c>
      <c r="W25" s="276">
        <v>11</v>
      </c>
      <c r="X25" s="276">
        <v>25</v>
      </c>
      <c r="Y25" s="265">
        <f t="shared" si="1"/>
        <v>75</v>
      </c>
      <c r="Z25" s="266" t="str">
        <f t="shared" si="2"/>
        <v>3.5</v>
      </c>
      <c r="AA25" s="275"/>
    </row>
    <row r="26" spans="2:27" ht="18" customHeight="1" x14ac:dyDescent="0.5">
      <c r="B26" s="268">
        <v>20</v>
      </c>
      <c r="C26" s="542" t="str">
        <f>'เวลาเรียน1-2'!D25</f>
        <v>เด็กชาย ศุภมงคล  แสงรอด</v>
      </c>
      <c r="D26" s="269"/>
      <c r="E26" s="270"/>
      <c r="F26" s="270"/>
      <c r="G26" s="271"/>
      <c r="H26" s="272"/>
      <c r="I26" s="272"/>
      <c r="J26" s="272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3"/>
      <c r="V26" s="274">
        <f t="shared" si="0"/>
        <v>0</v>
      </c>
      <c r="W26" s="270"/>
      <c r="X26" s="270"/>
      <c r="Y26" s="265">
        <f t="shared" si="1"/>
        <v>0</v>
      </c>
      <c r="Z26" s="266" t="str">
        <f t="shared" si="2"/>
        <v>0</v>
      </c>
      <c r="AA26" s="275"/>
    </row>
    <row r="27" spans="2:27" ht="18" customHeight="1" x14ac:dyDescent="0.5">
      <c r="B27" s="257">
        <v>21</v>
      </c>
      <c r="C27" s="542" t="str">
        <f>'เวลาเรียน1-2'!D26</f>
        <v>เด็กชาย ศุภกร  สัพทะเสวี</v>
      </c>
      <c r="D27" s="269"/>
      <c r="E27" s="270"/>
      <c r="F27" s="270"/>
      <c r="G27" s="271"/>
      <c r="H27" s="272"/>
      <c r="I27" s="272"/>
      <c r="J27" s="272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3"/>
      <c r="V27" s="274">
        <f t="shared" si="0"/>
        <v>0</v>
      </c>
      <c r="W27" s="276"/>
      <c r="X27" s="276"/>
      <c r="Y27" s="265">
        <f t="shared" si="1"/>
        <v>0</v>
      </c>
      <c r="Z27" s="266" t="str">
        <f t="shared" si="2"/>
        <v>0</v>
      </c>
      <c r="AA27" s="275"/>
    </row>
    <row r="28" spans="2:27" ht="18" customHeight="1" x14ac:dyDescent="0.5">
      <c r="B28" s="268">
        <v>22</v>
      </c>
      <c r="C28" s="542" t="str">
        <f>'เวลาเรียน1-2'!D27</f>
        <v>เด็กชาย ทินภัทร  บุญช่วยธำรงกุล</v>
      </c>
      <c r="D28" s="269"/>
      <c r="E28" s="270"/>
      <c r="F28" s="270">
        <v>9</v>
      </c>
      <c r="G28" s="271">
        <v>8</v>
      </c>
      <c r="H28" s="272">
        <v>9</v>
      </c>
      <c r="I28" s="272">
        <v>10</v>
      </c>
      <c r="J28" s="272">
        <v>10</v>
      </c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3"/>
      <c r="V28" s="274">
        <f t="shared" si="0"/>
        <v>46</v>
      </c>
      <c r="W28" s="270">
        <v>18</v>
      </c>
      <c r="X28" s="270">
        <v>28</v>
      </c>
      <c r="Y28" s="265">
        <f t="shared" si="1"/>
        <v>92</v>
      </c>
      <c r="Z28" s="266">
        <f t="shared" si="2"/>
        <v>4</v>
      </c>
      <c r="AA28" s="275"/>
    </row>
    <row r="29" spans="2:27" ht="18" customHeight="1" x14ac:dyDescent="0.5">
      <c r="B29" s="257">
        <v>23</v>
      </c>
      <c r="C29" s="542"/>
      <c r="D29" s="269"/>
      <c r="E29" s="270"/>
      <c r="F29" s="270"/>
      <c r="G29" s="271"/>
      <c r="H29" s="272"/>
      <c r="I29" s="272"/>
      <c r="J29" s="272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3"/>
      <c r="V29" s="274"/>
      <c r="W29" s="276"/>
      <c r="X29" s="276"/>
      <c r="Y29" s="265"/>
      <c r="Z29" s="266"/>
      <c r="AA29" s="275"/>
    </row>
    <row r="30" spans="2:27" ht="18" customHeight="1" x14ac:dyDescent="0.5">
      <c r="B30" s="268">
        <v>24</v>
      </c>
      <c r="C30" s="258"/>
      <c r="D30" s="269"/>
      <c r="E30" s="270"/>
      <c r="F30" s="270"/>
      <c r="G30" s="271"/>
      <c r="H30" s="272"/>
      <c r="I30" s="272"/>
      <c r="J30" s="272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3"/>
      <c r="V30" s="274"/>
      <c r="W30" s="270"/>
      <c r="X30" s="270"/>
      <c r="Y30" s="265"/>
      <c r="Z30" s="266"/>
      <c r="AA30" s="275"/>
    </row>
    <row r="31" spans="2:27" ht="18" customHeight="1" x14ac:dyDescent="0.5">
      <c r="B31" s="277">
        <v>25</v>
      </c>
      <c r="C31" s="258"/>
      <c r="D31" s="269"/>
      <c r="E31" s="270"/>
      <c r="F31" s="270"/>
      <c r="G31" s="271"/>
      <c r="H31" s="272"/>
      <c r="I31" s="272"/>
      <c r="J31" s="272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3"/>
      <c r="V31" s="274"/>
      <c r="W31" s="270"/>
      <c r="X31" s="270"/>
      <c r="Y31" s="265"/>
      <c r="Z31" s="266"/>
      <c r="AA31" s="278"/>
    </row>
    <row r="32" spans="2:27" ht="18" customHeight="1" x14ac:dyDescent="0.5">
      <c r="B32" s="268">
        <v>26</v>
      </c>
      <c r="C32" s="258"/>
      <c r="D32" s="269"/>
      <c r="E32" s="270"/>
      <c r="F32" s="270"/>
      <c r="G32" s="271"/>
      <c r="H32" s="272"/>
      <c r="I32" s="272"/>
      <c r="J32" s="272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3"/>
      <c r="V32" s="274"/>
      <c r="W32" s="270"/>
      <c r="X32" s="270"/>
      <c r="Y32" s="265"/>
      <c r="Z32" s="266"/>
      <c r="AA32" s="275"/>
    </row>
    <row r="33" spans="2:27" ht="18" customHeight="1" x14ac:dyDescent="0.5">
      <c r="B33" s="257">
        <v>27</v>
      </c>
      <c r="C33" s="258"/>
      <c r="D33" s="269"/>
      <c r="E33" s="270"/>
      <c r="F33" s="270"/>
      <c r="G33" s="271"/>
      <c r="H33" s="272"/>
      <c r="I33" s="272"/>
      <c r="J33" s="272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3"/>
      <c r="V33" s="274"/>
      <c r="W33" s="270"/>
      <c r="X33" s="270"/>
      <c r="Y33" s="265"/>
      <c r="Z33" s="266"/>
      <c r="AA33" s="275"/>
    </row>
    <row r="34" spans="2:27" ht="18" customHeight="1" x14ac:dyDescent="0.5">
      <c r="B34" s="268">
        <v>28</v>
      </c>
      <c r="C34" s="258"/>
      <c r="D34" s="269"/>
      <c r="E34" s="270"/>
      <c r="F34" s="270"/>
      <c r="G34" s="271"/>
      <c r="H34" s="272"/>
      <c r="I34" s="272"/>
      <c r="J34" s="272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3"/>
      <c r="V34" s="274"/>
      <c r="W34" s="270"/>
      <c r="X34" s="270"/>
      <c r="Y34" s="265"/>
      <c r="Z34" s="266"/>
      <c r="AA34" s="275"/>
    </row>
    <row r="35" spans="2:27" ht="18" customHeight="1" x14ac:dyDescent="0.5">
      <c r="B35" s="257">
        <v>29</v>
      </c>
      <c r="C35" s="258"/>
      <c r="D35" s="269"/>
      <c r="E35" s="270"/>
      <c r="F35" s="270"/>
      <c r="G35" s="271"/>
      <c r="H35" s="272"/>
      <c r="I35" s="272"/>
      <c r="J35" s="272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3"/>
      <c r="V35" s="274"/>
      <c r="W35" s="270"/>
      <c r="X35" s="270"/>
      <c r="Y35" s="265"/>
      <c r="Z35" s="266"/>
      <c r="AA35" s="275"/>
    </row>
    <row r="36" spans="2:27" ht="18" customHeight="1" x14ac:dyDescent="0.5">
      <c r="B36" s="268">
        <v>30</v>
      </c>
      <c r="C36" s="258"/>
      <c r="D36" s="269"/>
      <c r="E36" s="270"/>
      <c r="F36" s="270"/>
      <c r="G36" s="271"/>
      <c r="H36" s="272"/>
      <c r="I36" s="272"/>
      <c r="J36" s="272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3"/>
      <c r="V36" s="274"/>
      <c r="W36" s="270"/>
      <c r="X36" s="270"/>
      <c r="Y36" s="265"/>
      <c r="Z36" s="266"/>
      <c r="AA36" s="275"/>
    </row>
    <row r="37" spans="2:27" ht="18" customHeight="1" x14ac:dyDescent="0.5">
      <c r="B37" s="257">
        <v>31</v>
      </c>
      <c r="C37" s="258"/>
      <c r="D37" s="269"/>
      <c r="E37" s="270"/>
      <c r="F37" s="270"/>
      <c r="G37" s="271"/>
      <c r="H37" s="272"/>
      <c r="I37" s="272"/>
      <c r="J37" s="272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3"/>
      <c r="V37" s="274"/>
      <c r="W37" s="270"/>
      <c r="X37" s="270"/>
      <c r="Y37" s="265"/>
      <c r="Z37" s="266"/>
      <c r="AA37" s="275"/>
    </row>
    <row r="38" spans="2:27" ht="18" customHeight="1" x14ac:dyDescent="0.5">
      <c r="B38" s="268">
        <v>32</v>
      </c>
      <c r="C38" s="258"/>
      <c r="D38" s="269"/>
      <c r="E38" s="270"/>
      <c r="F38" s="270"/>
      <c r="G38" s="271"/>
      <c r="H38" s="272"/>
      <c r="I38" s="272"/>
      <c r="J38" s="272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3"/>
      <c r="V38" s="274"/>
      <c r="W38" s="270"/>
      <c r="X38" s="270"/>
      <c r="Y38" s="265"/>
      <c r="Z38" s="266"/>
      <c r="AA38" s="275"/>
    </row>
    <row r="39" spans="2:27" ht="18" customHeight="1" x14ac:dyDescent="0.5">
      <c r="B39" s="268">
        <v>33</v>
      </c>
      <c r="C39" s="258"/>
      <c r="D39" s="269"/>
      <c r="E39" s="270"/>
      <c r="F39" s="270"/>
      <c r="G39" s="271"/>
      <c r="H39" s="272"/>
      <c r="I39" s="272"/>
      <c r="J39" s="272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3"/>
      <c r="V39" s="274"/>
      <c r="W39" s="270"/>
      <c r="X39" s="270"/>
      <c r="Y39" s="265"/>
      <c r="Z39" s="266"/>
      <c r="AA39" s="275"/>
    </row>
    <row r="40" spans="2:27" ht="18" customHeight="1" x14ac:dyDescent="0.5">
      <c r="B40" s="268">
        <v>34</v>
      </c>
      <c r="C40" s="258"/>
      <c r="D40" s="269"/>
      <c r="E40" s="270"/>
      <c r="F40" s="270"/>
      <c r="G40" s="271"/>
      <c r="H40" s="272"/>
      <c r="I40" s="272"/>
      <c r="J40" s="272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3"/>
      <c r="V40" s="274"/>
      <c r="W40" s="270"/>
      <c r="X40" s="270"/>
      <c r="Y40" s="265"/>
      <c r="Z40" s="266"/>
      <c r="AA40" s="275"/>
    </row>
    <row r="41" spans="2:27" ht="18" customHeight="1" x14ac:dyDescent="0.5">
      <c r="B41" s="257">
        <v>35</v>
      </c>
      <c r="C41" s="258"/>
      <c r="D41" s="269"/>
      <c r="E41" s="270"/>
      <c r="F41" s="270"/>
      <c r="G41" s="271"/>
      <c r="H41" s="272"/>
      <c r="I41" s="272"/>
      <c r="J41" s="272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3"/>
      <c r="V41" s="274"/>
      <c r="W41" s="270"/>
      <c r="X41" s="270"/>
      <c r="Y41" s="265"/>
      <c r="Z41" s="266"/>
      <c r="AA41" s="275"/>
    </row>
    <row r="42" spans="2:27" ht="18" customHeight="1" x14ac:dyDescent="0.5">
      <c r="B42" s="268">
        <v>36</v>
      </c>
      <c r="C42" s="258"/>
      <c r="D42" s="269"/>
      <c r="E42" s="270"/>
      <c r="F42" s="270"/>
      <c r="G42" s="271"/>
      <c r="H42" s="272"/>
      <c r="I42" s="272"/>
      <c r="J42" s="272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3"/>
      <c r="V42" s="274"/>
      <c r="W42" s="270"/>
      <c r="X42" s="270"/>
      <c r="Y42" s="265"/>
      <c r="Z42" s="266"/>
      <c r="AA42" s="275"/>
    </row>
    <row r="43" spans="2:27" ht="18" customHeight="1" x14ac:dyDescent="0.5">
      <c r="B43" s="268">
        <v>37</v>
      </c>
      <c r="C43" s="258"/>
      <c r="D43" s="269"/>
      <c r="E43" s="270"/>
      <c r="F43" s="270"/>
      <c r="G43" s="271"/>
      <c r="H43" s="272"/>
      <c r="I43" s="272"/>
      <c r="J43" s="272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3"/>
      <c r="V43" s="274"/>
      <c r="W43" s="270"/>
      <c r="X43" s="270"/>
      <c r="Y43" s="265"/>
      <c r="Z43" s="266"/>
      <c r="AA43" s="275"/>
    </row>
    <row r="44" spans="2:27" ht="18" customHeight="1" x14ac:dyDescent="0.5">
      <c r="B44" s="268">
        <v>38</v>
      </c>
      <c r="C44" s="258"/>
      <c r="D44" s="269"/>
      <c r="E44" s="270"/>
      <c r="F44" s="270"/>
      <c r="G44" s="271"/>
      <c r="H44" s="272"/>
      <c r="I44" s="272"/>
      <c r="J44" s="272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3"/>
      <c r="V44" s="274"/>
      <c r="W44" s="270"/>
      <c r="X44" s="270"/>
      <c r="Y44" s="265"/>
      <c r="Z44" s="266"/>
      <c r="AA44" s="275"/>
    </row>
    <row r="45" spans="2:27" ht="18" customHeight="1" x14ac:dyDescent="0.5">
      <c r="B45" s="268">
        <v>39</v>
      </c>
      <c r="C45" s="258"/>
      <c r="D45" s="269"/>
      <c r="E45" s="270"/>
      <c r="F45" s="270"/>
      <c r="G45" s="271"/>
      <c r="H45" s="272"/>
      <c r="I45" s="272"/>
      <c r="J45" s="272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3"/>
      <c r="V45" s="274"/>
      <c r="W45" s="270"/>
      <c r="X45" s="270"/>
      <c r="Y45" s="265"/>
      <c r="Z45" s="266"/>
      <c r="AA45" s="275"/>
    </row>
    <row r="46" spans="2:27" ht="18" customHeight="1" thickBot="1" x14ac:dyDescent="0.55000000000000004">
      <c r="B46" s="279">
        <v>40</v>
      </c>
      <c r="C46" s="400"/>
      <c r="D46" s="280"/>
      <c r="E46" s="281"/>
      <c r="F46" s="281"/>
      <c r="G46" s="282"/>
      <c r="H46" s="283"/>
      <c r="I46" s="283"/>
      <c r="J46" s="283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4"/>
      <c r="V46" s="401"/>
      <c r="W46" s="281"/>
      <c r="X46" s="281"/>
      <c r="Y46" s="402"/>
      <c r="Z46" s="403"/>
      <c r="AA46" s="285"/>
    </row>
    <row r="47" spans="2:27" ht="17.100000000000001" customHeight="1" x14ac:dyDescent="0.5"/>
    <row r="48" spans="2:27" ht="17.100000000000001" customHeight="1" x14ac:dyDescent="0.55000000000000004">
      <c r="P48" s="286" t="s">
        <v>26</v>
      </c>
      <c r="Q48" s="286"/>
      <c r="R48" s="286"/>
      <c r="S48" s="287">
        <v>0</v>
      </c>
      <c r="U48" s="288" t="s">
        <v>27</v>
      </c>
      <c r="V48" s="289"/>
      <c r="W48" s="290">
        <f>COUNTIF($Z$7:$Z$47,"0")</f>
        <v>10</v>
      </c>
      <c r="X48" s="291" t="s">
        <v>28</v>
      </c>
      <c r="Z48" s="292"/>
    </row>
    <row r="49" spans="16:26" ht="17.100000000000001" customHeight="1" x14ac:dyDescent="0.55000000000000004">
      <c r="P49" s="286" t="s">
        <v>26</v>
      </c>
      <c r="R49" s="286"/>
      <c r="S49" s="287">
        <v>1</v>
      </c>
      <c r="U49" s="288" t="s">
        <v>27</v>
      </c>
      <c r="V49" s="289"/>
      <c r="W49" s="290">
        <f>COUNTIF($Z$7:$Z$47,"1")</f>
        <v>2</v>
      </c>
      <c r="X49" s="291" t="s">
        <v>28</v>
      </c>
    </row>
    <row r="50" spans="16:26" ht="17.100000000000001" customHeight="1" x14ac:dyDescent="0.55000000000000004">
      <c r="P50" s="286" t="s">
        <v>26</v>
      </c>
      <c r="Q50" s="286"/>
      <c r="R50" s="286"/>
      <c r="S50" s="478">
        <v>1.5</v>
      </c>
      <c r="T50" s="479"/>
      <c r="U50" s="288" t="s">
        <v>27</v>
      </c>
      <c r="V50" s="289"/>
      <c r="W50" s="290">
        <f>COUNTIF($Z$7:$Z$47,"1.5")</f>
        <v>2</v>
      </c>
      <c r="X50" s="291" t="s">
        <v>28</v>
      </c>
    </row>
    <row r="51" spans="16:26" ht="17.100000000000001" customHeight="1" x14ac:dyDescent="0.55000000000000004">
      <c r="P51" s="286" t="s">
        <v>26</v>
      </c>
      <c r="Q51" s="286"/>
      <c r="R51" s="286"/>
      <c r="S51" s="293">
        <v>2</v>
      </c>
      <c r="U51" s="288" t="s">
        <v>27</v>
      </c>
      <c r="V51" s="289"/>
      <c r="W51" s="290">
        <f>COUNTIF($Z$7:$Z$47,"2")</f>
        <v>1</v>
      </c>
      <c r="X51" s="291" t="s">
        <v>28</v>
      </c>
      <c r="Z51" s="292"/>
    </row>
    <row r="52" spans="16:26" ht="17.100000000000001" customHeight="1" x14ac:dyDescent="0.55000000000000004">
      <c r="P52" s="286" t="s">
        <v>26</v>
      </c>
      <c r="Q52" s="286"/>
      <c r="R52" s="286"/>
      <c r="S52" s="478">
        <v>2.5</v>
      </c>
      <c r="T52" s="480"/>
      <c r="U52" s="288" t="s">
        <v>27</v>
      </c>
      <c r="V52" s="289"/>
      <c r="W52" s="290">
        <f>COUNTIF($Z$7:$Z$47,"2.5")</f>
        <v>1</v>
      </c>
      <c r="X52" s="291" t="s">
        <v>28</v>
      </c>
    </row>
    <row r="53" spans="16:26" ht="17.100000000000001" customHeight="1" x14ac:dyDescent="0.55000000000000004">
      <c r="P53" s="286" t="s">
        <v>26</v>
      </c>
      <c r="Q53" s="286"/>
      <c r="R53" s="286"/>
      <c r="S53" s="287">
        <v>3</v>
      </c>
      <c r="U53" s="288" t="s">
        <v>27</v>
      </c>
      <c r="V53" s="289"/>
      <c r="W53" s="290">
        <f>COUNTIF($Z$7:$Z$47,"3")</f>
        <v>2</v>
      </c>
      <c r="X53" s="291" t="s">
        <v>28</v>
      </c>
    </row>
    <row r="54" spans="16:26" ht="17.100000000000001" customHeight="1" x14ac:dyDescent="0.55000000000000004">
      <c r="P54" s="286" t="s">
        <v>26</v>
      </c>
      <c r="Q54" s="286"/>
      <c r="R54" s="286"/>
      <c r="S54" s="478">
        <v>3.5</v>
      </c>
      <c r="T54" s="480"/>
      <c r="U54" s="288" t="s">
        <v>27</v>
      </c>
      <c r="V54" s="289"/>
      <c r="W54" s="290">
        <f>COUNTIF($Z$7:$Z$47,"3.5")</f>
        <v>1</v>
      </c>
      <c r="X54" s="291" t="s">
        <v>28</v>
      </c>
    </row>
    <row r="55" spans="16:26" ht="17.100000000000001" customHeight="1" x14ac:dyDescent="0.55000000000000004">
      <c r="P55" s="286" t="s">
        <v>26</v>
      </c>
      <c r="Q55" s="286"/>
      <c r="R55" s="286"/>
      <c r="S55" s="287">
        <v>4</v>
      </c>
      <c r="U55" s="288" t="s">
        <v>27</v>
      </c>
      <c r="V55" s="289"/>
      <c r="W55" s="290">
        <f>COUNTIF($Z$7:$Z$47,"4")</f>
        <v>3</v>
      </c>
      <c r="X55" s="291" t="s">
        <v>28</v>
      </c>
    </row>
    <row r="56" spans="16:26" ht="17.100000000000001" customHeight="1" x14ac:dyDescent="0.55000000000000004">
      <c r="Q56" s="291" t="s">
        <v>30</v>
      </c>
      <c r="S56" s="287" t="s">
        <v>17</v>
      </c>
      <c r="U56" s="288" t="s">
        <v>27</v>
      </c>
      <c r="V56" s="289"/>
      <c r="W56" s="290">
        <f>COUNTIF($Z$7:$Z$47,"ร")</f>
        <v>0</v>
      </c>
      <c r="X56" s="291" t="s">
        <v>28</v>
      </c>
    </row>
    <row r="57" spans="16:26" ht="17.100000000000001" customHeight="1" x14ac:dyDescent="0.55000000000000004">
      <c r="Q57" s="291" t="s">
        <v>30</v>
      </c>
      <c r="S57" s="291" t="s">
        <v>18</v>
      </c>
      <c r="U57" s="288" t="s">
        <v>27</v>
      </c>
      <c r="V57" s="289"/>
      <c r="W57" s="290">
        <f>COUNTIF($Z$7:$Z$47,"มส")</f>
        <v>0</v>
      </c>
      <c r="X57" s="291" t="s">
        <v>28</v>
      </c>
    </row>
    <row r="58" spans="16:26" ht="17.100000000000001" customHeight="1" x14ac:dyDescent="0.55000000000000004">
      <c r="Q58" s="291" t="s">
        <v>30</v>
      </c>
      <c r="S58" s="291" t="s">
        <v>19</v>
      </c>
      <c r="U58" s="288" t="s">
        <v>27</v>
      </c>
      <c r="V58" s="289"/>
      <c r="W58" s="290">
        <f>COUNTIF($Z$7:$Z$47,"ผ")</f>
        <v>0</v>
      </c>
      <c r="X58" s="291" t="s">
        <v>28</v>
      </c>
    </row>
    <row r="59" spans="16:26" ht="17.100000000000001" customHeight="1" x14ac:dyDescent="0.55000000000000004">
      <c r="Q59" s="291" t="s">
        <v>30</v>
      </c>
      <c r="S59" s="291" t="s">
        <v>20</v>
      </c>
      <c r="U59" s="288" t="s">
        <v>27</v>
      </c>
      <c r="V59" s="289"/>
      <c r="W59" s="290">
        <f>COUNTIF($Z$7:$Z$47,"มผ")</f>
        <v>0</v>
      </c>
      <c r="X59" s="291" t="s">
        <v>28</v>
      </c>
    </row>
    <row r="60" spans="16:26" ht="17.100000000000001" customHeight="1" x14ac:dyDescent="0.55000000000000004">
      <c r="R60" s="289"/>
      <c r="S60" s="289"/>
      <c r="T60" s="291"/>
      <c r="U60" s="291"/>
      <c r="V60" s="291"/>
      <c r="W60" s="290">
        <f>SUM(W48:W59)</f>
        <v>22</v>
      </c>
      <c r="X60" s="291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J438"/>
  <sheetViews>
    <sheetView view="pageBreakPreview" zoomScaleNormal="100" zoomScaleSheetLayoutView="100" workbookViewId="0">
      <selection activeCell="D19" sqref="D19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22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497" t="s">
        <v>71</v>
      </c>
      <c r="C1" s="497"/>
      <c r="D1" s="497"/>
      <c r="E1" s="497"/>
      <c r="F1" s="497"/>
      <c r="G1" s="497"/>
      <c r="H1" s="497"/>
      <c r="I1" s="497"/>
      <c r="J1" s="497"/>
    </row>
    <row r="2" spans="2:10" ht="24.95" customHeight="1" x14ac:dyDescent="0.55000000000000004">
      <c r="B2" s="497" t="s">
        <v>102</v>
      </c>
      <c r="C2" s="497"/>
      <c r="D2" s="497"/>
      <c r="E2" s="497"/>
      <c r="F2" s="497"/>
      <c r="G2" s="497"/>
      <c r="H2" s="497"/>
      <c r="I2" s="497"/>
      <c r="J2" s="497"/>
    </row>
    <row r="3" spans="2:10" s="5" customFormat="1" ht="18" customHeight="1" x14ac:dyDescent="0.5">
      <c r="B3" s="498" t="s">
        <v>33</v>
      </c>
      <c r="C3" s="498" t="s">
        <v>34</v>
      </c>
      <c r="D3" s="545" t="s">
        <v>51</v>
      </c>
      <c r="E3" s="2" t="s">
        <v>3</v>
      </c>
      <c r="F3" s="2" t="s">
        <v>72</v>
      </c>
      <c r="G3" s="500" t="s">
        <v>43</v>
      </c>
      <c r="H3" s="131"/>
      <c r="I3" s="3"/>
      <c r="J3" s="4"/>
    </row>
    <row r="4" spans="2:10" s="5" customFormat="1" ht="18" customHeight="1" x14ac:dyDescent="0.5">
      <c r="B4" s="498"/>
      <c r="C4" s="498"/>
      <c r="D4" s="545"/>
      <c r="E4" s="6">
        <v>100</v>
      </c>
      <c r="F4" s="6" t="s">
        <v>73</v>
      </c>
      <c r="G4" s="500"/>
      <c r="H4" s="132"/>
      <c r="I4" s="18"/>
      <c r="J4" s="7"/>
    </row>
    <row r="5" spans="2:10" s="5" customFormat="1" ht="18" customHeight="1" x14ac:dyDescent="0.5">
      <c r="B5" s="8">
        <v>1</v>
      </c>
      <c r="C5" s="8">
        <f>'เวลาเรียน1-2'!C6</f>
        <v>12698</v>
      </c>
      <c r="D5" s="133" t="str">
        <f>'รวมคะแนน1-2'!C7</f>
        <v>เด็กหญิง อะติมา  สัมโรง</v>
      </c>
      <c r="E5" s="8">
        <f>'รวมคะแนน1-2'!Y7</f>
        <v>57</v>
      </c>
      <c r="F5" s="8" t="str">
        <f>'รวมคะแนน1-2'!Z7</f>
        <v>1.5</v>
      </c>
      <c r="G5" s="9"/>
      <c r="H5" s="132"/>
      <c r="I5" s="18"/>
      <c r="J5" s="7"/>
    </row>
    <row r="6" spans="2:10" s="5" customFormat="1" ht="18" customHeight="1" x14ac:dyDescent="0.5">
      <c r="B6" s="8">
        <v>2</v>
      </c>
      <c r="C6" s="8">
        <f>'เวลาเรียน1-2'!C7</f>
        <v>12700</v>
      </c>
      <c r="D6" s="133" t="str">
        <f>'รวมคะแนน1-2'!C8</f>
        <v>เด็กหญิง กัลญารัตน์  สนขู่</v>
      </c>
      <c r="E6" s="8">
        <f>'รวมคะแนน1-2'!Y8</f>
        <v>52</v>
      </c>
      <c r="F6" s="8" t="str">
        <f>'รวมคะแนน1-2'!Z8</f>
        <v>1</v>
      </c>
      <c r="G6" s="9"/>
      <c r="H6" s="132"/>
      <c r="I6" s="18"/>
      <c r="J6" s="7"/>
    </row>
    <row r="7" spans="2:10" s="5" customFormat="1" ht="18" customHeight="1" x14ac:dyDescent="0.5">
      <c r="B7" s="8">
        <v>3</v>
      </c>
      <c r="C7" s="8">
        <f>'เวลาเรียน1-2'!C8</f>
        <v>12704</v>
      </c>
      <c r="D7" s="133" t="str">
        <f>'รวมคะแนน1-2'!C9</f>
        <v>เด็กชาย ศุภชัย  นามมนตรี</v>
      </c>
      <c r="E7" s="8">
        <f>'รวมคะแนน1-2'!Y9</f>
        <v>59</v>
      </c>
      <c r="F7" s="8" t="str">
        <f>'รวมคะแนน1-2'!Z9</f>
        <v>1.5</v>
      </c>
      <c r="G7" s="9"/>
      <c r="H7" s="132"/>
      <c r="I7" s="18"/>
      <c r="J7" s="7"/>
    </row>
    <row r="8" spans="2:10" s="5" customFormat="1" ht="18" customHeight="1" x14ac:dyDescent="0.5">
      <c r="B8" s="8">
        <v>4</v>
      </c>
      <c r="C8" s="8">
        <f>'เวลาเรียน1-2'!C9</f>
        <v>12709</v>
      </c>
      <c r="D8" s="133" t="str">
        <f>'รวมคะแนน1-2'!C10</f>
        <v>เด็กชาย สิรภัทร  ร่มเกตุ</v>
      </c>
      <c r="E8" s="8">
        <f>'รวมคะแนน1-2'!Y10</f>
        <v>63</v>
      </c>
      <c r="F8" s="8" t="str">
        <f>'รวมคะแนน1-2'!Z10</f>
        <v>2</v>
      </c>
      <c r="G8" s="9"/>
      <c r="H8" s="132"/>
      <c r="I8" s="18"/>
      <c r="J8" s="7"/>
    </row>
    <row r="9" spans="2:10" s="5" customFormat="1" ht="18" customHeight="1" x14ac:dyDescent="0.5">
      <c r="B9" s="8">
        <v>5</v>
      </c>
      <c r="C9" s="8">
        <f>'เวลาเรียน1-2'!C10</f>
        <v>12727</v>
      </c>
      <c r="D9" s="133" t="str">
        <f>'รวมคะแนน1-2'!C11</f>
        <v>เด็กชาย ฉัตรดนัย  ชัยมา</v>
      </c>
      <c r="E9" s="8">
        <f>'รวมคะแนน1-2'!Y11</f>
        <v>71</v>
      </c>
      <c r="F9" s="8" t="str">
        <f>'รวมคะแนน1-2'!Z11</f>
        <v>3</v>
      </c>
      <c r="G9" s="9"/>
      <c r="H9" s="132"/>
      <c r="I9" s="18"/>
      <c r="J9" s="7"/>
    </row>
    <row r="10" spans="2:10" s="5" customFormat="1" ht="18" customHeight="1" x14ac:dyDescent="0.5">
      <c r="B10" s="8">
        <v>6</v>
      </c>
      <c r="C10" s="8">
        <f>'เวลาเรียน1-2'!C11</f>
        <v>12735</v>
      </c>
      <c r="D10" s="133" t="str">
        <f>'รวมคะแนน1-2'!C12</f>
        <v>เด็กชาย พงศ์พล  ศรพรม</v>
      </c>
      <c r="E10" s="8">
        <f>'รวมคะแนน1-2'!Y12</f>
        <v>54</v>
      </c>
      <c r="F10" s="8" t="str">
        <f>'รวมคะแนน1-2'!Z12</f>
        <v>1</v>
      </c>
      <c r="G10" s="9"/>
      <c r="H10" s="132"/>
      <c r="I10" s="18"/>
      <c r="J10" s="7"/>
    </row>
    <row r="11" spans="2:10" s="5" customFormat="1" ht="18" customHeight="1" x14ac:dyDescent="0.5">
      <c r="B11" s="8">
        <v>7</v>
      </c>
      <c r="C11" s="8">
        <f>'เวลาเรียน1-2'!C12</f>
        <v>12952</v>
      </c>
      <c r="D11" s="133" t="str">
        <f>'รวมคะแนน1-2'!C13</f>
        <v>เด็กหญิง นารีรัตน์  สินเจริญจงศิริ</v>
      </c>
      <c r="E11" s="8">
        <f>'รวมคะแนน1-2'!Y13</f>
        <v>0</v>
      </c>
      <c r="F11" s="8" t="str">
        <f>'รวมคะแนน1-2'!Z13</f>
        <v>0</v>
      </c>
      <c r="G11" s="9"/>
      <c r="H11" s="132"/>
      <c r="I11" s="18"/>
      <c r="J11" s="7"/>
    </row>
    <row r="12" spans="2:10" s="5" customFormat="1" ht="18" customHeight="1" x14ac:dyDescent="0.5">
      <c r="B12" s="8">
        <v>8</v>
      </c>
      <c r="C12" s="8">
        <f>'เวลาเรียน1-2'!C13</f>
        <v>13338</v>
      </c>
      <c r="D12" s="133" t="str">
        <f>'รวมคะแนน1-2'!C14</f>
        <v>เด็กชาย ภัทรพล   ก้อนผา</v>
      </c>
      <c r="E12" s="8">
        <f>'รวมคะแนน1-2'!Y14</f>
        <v>86</v>
      </c>
      <c r="F12" s="8">
        <f>'รวมคะแนน1-2'!Z14</f>
        <v>4</v>
      </c>
      <c r="G12" s="9"/>
      <c r="H12" s="132"/>
      <c r="I12" s="18"/>
      <c r="J12" s="7"/>
    </row>
    <row r="13" spans="2:10" s="5" customFormat="1" ht="18" customHeight="1" x14ac:dyDescent="0.5">
      <c r="B13" s="8">
        <v>9</v>
      </c>
      <c r="C13" s="8">
        <f>'เวลาเรียน1-2'!C14</f>
        <v>13374</v>
      </c>
      <c r="D13" s="133" t="str">
        <f>'รวมคะแนน1-2'!C15</f>
        <v>เด็กชาย ชาคริต  พรมรัตน์</v>
      </c>
      <c r="E13" s="8">
        <f>'รวมคะแนน1-2'!Y15</f>
        <v>74</v>
      </c>
      <c r="F13" s="8" t="str">
        <f>'รวมคะแนน1-2'!Z15</f>
        <v>3</v>
      </c>
      <c r="G13" s="9"/>
      <c r="H13" s="132"/>
      <c r="I13" s="18"/>
      <c r="J13" s="7"/>
    </row>
    <row r="14" spans="2:10" s="5" customFormat="1" ht="18" customHeight="1" x14ac:dyDescent="0.5">
      <c r="B14" s="8">
        <v>10</v>
      </c>
      <c r="C14" s="8">
        <f>'เวลาเรียน1-2'!C15</f>
        <v>13451</v>
      </c>
      <c r="D14" s="133" t="str">
        <f>'รวมคะแนน1-2'!C16</f>
        <v>เด็กชาย ศิริโรจน์  ตูมทอง</v>
      </c>
      <c r="E14" s="8">
        <f>'รวมคะแนน1-2'!Y16</f>
        <v>0</v>
      </c>
      <c r="F14" s="8" t="str">
        <f>'รวมคะแนน1-2'!Z16</f>
        <v>0</v>
      </c>
      <c r="G14" s="9"/>
      <c r="H14" s="505" t="s">
        <v>15</v>
      </c>
      <c r="I14" s="505"/>
      <c r="J14" s="506"/>
    </row>
    <row r="15" spans="2:10" s="5" customFormat="1" ht="18" customHeight="1" x14ac:dyDescent="0.5">
      <c r="B15" s="8">
        <v>11</v>
      </c>
      <c r="C15" s="8">
        <f>'เวลาเรียน1-2'!C16</f>
        <v>13642</v>
      </c>
      <c r="D15" s="133" t="str">
        <f>'รวมคะแนน1-2'!C17</f>
        <v>เด็กชาย ศุภโชค  อัครทัตตะ</v>
      </c>
      <c r="E15" s="8">
        <f>'รวมคะแนน1-2'!Y17</f>
        <v>0</v>
      </c>
      <c r="F15" s="8" t="str">
        <f>'รวมคะแนน1-2'!Z17</f>
        <v>0</v>
      </c>
      <c r="G15" s="9"/>
      <c r="H15" s="132" t="s">
        <v>74</v>
      </c>
      <c r="I15" s="18">
        <f>'รวมคะแนน1-2'!W49</f>
        <v>2</v>
      </c>
      <c r="J15" s="19" t="s">
        <v>28</v>
      </c>
    </row>
    <row r="16" spans="2:10" s="5" customFormat="1" ht="18" customHeight="1" x14ac:dyDescent="0.5">
      <c r="B16" s="8">
        <v>12</v>
      </c>
      <c r="C16" s="8">
        <f>'เวลาเรียน1-2'!C17</f>
        <v>13652</v>
      </c>
      <c r="D16" s="133" t="str">
        <f>'รวมคะแนน1-2'!C18</f>
        <v>เด็กชาย จิรพัฒน์  แก้วกลาง</v>
      </c>
      <c r="E16" s="8">
        <f>'รวมคะแนน1-2'!Y18</f>
        <v>0</v>
      </c>
      <c r="F16" s="8" t="str">
        <f>'รวมคะแนน1-2'!Z18</f>
        <v>0</v>
      </c>
      <c r="G16" s="9"/>
      <c r="H16" s="132" t="s">
        <v>75</v>
      </c>
      <c r="I16" s="18">
        <f>'รวมคะแนน1-2'!W50</f>
        <v>2</v>
      </c>
      <c r="J16" s="19" t="s">
        <v>28</v>
      </c>
    </row>
    <row r="17" spans="2:10" s="5" customFormat="1" ht="18" customHeight="1" x14ac:dyDescent="0.5">
      <c r="B17" s="8">
        <v>13</v>
      </c>
      <c r="C17" s="8">
        <f>'เวลาเรียน1-2'!C18</f>
        <v>13654</v>
      </c>
      <c r="D17" s="133" t="str">
        <f>'รวมคะแนน1-2'!C19</f>
        <v>เด็กชาย จักรกฤษณ์  อ่องเภา</v>
      </c>
      <c r="E17" s="8">
        <f>'รวมคะแนน1-2'!Y19</f>
        <v>80</v>
      </c>
      <c r="F17" s="8">
        <f>'รวมคะแนน1-2'!Z19</f>
        <v>4</v>
      </c>
      <c r="G17" s="9"/>
      <c r="H17" s="132" t="s">
        <v>76</v>
      </c>
      <c r="I17" s="18">
        <f>'รวมคะแนน1-2'!W51</f>
        <v>1</v>
      </c>
      <c r="J17" s="19" t="s">
        <v>28</v>
      </c>
    </row>
    <row r="18" spans="2:10" s="5" customFormat="1" ht="18" customHeight="1" x14ac:dyDescent="0.5">
      <c r="B18" s="8">
        <v>14</v>
      </c>
      <c r="C18" s="8">
        <f>'เวลาเรียน1-2'!C19</f>
        <v>13658</v>
      </c>
      <c r="D18" s="133" t="str">
        <f>'รวมคะแนน1-2'!C20</f>
        <v>เด็กชาย วรวุฒิ  มะเดื่อทอง</v>
      </c>
      <c r="E18" s="8">
        <f>'รวมคะแนน1-2'!Y20</f>
        <v>0</v>
      </c>
      <c r="F18" s="8" t="str">
        <f>'รวมคะแนน1-2'!Z20</f>
        <v>0</v>
      </c>
      <c r="G18" s="9"/>
      <c r="H18" s="132" t="s">
        <v>77</v>
      </c>
      <c r="I18" s="18">
        <f>'รวมคะแนน1-2'!W52</f>
        <v>1</v>
      </c>
      <c r="J18" s="19" t="s">
        <v>28</v>
      </c>
    </row>
    <row r="19" spans="2:10" s="5" customFormat="1" ht="18" customHeight="1" x14ac:dyDescent="0.5">
      <c r="B19" s="8">
        <v>15</v>
      </c>
      <c r="C19" s="8">
        <f>'เวลาเรียน1-2'!C20</f>
        <v>13659</v>
      </c>
      <c r="D19" s="133" t="str">
        <f>'รวมคะแนน1-2'!C21</f>
        <v>เด็กหญิง อรณิชา  สมเทพ</v>
      </c>
      <c r="E19" s="8">
        <f>'รวมคะแนน1-2'!Y21</f>
        <v>67</v>
      </c>
      <c r="F19" s="8" t="str">
        <f>'รวมคะแนน1-2'!Z21</f>
        <v>2.5</v>
      </c>
      <c r="G19" s="9"/>
      <c r="H19" s="132" t="s">
        <v>78</v>
      </c>
      <c r="I19" s="18">
        <f>'รวมคะแนน1-2'!W53</f>
        <v>2</v>
      </c>
      <c r="J19" s="19" t="s">
        <v>28</v>
      </c>
    </row>
    <row r="20" spans="2:10" s="5" customFormat="1" ht="18" customHeight="1" x14ac:dyDescent="0.5">
      <c r="B20" s="8">
        <v>16</v>
      </c>
      <c r="C20" s="8">
        <f>'เวลาเรียน1-2'!C21</f>
        <v>13665</v>
      </c>
      <c r="D20" s="133" t="str">
        <f>'รวมคะแนน1-2'!C22</f>
        <v>เด็กหญิง ปุณสิตา  เวชสี</v>
      </c>
      <c r="E20" s="8">
        <f>'รวมคะแนน1-2'!Y22</f>
        <v>0</v>
      </c>
      <c r="F20" s="8" t="str">
        <f>'รวมคะแนน1-2'!Z22</f>
        <v>0</v>
      </c>
      <c r="G20" s="9"/>
      <c r="H20" s="132" t="s">
        <v>79</v>
      </c>
      <c r="I20" s="18">
        <f>'รวมคะแนน1-2'!W54</f>
        <v>1</v>
      </c>
      <c r="J20" s="19" t="s">
        <v>28</v>
      </c>
    </row>
    <row r="21" spans="2:10" s="5" customFormat="1" ht="18" customHeight="1" x14ac:dyDescent="0.5">
      <c r="B21" s="8">
        <v>17</v>
      </c>
      <c r="C21" s="8">
        <f>'เวลาเรียน1-2'!C22</f>
        <v>13670</v>
      </c>
      <c r="D21" s="133" t="str">
        <f>'รวมคะแนน1-2'!C23</f>
        <v>เด็กชาย ดิษยวัฒน์  จาดประ</v>
      </c>
      <c r="E21" s="8">
        <f>'รวมคะแนน1-2'!Y23</f>
        <v>0</v>
      </c>
      <c r="F21" s="8" t="str">
        <f>'รวมคะแนน1-2'!Z23</f>
        <v>0</v>
      </c>
      <c r="G21" s="9"/>
      <c r="H21" s="132" t="s">
        <v>80</v>
      </c>
      <c r="I21" s="18">
        <f>'รวมคะแนน1-2'!W55</f>
        <v>3</v>
      </c>
      <c r="J21" s="19" t="s">
        <v>28</v>
      </c>
    </row>
    <row r="22" spans="2:10" s="5" customFormat="1" ht="18" customHeight="1" x14ac:dyDescent="0.5">
      <c r="B22" s="8">
        <v>18</v>
      </c>
      <c r="C22" s="8">
        <f>'เวลาเรียน1-2'!C23</f>
        <v>13673</v>
      </c>
      <c r="D22" s="133" t="str">
        <f>'รวมคะแนน1-2'!C24</f>
        <v>เด็กชาย ชวาล  หนองบัว</v>
      </c>
      <c r="E22" s="8">
        <f>'รวมคะแนน1-2'!Y24</f>
        <v>0</v>
      </c>
      <c r="F22" s="8" t="str">
        <f>'รวมคะแนน1-2'!Z24</f>
        <v>0</v>
      </c>
      <c r="G22" s="9"/>
      <c r="H22" s="134" t="s">
        <v>81</v>
      </c>
      <c r="I22" s="20">
        <f>SUM(I15:I21)</f>
        <v>12</v>
      </c>
      <c r="J22" s="21" t="s">
        <v>28</v>
      </c>
    </row>
    <row r="23" spans="2:10" s="5" customFormat="1" ht="18" customHeight="1" x14ac:dyDescent="0.5">
      <c r="B23" s="8">
        <v>19</v>
      </c>
      <c r="C23" s="8">
        <f>'เวลาเรียน1-2'!C24</f>
        <v>13676</v>
      </c>
      <c r="D23" s="133" t="str">
        <f>'รวมคะแนน1-2'!C25</f>
        <v>เด็กชาย พีระภัทรชัย  คำมูล</v>
      </c>
      <c r="E23" s="8">
        <f>'รวมคะแนน1-2'!Y25</f>
        <v>75</v>
      </c>
      <c r="F23" s="8" t="str">
        <f>'รวมคะแนน1-2'!Z25</f>
        <v>3.5</v>
      </c>
      <c r="G23" s="9"/>
      <c r="H23" s="132" t="s">
        <v>82</v>
      </c>
      <c r="I23" s="18">
        <f>'รวมคะแนน1-2'!W48</f>
        <v>10</v>
      </c>
      <c r="J23" s="19" t="s">
        <v>28</v>
      </c>
    </row>
    <row r="24" spans="2:10" s="5" customFormat="1" ht="18" customHeight="1" x14ac:dyDescent="0.5">
      <c r="B24" s="8">
        <v>20</v>
      </c>
      <c r="C24" s="8">
        <f>'เวลาเรียน1-2'!C25</f>
        <v>13679</v>
      </c>
      <c r="D24" s="133" t="str">
        <f>'รวมคะแนน1-2'!C26</f>
        <v>เด็กชาย ศุภมงคล  แสงรอด</v>
      </c>
      <c r="E24" s="8">
        <f>'รวมคะแนน1-2'!Y26</f>
        <v>0</v>
      </c>
      <c r="F24" s="8" t="str">
        <f>'รวมคะแนน1-2'!Z26</f>
        <v>0</v>
      </c>
      <c r="G24" s="9"/>
      <c r="H24" s="132" t="s">
        <v>17</v>
      </c>
      <c r="I24" s="18">
        <f>'รวมคะแนน1-2'!W56</f>
        <v>0</v>
      </c>
      <c r="J24" s="19" t="s">
        <v>28</v>
      </c>
    </row>
    <row r="25" spans="2:10" s="5" customFormat="1" ht="18" customHeight="1" x14ac:dyDescent="0.5">
      <c r="B25" s="8">
        <v>21</v>
      </c>
      <c r="C25" s="8">
        <f>'เวลาเรียน1-2'!C26</f>
        <v>13683</v>
      </c>
      <c r="D25" s="133" t="str">
        <f>'รวมคะแนน1-2'!C27</f>
        <v>เด็กชาย ศุภกร  สัพทะเสวี</v>
      </c>
      <c r="E25" s="8">
        <f>'รวมคะแนน1-2'!Y27</f>
        <v>0</v>
      </c>
      <c r="F25" s="8" t="str">
        <f>'รวมคะแนน1-2'!Z27</f>
        <v>0</v>
      </c>
      <c r="G25" s="9"/>
      <c r="H25" s="132" t="s">
        <v>18</v>
      </c>
      <c r="I25" s="18">
        <f>'รวมคะแนน1-2'!W57</f>
        <v>0</v>
      </c>
      <c r="J25" s="19" t="s">
        <v>28</v>
      </c>
    </row>
    <row r="26" spans="2:10" s="5" customFormat="1" ht="18" customHeight="1" x14ac:dyDescent="0.5">
      <c r="B26" s="8">
        <v>22</v>
      </c>
      <c r="C26" s="8">
        <f>'เวลาเรียน1-2'!C27</f>
        <v>13707</v>
      </c>
      <c r="D26" s="133" t="str">
        <f>'รวมคะแนน1-2'!C28</f>
        <v>เด็กชาย ทินภัทร  บุญช่วยธำรงกุล</v>
      </c>
      <c r="E26" s="8">
        <f>'รวมคะแนน1-2'!Y28</f>
        <v>92</v>
      </c>
      <c r="F26" s="8">
        <f>'รวมคะแนน1-2'!Z28</f>
        <v>4</v>
      </c>
      <c r="G26" s="9"/>
      <c r="H26" s="134" t="s">
        <v>83</v>
      </c>
      <c r="I26" s="20">
        <f>SUM(I23:I25)</f>
        <v>10</v>
      </c>
      <c r="J26" s="21" t="s">
        <v>28</v>
      </c>
    </row>
    <row r="27" spans="2:10" s="5" customFormat="1" ht="18" customHeight="1" x14ac:dyDescent="0.5">
      <c r="B27" s="8">
        <v>23</v>
      </c>
      <c r="C27" s="8"/>
      <c r="D27" s="133"/>
      <c r="E27" s="8"/>
      <c r="F27" s="8"/>
      <c r="G27" s="9"/>
      <c r="H27" s="134" t="s">
        <v>1</v>
      </c>
      <c r="I27" s="135">
        <f>SUM(I22,(I26),)</f>
        <v>22</v>
      </c>
      <c r="J27" s="21" t="s">
        <v>28</v>
      </c>
    </row>
    <row r="28" spans="2:10" s="5" customFormat="1" ht="18" customHeight="1" x14ac:dyDescent="0.5">
      <c r="B28" s="8">
        <v>24</v>
      </c>
      <c r="C28" s="8"/>
      <c r="D28" s="133"/>
      <c r="E28" s="8"/>
      <c r="F28" s="8"/>
      <c r="G28" s="9"/>
    </row>
    <row r="29" spans="2:10" s="5" customFormat="1" ht="18" customHeight="1" x14ac:dyDescent="0.5">
      <c r="B29" s="8">
        <v>25</v>
      </c>
      <c r="C29" s="8"/>
      <c r="D29" s="133"/>
      <c r="E29" s="8"/>
      <c r="F29" s="8"/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3" t="s">
        <v>103</v>
      </c>
      <c r="I30" s="503"/>
      <c r="J30" s="504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1" t="s">
        <v>84</v>
      </c>
      <c r="I31" s="501"/>
      <c r="J31" s="502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3" t="s">
        <v>104</v>
      </c>
      <c r="I33" s="503"/>
      <c r="J33" s="504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1" t="s">
        <v>84</v>
      </c>
      <c r="I34" s="501"/>
      <c r="J34" s="502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3" t="s">
        <v>105</v>
      </c>
      <c r="I36" s="503"/>
      <c r="J36" s="504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1" t="s">
        <v>85</v>
      </c>
      <c r="I37" s="501"/>
      <c r="J37" s="502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3" t="s">
        <v>106</v>
      </c>
      <c r="I39" s="503"/>
      <c r="J39" s="504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1" t="s">
        <v>86</v>
      </c>
      <c r="I40" s="501"/>
      <c r="J40" s="502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8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8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8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2"/>
      <c r="I44" s="18"/>
      <c r="J44" s="7"/>
    </row>
    <row r="45" spans="2:10" s="5" customFormat="1" ht="18" customHeight="1" x14ac:dyDescent="0.5">
      <c r="B45" s="8">
        <v>41</v>
      </c>
      <c r="C45" s="8"/>
      <c r="D45" s="133"/>
      <c r="E45" s="8"/>
      <c r="F45" s="8"/>
      <c r="G45" s="9"/>
      <c r="H45" s="136"/>
      <c r="I45" s="14"/>
      <c r="J45" s="15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  <row r="438" spans="2:9" s="5" customFormat="1" ht="18" customHeight="1" x14ac:dyDescent="0.5">
      <c r="B438" s="16"/>
      <c r="C438" s="16"/>
      <c r="E438" s="16"/>
      <c r="F438" s="16"/>
      <c r="I438" s="1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BE102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defaultColWidth="9.140625" defaultRowHeight="21.75" x14ac:dyDescent="0.5"/>
  <cols>
    <col min="1" max="1" width="3.5703125" style="180" customWidth="1"/>
    <col min="2" max="2" width="25.5703125" style="180" customWidth="1"/>
    <col min="3" max="10" width="3.5703125" style="180" customWidth="1"/>
    <col min="11" max="22" width="3.42578125" style="180" customWidth="1"/>
    <col min="23" max="23" width="10.5703125" style="180" customWidth="1"/>
    <col min="24" max="24" width="9.140625" style="180"/>
    <col min="25" max="32" width="5.7109375" style="180" customWidth="1"/>
    <col min="33" max="33" width="9.140625" style="180"/>
    <col min="34" max="34" width="19" style="180" customWidth="1"/>
    <col min="35" max="16384" width="9.140625" style="180"/>
  </cols>
  <sheetData>
    <row r="1" spans="1:57" s="231" customFormat="1" ht="35.1" customHeight="1" thickBot="1" x14ac:dyDescent="0.6">
      <c r="A1" s="507" t="s">
        <v>179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</row>
    <row r="2" spans="1:57" ht="30" customHeight="1" thickBot="1" x14ac:dyDescent="0.55000000000000004">
      <c r="A2" s="546" t="s">
        <v>0</v>
      </c>
      <c r="B2" s="547"/>
      <c r="C2" s="508" t="s">
        <v>12</v>
      </c>
      <c r="D2" s="509"/>
      <c r="E2" s="509"/>
      <c r="F2" s="509"/>
      <c r="G2" s="509"/>
      <c r="H2" s="509"/>
      <c r="I2" s="509"/>
      <c r="J2" s="510"/>
      <c r="K2" s="508" t="s">
        <v>13</v>
      </c>
      <c r="L2" s="509"/>
      <c r="M2" s="509"/>
      <c r="N2" s="510"/>
      <c r="O2" s="511" t="s">
        <v>107</v>
      </c>
      <c r="P2" s="512"/>
      <c r="Q2" s="512"/>
      <c r="R2" s="513"/>
      <c r="S2" s="508" t="s">
        <v>13</v>
      </c>
      <c r="T2" s="509"/>
      <c r="U2" s="509"/>
      <c r="V2" s="510"/>
      <c r="W2" s="514" t="s">
        <v>43</v>
      </c>
      <c r="X2" s="231"/>
      <c r="Y2" s="526" t="s">
        <v>52</v>
      </c>
      <c r="Z2" s="526"/>
      <c r="AA2" s="526"/>
      <c r="AB2" s="526"/>
      <c r="AC2" s="526"/>
      <c r="AD2" s="526"/>
      <c r="AE2" s="526"/>
      <c r="AF2" s="526"/>
      <c r="AH2" s="296" t="s">
        <v>60</v>
      </c>
      <c r="AI2" s="231"/>
    </row>
    <row r="3" spans="1:57" ht="30" customHeight="1" x14ac:dyDescent="0.5">
      <c r="A3" s="548" t="s">
        <v>2</v>
      </c>
      <c r="B3" s="549" t="s">
        <v>51</v>
      </c>
      <c r="C3" s="521">
        <v>1</v>
      </c>
      <c r="D3" s="523">
        <v>2</v>
      </c>
      <c r="E3" s="523">
        <v>3</v>
      </c>
      <c r="F3" s="523">
        <v>4</v>
      </c>
      <c r="G3" s="523">
        <v>5</v>
      </c>
      <c r="H3" s="523">
        <v>6</v>
      </c>
      <c r="I3" s="523">
        <v>7</v>
      </c>
      <c r="J3" s="530">
        <v>8</v>
      </c>
      <c r="K3" s="299" t="s">
        <v>53</v>
      </c>
      <c r="L3" s="300" t="s">
        <v>54</v>
      </c>
      <c r="M3" s="300" t="s">
        <v>55</v>
      </c>
      <c r="N3" s="301" t="s">
        <v>56</v>
      </c>
      <c r="O3" s="302">
        <v>1</v>
      </c>
      <c r="P3" s="303">
        <v>2</v>
      </c>
      <c r="Q3" s="304">
        <v>3</v>
      </c>
      <c r="R3" s="305" t="s">
        <v>1</v>
      </c>
      <c r="S3" s="532" t="s">
        <v>53</v>
      </c>
      <c r="T3" s="517" t="s">
        <v>54</v>
      </c>
      <c r="U3" s="517" t="s">
        <v>55</v>
      </c>
      <c r="V3" s="519" t="s">
        <v>56</v>
      </c>
      <c r="W3" s="515"/>
      <c r="X3" s="231"/>
      <c r="Y3" s="306" t="s">
        <v>53</v>
      </c>
      <c r="Z3" s="307" t="s">
        <v>54</v>
      </c>
      <c r="AA3" s="307" t="s">
        <v>55</v>
      </c>
      <c r="AB3" s="308" t="s">
        <v>56</v>
      </c>
      <c r="AC3" s="309" t="s">
        <v>53</v>
      </c>
      <c r="AD3" s="310" t="s">
        <v>54</v>
      </c>
      <c r="AE3" s="310" t="s">
        <v>55</v>
      </c>
      <c r="AF3" s="311" t="s">
        <v>56</v>
      </c>
      <c r="AH3" s="527" t="s">
        <v>59</v>
      </c>
      <c r="AI3" s="231"/>
    </row>
    <row r="4" spans="1:57" ht="22.5" customHeight="1" thickBot="1" x14ac:dyDescent="0.6">
      <c r="A4" s="550"/>
      <c r="B4" s="551"/>
      <c r="C4" s="522"/>
      <c r="D4" s="524"/>
      <c r="E4" s="524"/>
      <c r="F4" s="524"/>
      <c r="G4" s="524"/>
      <c r="H4" s="524"/>
      <c r="I4" s="524"/>
      <c r="J4" s="531"/>
      <c r="K4" s="314">
        <v>3</v>
      </c>
      <c r="L4" s="315">
        <v>2</v>
      </c>
      <c r="M4" s="315">
        <v>1</v>
      </c>
      <c r="N4" s="316">
        <v>0</v>
      </c>
      <c r="O4" s="317">
        <v>3</v>
      </c>
      <c r="P4" s="315">
        <v>3</v>
      </c>
      <c r="Q4" s="316">
        <v>3</v>
      </c>
      <c r="R4" s="318">
        <v>9</v>
      </c>
      <c r="S4" s="533"/>
      <c r="T4" s="518"/>
      <c r="U4" s="518"/>
      <c r="V4" s="520"/>
      <c r="W4" s="516"/>
      <c r="X4" s="231"/>
      <c r="Y4" s="319">
        <v>3</v>
      </c>
      <c r="Z4" s="320">
        <v>2</v>
      </c>
      <c r="AA4" s="320">
        <v>1</v>
      </c>
      <c r="AB4" s="321">
        <v>0</v>
      </c>
      <c r="AC4" s="322">
        <v>3</v>
      </c>
      <c r="AD4" s="323">
        <v>2</v>
      </c>
      <c r="AE4" s="323">
        <v>1</v>
      </c>
      <c r="AF4" s="324">
        <v>0</v>
      </c>
      <c r="AH4" s="528"/>
      <c r="AI4" s="231"/>
    </row>
    <row r="5" spans="1:57" ht="17.100000000000001" customHeight="1" x14ac:dyDescent="0.5">
      <c r="A5" s="552">
        <v>1</v>
      </c>
      <c r="B5" s="544" t="str">
        <f>'เวลาเรียน1-2'!D6</f>
        <v>เด็กหญิง อะติมา  สัมโรง</v>
      </c>
      <c r="C5" s="327">
        <v>3</v>
      </c>
      <c r="D5" s="328">
        <v>3</v>
      </c>
      <c r="E5" s="328">
        <v>3</v>
      </c>
      <c r="F5" s="328">
        <v>3</v>
      </c>
      <c r="G5" s="328">
        <v>2</v>
      </c>
      <c r="H5" s="328">
        <v>2</v>
      </c>
      <c r="I5" s="328">
        <v>2</v>
      </c>
      <c r="J5" s="329">
        <v>2</v>
      </c>
      <c r="K5" s="330" t="str">
        <f t="shared" ref="K5:K26" si="0">IF(AB5&gt;0," ",IF(Y5&lt;AA5," ",IF(Z5&gt;Y5," ",IF(Y5&gt;=Z5,"/"," "))))</f>
        <v>/</v>
      </c>
      <c r="L5" s="331" t="str">
        <f>IF(AB5&gt;0," ",IF(Z5=Y5," ",IF(Z5&gt;=AA5,"/",IF(AA5&gt;Y5," ",IF(AA5&gt;Z5," ",IF(Y5=2," "))))))</f>
        <v xml:space="preserve"> </v>
      </c>
      <c r="M5" s="332" t="str">
        <f>IF(AB5&gt;0," ",IF(AA5&lt;Z5," ",IF(AA5&lt;Y5," ",IF(AA5&gt;Z5,"/",IF(AA5=Z5," ")))))</f>
        <v xml:space="preserve"> </v>
      </c>
      <c r="N5" s="333" t="str">
        <f t="shared" ref="N5:N26" si="1">IF(AB5&gt;0,"/"," ")</f>
        <v xml:space="preserve"> </v>
      </c>
      <c r="O5" s="209">
        <v>1</v>
      </c>
      <c r="P5" s="210">
        <v>1</v>
      </c>
      <c r="Q5" s="334">
        <v>3</v>
      </c>
      <c r="R5" s="335">
        <f>SUM(O5:Q5)</f>
        <v>5</v>
      </c>
      <c r="S5" s="302" t="str">
        <f>IF(R5&gt;=8,"/"," ")</f>
        <v xml:space="preserve"> </v>
      </c>
      <c r="T5" s="303" t="str">
        <f>IF(R5=7,"/",IF(R5=6,"/"," "))</f>
        <v xml:space="preserve"> </v>
      </c>
      <c r="U5" s="303" t="str">
        <f>IF(R5=5,"/",IF(R5=4,"/",IF(R5=3,"/"," ")))</f>
        <v>/</v>
      </c>
      <c r="V5" s="336" t="str">
        <f t="shared" ref="V5:V26" si="2">IF(R5&lt;3,"/"," ")</f>
        <v xml:space="preserve"> </v>
      </c>
      <c r="W5" s="337"/>
      <c r="X5" s="231"/>
      <c r="Y5" s="338">
        <f t="shared" ref="Y5:Y26" si="3">COUNTIF(C5:J5,$Y$4)</f>
        <v>4</v>
      </c>
      <c r="Z5" s="339">
        <f t="shared" ref="Z5:Z26" si="4">COUNTIF(C5:J5,$Z$4)</f>
        <v>4</v>
      </c>
      <c r="AA5" s="339">
        <f t="shared" ref="AA5:AA26" si="5">COUNTIF(C5:J5,$AA$4)</f>
        <v>0</v>
      </c>
      <c r="AB5" s="340">
        <f t="shared" ref="AB5:AB26" si="6">COUNTIF(C5:J5,$AB$4)</f>
        <v>0</v>
      </c>
      <c r="AC5" s="341" t="str">
        <f>IF(AB5&gt;0," ",IF(Y5&lt;AA5," ",IF(Z5&gt;Y5," ",IF(Y5&gt;=Z5,"3"," "))))</f>
        <v>3</v>
      </c>
      <c r="AD5" s="342" t="str">
        <f>IF(AB5&gt;0," ",IF(Z5=Y5," ",IF(Z5&gt;=AA5,"2",IF(AA5&gt;Y5," ",IF(AA5&gt;Z5," ",IF(Y5=2," "))))))</f>
        <v xml:space="preserve"> </v>
      </c>
      <c r="AE5" s="342" t="str">
        <f>IF(AB5&gt;0," ",IF(AA5&lt;Z5," ",IF(AA5&lt;Y5," ",IF(AA5&gt;Z5,"1",IF(AA5=Z5," ")))))</f>
        <v xml:space="preserve"> </v>
      </c>
      <c r="AF5" s="343" t="str">
        <f>IF(AB5&gt;0,"0"," ")</f>
        <v xml:space="preserve"> </v>
      </c>
      <c r="AG5" s="217"/>
      <c r="AH5" s="344" t="str">
        <f>IF(R5&lt;3,"0",IF(R5&lt;6,"1",IF(R5&lt;8,2,3)))</f>
        <v>1</v>
      </c>
      <c r="AI5" s="231"/>
    </row>
    <row r="6" spans="1:57" ht="17.100000000000001" customHeight="1" x14ac:dyDescent="0.5">
      <c r="A6" s="553">
        <v>2</v>
      </c>
      <c r="B6" s="544" t="str">
        <f>'เวลาเรียน1-2'!D7</f>
        <v>เด็กหญิง กัลญารัตน์  สนขู่</v>
      </c>
      <c r="C6" s="209">
        <v>3</v>
      </c>
      <c r="D6" s="210">
        <v>3</v>
      </c>
      <c r="E6" s="210">
        <v>3</v>
      </c>
      <c r="F6" s="210">
        <v>3</v>
      </c>
      <c r="G6" s="210">
        <v>1</v>
      </c>
      <c r="H6" s="210">
        <v>1</v>
      </c>
      <c r="I6" s="210">
        <v>1</v>
      </c>
      <c r="J6" s="334">
        <v>0</v>
      </c>
      <c r="K6" s="346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7" t="str">
        <f t="shared" ref="M6:M26" si="8">IF(AB6&gt;0," ",IF(AA6&lt;Z6," ",IF(AA6&lt;Y6," ",IF(AA6&gt;Z6,"/",IF(AA6=Z6," ")))))</f>
        <v xml:space="preserve"> </v>
      </c>
      <c r="N6" s="348" t="str">
        <f t="shared" si="1"/>
        <v>/</v>
      </c>
      <c r="O6" s="209">
        <v>2</v>
      </c>
      <c r="P6" s="210">
        <v>2</v>
      </c>
      <c r="Q6" s="334">
        <v>2</v>
      </c>
      <c r="R6" s="335">
        <f t="shared" ref="R6:R26" si="9">SUM(O6:Q6)</f>
        <v>6</v>
      </c>
      <c r="S6" s="349" t="str">
        <f t="shared" ref="S6:S26" si="10">IF(R6&gt;=8,"/"," ")</f>
        <v xml:space="preserve"> </v>
      </c>
      <c r="T6" s="350" t="str">
        <f t="shared" ref="T6:T26" si="11">IF(R6=7,"/",IF(R6=6,"/"," "))</f>
        <v>/</v>
      </c>
      <c r="U6" s="350" t="str">
        <f t="shared" ref="U6:U26" si="12">IF(R6=5,"/",IF(R6=4,"/",IF(R6=3,"/"," ")))</f>
        <v xml:space="preserve"> </v>
      </c>
      <c r="V6" s="351" t="str">
        <f t="shared" si="2"/>
        <v xml:space="preserve"> </v>
      </c>
      <c r="W6" s="352"/>
      <c r="X6" s="231"/>
      <c r="Y6" s="353">
        <f t="shared" si="3"/>
        <v>4</v>
      </c>
      <c r="Z6" s="354">
        <f t="shared" si="4"/>
        <v>0</v>
      </c>
      <c r="AA6" s="354">
        <f t="shared" si="5"/>
        <v>3</v>
      </c>
      <c r="AB6" s="355">
        <f t="shared" si="6"/>
        <v>1</v>
      </c>
      <c r="AC6" s="356" t="str">
        <f t="shared" ref="AC6:AC26" si="13">IF(AB6&gt;0," ",IF(Y6&lt;AA6," ",IF(Z6&gt;Y6," ",IF(Y6&gt;=Z6,"3"," "))))</f>
        <v xml:space="preserve"> </v>
      </c>
      <c r="AD6" s="357" t="str">
        <f t="shared" ref="AD6:AD26" si="14">IF(AB6&gt;0," ",IF(Z6=Y6," ",IF(Z6&gt;=AA6,"2",IF(AA6&gt;Y6," ",IF(AA6&gt;Z6," ",IF(Y6=2," "))))))</f>
        <v xml:space="preserve"> </v>
      </c>
      <c r="AE6" s="357" t="str">
        <f t="shared" ref="AE6:AE26" si="15">IF(AB6&gt;0," ",IF(AA6&lt;Z6," ",IF(AA6&lt;Y6," ",IF(AA6&gt;Z6,"1",IF(AA6=Z6," ")))))</f>
        <v xml:space="preserve"> </v>
      </c>
      <c r="AF6" s="358" t="str">
        <f t="shared" ref="AF6:AF26" si="16">IF(AB6&gt;0,"0"," ")</f>
        <v>0</v>
      </c>
      <c r="AG6" s="217"/>
      <c r="AH6" s="359">
        <f t="shared" ref="AH6:AH26" si="17">IF(R6&lt;3,"0",IF(R6&lt;6,"1",IF(R6&lt;8,2,3)))</f>
        <v>2</v>
      </c>
      <c r="AI6" s="231"/>
    </row>
    <row r="7" spans="1:57" ht="17.100000000000001" customHeight="1" x14ac:dyDescent="0.5">
      <c r="A7" s="552">
        <v>3</v>
      </c>
      <c r="B7" s="544" t="str">
        <f>'เวลาเรียน1-2'!D8</f>
        <v>เด็กชาย ศุภชัย  นามมนตรี</v>
      </c>
      <c r="C7" s="209">
        <v>2</v>
      </c>
      <c r="D7" s="210">
        <v>2</v>
      </c>
      <c r="E7" s="210">
        <v>2</v>
      </c>
      <c r="F7" s="210">
        <v>3</v>
      </c>
      <c r="G7" s="210">
        <v>3</v>
      </c>
      <c r="H7" s="210">
        <v>3</v>
      </c>
      <c r="I7" s="210">
        <v>1</v>
      </c>
      <c r="J7" s="334">
        <v>0</v>
      </c>
      <c r="K7" s="346" t="str">
        <f t="shared" si="0"/>
        <v xml:space="preserve"> </v>
      </c>
      <c r="L7" s="8" t="str">
        <f t="shared" si="7"/>
        <v xml:space="preserve"> </v>
      </c>
      <c r="M7" s="347" t="str">
        <f t="shared" si="8"/>
        <v xml:space="preserve"> </v>
      </c>
      <c r="N7" s="348" t="str">
        <f t="shared" si="1"/>
        <v>/</v>
      </c>
      <c r="O7" s="209">
        <v>1</v>
      </c>
      <c r="P7" s="210">
        <v>2</v>
      </c>
      <c r="Q7" s="334">
        <v>3</v>
      </c>
      <c r="R7" s="335">
        <f t="shared" si="9"/>
        <v>6</v>
      </c>
      <c r="S7" s="349" t="str">
        <f t="shared" si="10"/>
        <v xml:space="preserve"> </v>
      </c>
      <c r="T7" s="350" t="str">
        <f t="shared" si="11"/>
        <v>/</v>
      </c>
      <c r="U7" s="350" t="str">
        <f t="shared" si="12"/>
        <v xml:space="preserve"> </v>
      </c>
      <c r="V7" s="351" t="str">
        <f t="shared" si="2"/>
        <v xml:space="preserve"> </v>
      </c>
      <c r="W7" s="352"/>
      <c r="X7" s="231"/>
      <c r="Y7" s="353">
        <f t="shared" si="3"/>
        <v>3</v>
      </c>
      <c r="Z7" s="354">
        <f t="shared" si="4"/>
        <v>3</v>
      </c>
      <c r="AA7" s="354">
        <f t="shared" si="5"/>
        <v>1</v>
      </c>
      <c r="AB7" s="355">
        <f t="shared" si="6"/>
        <v>1</v>
      </c>
      <c r="AC7" s="356" t="str">
        <f t="shared" si="13"/>
        <v xml:space="preserve"> </v>
      </c>
      <c r="AD7" s="357" t="str">
        <f t="shared" si="14"/>
        <v xml:space="preserve"> </v>
      </c>
      <c r="AE7" s="357" t="str">
        <f t="shared" si="15"/>
        <v xml:space="preserve"> </v>
      </c>
      <c r="AF7" s="358" t="str">
        <f t="shared" si="16"/>
        <v>0</v>
      </c>
      <c r="AG7" s="217"/>
      <c r="AH7" s="359">
        <f t="shared" si="17"/>
        <v>2</v>
      </c>
      <c r="AI7" s="231"/>
    </row>
    <row r="8" spans="1:57" ht="17.100000000000001" customHeight="1" x14ac:dyDescent="0.5">
      <c r="A8" s="553">
        <v>4</v>
      </c>
      <c r="B8" s="544" t="str">
        <f>'เวลาเรียน1-2'!D9</f>
        <v>เด็กชาย สิรภัทร  ร่มเกตุ</v>
      </c>
      <c r="C8" s="360">
        <v>2</v>
      </c>
      <c r="D8" s="361">
        <v>2</v>
      </c>
      <c r="E8" s="361">
        <v>2</v>
      </c>
      <c r="F8" s="361">
        <v>1</v>
      </c>
      <c r="G8" s="361">
        <v>1</v>
      </c>
      <c r="H8" s="361">
        <v>1</v>
      </c>
      <c r="I8" s="361">
        <v>1</v>
      </c>
      <c r="J8" s="362">
        <v>1</v>
      </c>
      <c r="K8" s="346" t="str">
        <f t="shared" si="0"/>
        <v xml:space="preserve"> </v>
      </c>
      <c r="L8" s="8" t="str">
        <f t="shared" si="7"/>
        <v xml:space="preserve"> </v>
      </c>
      <c r="M8" s="347" t="str">
        <f t="shared" si="8"/>
        <v>/</v>
      </c>
      <c r="N8" s="348" t="str">
        <f t="shared" si="1"/>
        <v xml:space="preserve"> </v>
      </c>
      <c r="O8" s="360">
        <v>3</v>
      </c>
      <c r="P8" s="361">
        <v>3</v>
      </c>
      <c r="Q8" s="362">
        <v>2</v>
      </c>
      <c r="R8" s="363">
        <f t="shared" si="9"/>
        <v>8</v>
      </c>
      <c r="S8" s="349" t="str">
        <f t="shared" si="10"/>
        <v>/</v>
      </c>
      <c r="T8" s="364" t="str">
        <f t="shared" si="11"/>
        <v xml:space="preserve"> </v>
      </c>
      <c r="U8" s="350" t="str">
        <f t="shared" si="12"/>
        <v xml:space="preserve"> </v>
      </c>
      <c r="V8" s="351" t="str">
        <f t="shared" si="2"/>
        <v xml:space="preserve"> </v>
      </c>
      <c r="W8" s="365"/>
      <c r="X8" s="231"/>
      <c r="Y8" s="353">
        <f t="shared" si="3"/>
        <v>0</v>
      </c>
      <c r="Z8" s="354">
        <f t="shared" si="4"/>
        <v>3</v>
      </c>
      <c r="AA8" s="354">
        <f t="shared" si="5"/>
        <v>5</v>
      </c>
      <c r="AB8" s="355">
        <f t="shared" si="6"/>
        <v>0</v>
      </c>
      <c r="AC8" s="356" t="str">
        <f t="shared" si="13"/>
        <v xml:space="preserve"> </v>
      </c>
      <c r="AD8" s="357" t="str">
        <f t="shared" si="14"/>
        <v xml:space="preserve"> </v>
      </c>
      <c r="AE8" s="357" t="str">
        <f t="shared" si="15"/>
        <v>1</v>
      </c>
      <c r="AF8" s="358" t="str">
        <f t="shared" si="16"/>
        <v xml:space="preserve"> </v>
      </c>
      <c r="AG8" s="217"/>
      <c r="AH8" s="359">
        <f t="shared" si="17"/>
        <v>3</v>
      </c>
      <c r="AI8" s="231"/>
    </row>
    <row r="9" spans="1:57" ht="17.100000000000001" customHeight="1" x14ac:dyDescent="0.5">
      <c r="A9" s="552">
        <v>5</v>
      </c>
      <c r="B9" s="544" t="str">
        <f>'เวลาเรียน1-2'!D10</f>
        <v>เด็กชาย ฉัตรดนัย  ชัยมา</v>
      </c>
      <c r="C9" s="209">
        <v>2</v>
      </c>
      <c r="D9" s="210">
        <v>2</v>
      </c>
      <c r="E9" s="210">
        <v>2</v>
      </c>
      <c r="F9" s="210">
        <v>2</v>
      </c>
      <c r="G9" s="210">
        <v>1</v>
      </c>
      <c r="H9" s="210">
        <v>1</v>
      </c>
      <c r="I9" s="210">
        <v>1</v>
      </c>
      <c r="J9" s="334">
        <v>1</v>
      </c>
      <c r="K9" s="346" t="str">
        <f t="shared" si="0"/>
        <v xml:space="preserve"> </v>
      </c>
      <c r="L9" s="8" t="str">
        <f t="shared" si="7"/>
        <v>/</v>
      </c>
      <c r="M9" s="347" t="str">
        <f t="shared" si="8"/>
        <v xml:space="preserve"> </v>
      </c>
      <c r="N9" s="348" t="str">
        <f t="shared" si="1"/>
        <v xml:space="preserve"> </v>
      </c>
      <c r="O9" s="209">
        <v>3</v>
      </c>
      <c r="P9" s="210">
        <v>2</v>
      </c>
      <c r="Q9" s="334">
        <v>2</v>
      </c>
      <c r="R9" s="335">
        <f t="shared" si="9"/>
        <v>7</v>
      </c>
      <c r="S9" s="349" t="str">
        <f t="shared" si="10"/>
        <v xml:space="preserve"> </v>
      </c>
      <c r="T9" s="350" t="str">
        <f t="shared" si="11"/>
        <v>/</v>
      </c>
      <c r="U9" s="350" t="str">
        <f t="shared" si="12"/>
        <v xml:space="preserve"> </v>
      </c>
      <c r="V9" s="351" t="str">
        <f t="shared" si="2"/>
        <v xml:space="preserve"> </v>
      </c>
      <c r="W9" s="352"/>
      <c r="X9" s="231"/>
      <c r="Y9" s="353">
        <f t="shared" si="3"/>
        <v>0</v>
      </c>
      <c r="Z9" s="354">
        <f t="shared" si="4"/>
        <v>4</v>
      </c>
      <c r="AA9" s="354">
        <f t="shared" si="5"/>
        <v>4</v>
      </c>
      <c r="AB9" s="355">
        <f t="shared" si="6"/>
        <v>0</v>
      </c>
      <c r="AC9" s="356" t="str">
        <f t="shared" si="13"/>
        <v xml:space="preserve"> </v>
      </c>
      <c r="AD9" s="357" t="str">
        <f t="shared" si="14"/>
        <v>2</v>
      </c>
      <c r="AE9" s="357" t="str">
        <f t="shared" si="15"/>
        <v xml:space="preserve"> </v>
      </c>
      <c r="AF9" s="358" t="str">
        <f t="shared" si="16"/>
        <v xml:space="preserve"> </v>
      </c>
      <c r="AG9" s="217"/>
      <c r="AH9" s="359">
        <f t="shared" si="17"/>
        <v>2</v>
      </c>
      <c r="AI9" s="231"/>
    </row>
    <row r="10" spans="1:57" ht="17.100000000000001" customHeight="1" x14ac:dyDescent="0.5">
      <c r="A10" s="553">
        <v>6</v>
      </c>
      <c r="B10" s="544" t="str">
        <f>'เวลาเรียน1-2'!D11</f>
        <v>เด็กชาย พงศ์พล  ศรพรม</v>
      </c>
      <c r="C10" s="327">
        <v>2</v>
      </c>
      <c r="D10" s="328">
        <v>2</v>
      </c>
      <c r="E10" s="328">
        <v>2</v>
      </c>
      <c r="F10" s="329">
        <v>2</v>
      </c>
      <c r="G10" s="366">
        <v>2</v>
      </c>
      <c r="H10" s="366">
        <v>1</v>
      </c>
      <c r="I10" s="366">
        <v>1</v>
      </c>
      <c r="J10" s="367">
        <v>1</v>
      </c>
      <c r="K10" s="346" t="str">
        <f t="shared" si="0"/>
        <v xml:space="preserve"> </v>
      </c>
      <c r="L10" s="8" t="str">
        <f t="shared" si="7"/>
        <v>/</v>
      </c>
      <c r="M10" s="347" t="str">
        <f t="shared" si="8"/>
        <v xml:space="preserve"> </v>
      </c>
      <c r="N10" s="348" t="str">
        <f t="shared" si="1"/>
        <v xml:space="preserve"> </v>
      </c>
      <c r="O10" s="209">
        <v>1</v>
      </c>
      <c r="P10" s="210">
        <v>1</v>
      </c>
      <c r="Q10" s="334">
        <v>0</v>
      </c>
      <c r="R10" s="335">
        <f t="shared" si="9"/>
        <v>2</v>
      </c>
      <c r="S10" s="349" t="str">
        <f t="shared" si="10"/>
        <v xml:space="preserve"> </v>
      </c>
      <c r="T10" s="350" t="str">
        <f t="shared" si="11"/>
        <v xml:space="preserve"> </v>
      </c>
      <c r="U10" s="350" t="str">
        <f t="shared" si="12"/>
        <v xml:space="preserve"> </v>
      </c>
      <c r="V10" s="351" t="str">
        <f t="shared" si="2"/>
        <v>/</v>
      </c>
      <c r="W10" s="352"/>
      <c r="X10" s="231"/>
      <c r="Y10" s="353">
        <f t="shared" si="3"/>
        <v>0</v>
      </c>
      <c r="Z10" s="354">
        <f t="shared" si="4"/>
        <v>5</v>
      </c>
      <c r="AA10" s="354">
        <f t="shared" si="5"/>
        <v>3</v>
      </c>
      <c r="AB10" s="355">
        <f t="shared" si="6"/>
        <v>0</v>
      </c>
      <c r="AC10" s="356" t="str">
        <f t="shared" si="13"/>
        <v xml:space="preserve"> </v>
      </c>
      <c r="AD10" s="357" t="str">
        <f t="shared" si="14"/>
        <v>2</v>
      </c>
      <c r="AE10" s="357" t="str">
        <f t="shared" si="15"/>
        <v xml:space="preserve"> </v>
      </c>
      <c r="AF10" s="358" t="str">
        <f t="shared" si="16"/>
        <v xml:space="preserve"> </v>
      </c>
      <c r="AG10" s="217"/>
      <c r="AH10" s="359" t="str">
        <f t="shared" si="17"/>
        <v>0</v>
      </c>
      <c r="AI10" s="231"/>
    </row>
    <row r="11" spans="1:57" ht="17.100000000000001" customHeight="1" x14ac:dyDescent="0.5">
      <c r="A11" s="552">
        <v>7</v>
      </c>
      <c r="B11" s="326" t="str">
        <f>'เวลาเรียน1-2'!D12</f>
        <v>เด็กหญิง นารีรัตน์  สินเจริญจงศิริ</v>
      </c>
      <c r="C11" s="327">
        <v>2</v>
      </c>
      <c r="D11" s="328">
        <v>2</v>
      </c>
      <c r="E11" s="328">
        <v>2</v>
      </c>
      <c r="F11" s="329">
        <v>2</v>
      </c>
      <c r="G11" s="366">
        <v>2</v>
      </c>
      <c r="H11" s="366">
        <v>2</v>
      </c>
      <c r="I11" s="366">
        <v>1</v>
      </c>
      <c r="J11" s="367">
        <v>1</v>
      </c>
      <c r="K11" s="346" t="str">
        <f t="shared" si="0"/>
        <v xml:space="preserve"> </v>
      </c>
      <c r="L11" s="8" t="str">
        <f t="shared" si="7"/>
        <v>/</v>
      </c>
      <c r="M11" s="347" t="str">
        <f t="shared" si="8"/>
        <v xml:space="preserve"> </v>
      </c>
      <c r="N11" s="348" t="str">
        <f t="shared" si="1"/>
        <v xml:space="preserve"> </v>
      </c>
      <c r="O11" s="209">
        <v>1</v>
      </c>
      <c r="P11" s="210">
        <v>1</v>
      </c>
      <c r="Q11" s="334">
        <v>2</v>
      </c>
      <c r="R11" s="335">
        <f t="shared" si="9"/>
        <v>4</v>
      </c>
      <c r="S11" s="349" t="str">
        <f t="shared" si="10"/>
        <v xml:space="preserve"> </v>
      </c>
      <c r="T11" s="350" t="str">
        <f t="shared" si="11"/>
        <v xml:space="preserve"> </v>
      </c>
      <c r="U11" s="350" t="str">
        <f t="shared" si="12"/>
        <v>/</v>
      </c>
      <c r="V11" s="351" t="str">
        <f t="shared" si="2"/>
        <v xml:space="preserve"> </v>
      </c>
      <c r="W11" s="352"/>
      <c r="X11" s="231"/>
      <c r="Y11" s="353">
        <f t="shared" si="3"/>
        <v>0</v>
      </c>
      <c r="Z11" s="354">
        <f t="shared" si="4"/>
        <v>6</v>
      </c>
      <c r="AA11" s="354">
        <f t="shared" si="5"/>
        <v>2</v>
      </c>
      <c r="AB11" s="355">
        <f t="shared" si="6"/>
        <v>0</v>
      </c>
      <c r="AC11" s="356" t="str">
        <f t="shared" si="13"/>
        <v xml:space="preserve"> </v>
      </c>
      <c r="AD11" s="357" t="str">
        <f t="shared" si="14"/>
        <v>2</v>
      </c>
      <c r="AE11" s="357" t="str">
        <f t="shared" si="15"/>
        <v xml:space="preserve"> </v>
      </c>
      <c r="AF11" s="358" t="str">
        <f t="shared" si="16"/>
        <v xml:space="preserve"> </v>
      </c>
      <c r="AG11" s="217"/>
      <c r="AH11" s="359" t="str">
        <f t="shared" si="17"/>
        <v>1</v>
      </c>
      <c r="AI11" s="231"/>
    </row>
    <row r="12" spans="1:57" ht="17.100000000000001" customHeight="1" x14ac:dyDescent="0.5">
      <c r="A12" s="553">
        <v>8</v>
      </c>
      <c r="B12" s="544" t="str">
        <f>'เวลาเรียน1-2'!D13</f>
        <v>เด็กชาย ภัทรพล   ก้อนผา</v>
      </c>
      <c r="C12" s="327">
        <v>2</v>
      </c>
      <c r="D12" s="328">
        <v>2</v>
      </c>
      <c r="E12" s="328">
        <v>2</v>
      </c>
      <c r="F12" s="329">
        <v>2</v>
      </c>
      <c r="G12" s="366">
        <v>2</v>
      </c>
      <c r="H12" s="366">
        <v>2</v>
      </c>
      <c r="I12" s="366">
        <v>2</v>
      </c>
      <c r="J12" s="367">
        <v>1</v>
      </c>
      <c r="K12" s="346" t="str">
        <f t="shared" si="0"/>
        <v xml:space="preserve"> </v>
      </c>
      <c r="L12" s="8" t="str">
        <f t="shared" si="7"/>
        <v>/</v>
      </c>
      <c r="M12" s="347" t="str">
        <f t="shared" si="8"/>
        <v xml:space="preserve"> </v>
      </c>
      <c r="N12" s="348" t="str">
        <f t="shared" si="1"/>
        <v xml:space="preserve"> </v>
      </c>
      <c r="O12" s="209">
        <v>0</v>
      </c>
      <c r="P12" s="210">
        <v>1</v>
      </c>
      <c r="Q12" s="334">
        <v>0</v>
      </c>
      <c r="R12" s="335">
        <f t="shared" si="9"/>
        <v>1</v>
      </c>
      <c r="S12" s="349" t="str">
        <f t="shared" si="10"/>
        <v xml:space="preserve"> </v>
      </c>
      <c r="T12" s="350" t="str">
        <f t="shared" si="11"/>
        <v xml:space="preserve"> </v>
      </c>
      <c r="U12" s="350" t="str">
        <f t="shared" si="12"/>
        <v xml:space="preserve"> </v>
      </c>
      <c r="V12" s="351" t="str">
        <f t="shared" si="2"/>
        <v>/</v>
      </c>
      <c r="W12" s="352"/>
      <c r="X12" s="231"/>
      <c r="Y12" s="353">
        <f t="shared" si="3"/>
        <v>0</v>
      </c>
      <c r="Z12" s="354">
        <f t="shared" si="4"/>
        <v>7</v>
      </c>
      <c r="AA12" s="354">
        <f t="shared" si="5"/>
        <v>1</v>
      </c>
      <c r="AB12" s="355">
        <f t="shared" si="6"/>
        <v>0</v>
      </c>
      <c r="AC12" s="356" t="str">
        <f t="shared" si="13"/>
        <v xml:space="preserve"> </v>
      </c>
      <c r="AD12" s="357" t="str">
        <f t="shared" si="14"/>
        <v>2</v>
      </c>
      <c r="AE12" s="357" t="str">
        <f t="shared" si="15"/>
        <v xml:space="preserve"> </v>
      </c>
      <c r="AF12" s="358" t="str">
        <f t="shared" si="16"/>
        <v xml:space="preserve"> </v>
      </c>
      <c r="AG12" s="217"/>
      <c r="AH12" s="359" t="str">
        <f t="shared" si="17"/>
        <v>0</v>
      </c>
      <c r="AI12" s="231"/>
    </row>
    <row r="13" spans="1:57" ht="17.100000000000001" customHeight="1" x14ac:dyDescent="0.5">
      <c r="A13" s="552">
        <v>9</v>
      </c>
      <c r="B13" s="544" t="str">
        <f>'เวลาเรียน1-2'!D14</f>
        <v>เด็กชาย ชาคริต  พรมรัตน์</v>
      </c>
      <c r="C13" s="327">
        <v>2</v>
      </c>
      <c r="D13" s="328">
        <v>2</v>
      </c>
      <c r="E13" s="328">
        <v>2</v>
      </c>
      <c r="F13" s="329">
        <v>2</v>
      </c>
      <c r="G13" s="366">
        <v>2</v>
      </c>
      <c r="H13" s="366">
        <v>2</v>
      </c>
      <c r="I13" s="366">
        <v>2</v>
      </c>
      <c r="J13" s="367">
        <v>2</v>
      </c>
      <c r="K13" s="346" t="str">
        <f t="shared" si="0"/>
        <v xml:space="preserve"> </v>
      </c>
      <c r="L13" s="8" t="str">
        <f t="shared" si="7"/>
        <v>/</v>
      </c>
      <c r="M13" s="347" t="str">
        <f t="shared" si="8"/>
        <v xml:space="preserve"> </v>
      </c>
      <c r="N13" s="348" t="str">
        <f t="shared" si="1"/>
        <v xml:space="preserve"> </v>
      </c>
      <c r="O13" s="209"/>
      <c r="P13" s="210"/>
      <c r="Q13" s="334"/>
      <c r="R13" s="335">
        <f t="shared" si="9"/>
        <v>0</v>
      </c>
      <c r="S13" s="349" t="str">
        <f t="shared" si="10"/>
        <v xml:space="preserve"> </v>
      </c>
      <c r="T13" s="364" t="str">
        <f t="shared" si="11"/>
        <v xml:space="preserve"> </v>
      </c>
      <c r="U13" s="350" t="str">
        <f t="shared" si="12"/>
        <v xml:space="preserve"> </v>
      </c>
      <c r="V13" s="351" t="str">
        <f t="shared" si="2"/>
        <v>/</v>
      </c>
      <c r="W13" s="352"/>
      <c r="X13" s="231"/>
      <c r="Y13" s="353">
        <f t="shared" si="3"/>
        <v>0</v>
      </c>
      <c r="Z13" s="354">
        <f t="shared" si="4"/>
        <v>8</v>
      </c>
      <c r="AA13" s="354">
        <f t="shared" si="5"/>
        <v>0</v>
      </c>
      <c r="AB13" s="355">
        <f t="shared" si="6"/>
        <v>0</v>
      </c>
      <c r="AC13" s="356" t="str">
        <f t="shared" si="13"/>
        <v xml:space="preserve"> </v>
      </c>
      <c r="AD13" s="357" t="str">
        <f t="shared" si="14"/>
        <v>2</v>
      </c>
      <c r="AE13" s="357" t="str">
        <f t="shared" si="15"/>
        <v xml:space="preserve"> </v>
      </c>
      <c r="AF13" s="358" t="str">
        <f t="shared" si="16"/>
        <v xml:space="preserve"> </v>
      </c>
      <c r="AG13" s="217"/>
      <c r="AH13" s="359" t="str">
        <f t="shared" si="17"/>
        <v>0</v>
      </c>
      <c r="AI13" s="231"/>
    </row>
    <row r="14" spans="1:57" ht="17.100000000000001" customHeight="1" x14ac:dyDescent="0.5">
      <c r="A14" s="553">
        <v>10</v>
      </c>
      <c r="B14" s="544" t="str">
        <f>'เวลาเรียน1-2'!D15</f>
        <v>เด็กชาย ศิริโรจน์  ตูมทอง</v>
      </c>
      <c r="C14" s="327">
        <v>1</v>
      </c>
      <c r="D14" s="328">
        <v>1</v>
      </c>
      <c r="E14" s="328">
        <v>2</v>
      </c>
      <c r="F14" s="328">
        <v>1</v>
      </c>
      <c r="G14" s="328">
        <v>1</v>
      </c>
      <c r="H14" s="328">
        <v>2</v>
      </c>
      <c r="I14" s="328">
        <v>1</v>
      </c>
      <c r="J14" s="329">
        <v>1</v>
      </c>
      <c r="K14" s="346" t="str">
        <f t="shared" si="0"/>
        <v xml:space="preserve"> </v>
      </c>
      <c r="L14" s="8" t="str">
        <f t="shared" si="7"/>
        <v xml:space="preserve"> </v>
      </c>
      <c r="M14" s="347" t="str">
        <f t="shared" si="8"/>
        <v>/</v>
      </c>
      <c r="N14" s="348" t="str">
        <f t="shared" si="1"/>
        <v xml:space="preserve"> </v>
      </c>
      <c r="O14" s="209"/>
      <c r="P14" s="210"/>
      <c r="Q14" s="334"/>
      <c r="R14" s="335">
        <f t="shared" si="9"/>
        <v>0</v>
      </c>
      <c r="S14" s="349" t="str">
        <f t="shared" si="10"/>
        <v xml:space="preserve"> </v>
      </c>
      <c r="T14" s="350" t="str">
        <f t="shared" si="11"/>
        <v xml:space="preserve"> </v>
      </c>
      <c r="U14" s="350" t="str">
        <f t="shared" si="12"/>
        <v xml:space="preserve"> </v>
      </c>
      <c r="V14" s="351" t="str">
        <f t="shared" si="2"/>
        <v>/</v>
      </c>
      <c r="W14" s="352"/>
      <c r="X14" s="231"/>
      <c r="Y14" s="353">
        <f t="shared" si="3"/>
        <v>0</v>
      </c>
      <c r="Z14" s="354">
        <f t="shared" si="4"/>
        <v>2</v>
      </c>
      <c r="AA14" s="354">
        <f t="shared" si="5"/>
        <v>6</v>
      </c>
      <c r="AB14" s="355">
        <f t="shared" si="6"/>
        <v>0</v>
      </c>
      <c r="AC14" s="356" t="str">
        <f t="shared" si="13"/>
        <v xml:space="preserve"> </v>
      </c>
      <c r="AD14" s="357" t="str">
        <f t="shared" si="14"/>
        <v xml:space="preserve"> </v>
      </c>
      <c r="AE14" s="357" t="str">
        <f t="shared" si="15"/>
        <v>1</v>
      </c>
      <c r="AF14" s="358" t="str">
        <f t="shared" si="16"/>
        <v xml:space="preserve"> </v>
      </c>
      <c r="AG14" s="217"/>
      <c r="AH14" s="359" t="str">
        <f t="shared" si="17"/>
        <v>0</v>
      </c>
      <c r="AI14" s="231"/>
    </row>
    <row r="15" spans="1:57" ht="17.100000000000001" customHeight="1" x14ac:dyDescent="0.5">
      <c r="A15" s="552">
        <v>11</v>
      </c>
      <c r="B15" s="544" t="str">
        <f>'เวลาเรียน1-2'!D16</f>
        <v>เด็กชาย ศุภโชค  อัครทัตตะ</v>
      </c>
      <c r="C15" s="209">
        <v>2</v>
      </c>
      <c r="D15" s="210">
        <v>3</v>
      </c>
      <c r="E15" s="210">
        <v>1</v>
      </c>
      <c r="F15" s="210">
        <v>1</v>
      </c>
      <c r="G15" s="210">
        <v>1</v>
      </c>
      <c r="H15" s="210">
        <v>1</v>
      </c>
      <c r="I15" s="210">
        <v>1</v>
      </c>
      <c r="J15" s="334">
        <v>1</v>
      </c>
      <c r="K15" s="346" t="str">
        <f t="shared" si="0"/>
        <v xml:space="preserve"> </v>
      </c>
      <c r="L15" s="8" t="str">
        <f t="shared" si="7"/>
        <v xml:space="preserve"> </v>
      </c>
      <c r="M15" s="347" t="str">
        <f t="shared" si="8"/>
        <v>/</v>
      </c>
      <c r="N15" s="348" t="str">
        <f t="shared" si="1"/>
        <v xml:space="preserve"> </v>
      </c>
      <c r="O15" s="209"/>
      <c r="P15" s="210"/>
      <c r="Q15" s="334"/>
      <c r="R15" s="335">
        <f t="shared" si="9"/>
        <v>0</v>
      </c>
      <c r="S15" s="349" t="str">
        <f t="shared" si="10"/>
        <v xml:space="preserve"> </v>
      </c>
      <c r="T15" s="350" t="str">
        <f t="shared" si="11"/>
        <v xml:space="preserve"> </v>
      </c>
      <c r="U15" s="350" t="str">
        <f t="shared" si="12"/>
        <v xml:space="preserve"> </v>
      </c>
      <c r="V15" s="351" t="str">
        <f t="shared" si="2"/>
        <v>/</v>
      </c>
      <c r="W15" s="352"/>
      <c r="X15" s="231"/>
      <c r="Y15" s="353">
        <f t="shared" si="3"/>
        <v>1</v>
      </c>
      <c r="Z15" s="354">
        <f t="shared" si="4"/>
        <v>1</v>
      </c>
      <c r="AA15" s="354">
        <f t="shared" si="5"/>
        <v>6</v>
      </c>
      <c r="AB15" s="355">
        <f t="shared" si="6"/>
        <v>0</v>
      </c>
      <c r="AC15" s="356" t="str">
        <f t="shared" si="13"/>
        <v xml:space="preserve"> </v>
      </c>
      <c r="AD15" s="357" t="str">
        <f t="shared" si="14"/>
        <v xml:space="preserve"> </v>
      </c>
      <c r="AE15" s="357" t="str">
        <f t="shared" si="15"/>
        <v>1</v>
      </c>
      <c r="AF15" s="358" t="str">
        <f t="shared" si="16"/>
        <v xml:space="preserve"> </v>
      </c>
      <c r="AG15" s="217"/>
      <c r="AH15" s="359" t="str">
        <f t="shared" si="17"/>
        <v>0</v>
      </c>
      <c r="AI15" s="231"/>
      <c r="AJ15" s="368"/>
      <c r="AK15" s="368"/>
      <c r="AL15" s="368"/>
      <c r="AM15" s="368"/>
      <c r="AN15" s="369"/>
      <c r="AO15" s="369"/>
      <c r="AP15" s="369"/>
      <c r="AQ15" s="369"/>
      <c r="AR15" s="529"/>
      <c r="AS15" s="185"/>
      <c r="AT15" s="431"/>
      <c r="AU15" s="431"/>
      <c r="AV15" s="431"/>
      <c r="AW15" s="431"/>
      <c r="AX15" s="431"/>
      <c r="AY15" s="431"/>
      <c r="AZ15" s="431"/>
      <c r="BA15" s="431"/>
      <c r="BB15" s="185"/>
      <c r="BC15" s="370"/>
      <c r="BD15" s="185"/>
      <c r="BE15" s="185"/>
    </row>
    <row r="16" spans="1:57" ht="17.100000000000001" customHeight="1" x14ac:dyDescent="0.5">
      <c r="A16" s="553">
        <v>12</v>
      </c>
      <c r="B16" s="544" t="str">
        <f>'เวลาเรียน1-2'!D17</f>
        <v>เด็กชาย จิรพัฒน์  แก้วกลาง</v>
      </c>
      <c r="C16" s="209">
        <v>2</v>
      </c>
      <c r="D16" s="210">
        <v>2</v>
      </c>
      <c r="E16" s="210">
        <v>1</v>
      </c>
      <c r="F16" s="210">
        <v>1</v>
      </c>
      <c r="G16" s="210">
        <v>1</v>
      </c>
      <c r="H16" s="210">
        <v>1</v>
      </c>
      <c r="I16" s="210">
        <v>1</v>
      </c>
      <c r="J16" s="334">
        <v>1</v>
      </c>
      <c r="K16" s="346" t="str">
        <f t="shared" si="0"/>
        <v xml:space="preserve"> </v>
      </c>
      <c r="L16" s="8" t="str">
        <f t="shared" si="7"/>
        <v xml:space="preserve"> </v>
      </c>
      <c r="M16" s="347" t="str">
        <f t="shared" si="8"/>
        <v>/</v>
      </c>
      <c r="N16" s="348" t="str">
        <f t="shared" si="1"/>
        <v xml:space="preserve"> </v>
      </c>
      <c r="O16" s="209"/>
      <c r="P16" s="210"/>
      <c r="Q16" s="334"/>
      <c r="R16" s="335">
        <f t="shared" si="9"/>
        <v>0</v>
      </c>
      <c r="S16" s="349" t="str">
        <f t="shared" si="10"/>
        <v xml:space="preserve"> </v>
      </c>
      <c r="T16" s="350" t="str">
        <f t="shared" si="11"/>
        <v xml:space="preserve"> </v>
      </c>
      <c r="U16" s="350" t="str">
        <f t="shared" si="12"/>
        <v xml:space="preserve"> </v>
      </c>
      <c r="V16" s="351" t="str">
        <f t="shared" si="2"/>
        <v>/</v>
      </c>
      <c r="W16" s="352"/>
      <c r="X16" s="231"/>
      <c r="Y16" s="353">
        <f t="shared" si="3"/>
        <v>0</v>
      </c>
      <c r="Z16" s="354">
        <f t="shared" si="4"/>
        <v>2</v>
      </c>
      <c r="AA16" s="354">
        <f t="shared" si="5"/>
        <v>6</v>
      </c>
      <c r="AB16" s="355">
        <f t="shared" si="6"/>
        <v>0</v>
      </c>
      <c r="AC16" s="356" t="str">
        <f t="shared" si="13"/>
        <v xml:space="preserve"> </v>
      </c>
      <c r="AD16" s="357" t="str">
        <f t="shared" si="14"/>
        <v xml:space="preserve"> </v>
      </c>
      <c r="AE16" s="357" t="str">
        <f t="shared" si="15"/>
        <v>1</v>
      </c>
      <c r="AF16" s="358" t="str">
        <f t="shared" si="16"/>
        <v xml:space="preserve"> </v>
      </c>
      <c r="AG16" s="217"/>
      <c r="AH16" s="359" t="str">
        <f t="shared" si="17"/>
        <v>0</v>
      </c>
      <c r="AI16" s="231"/>
      <c r="AJ16" s="371"/>
      <c r="AK16" s="371"/>
      <c r="AL16" s="371"/>
      <c r="AM16" s="372"/>
      <c r="AN16" s="373"/>
      <c r="AO16" s="373"/>
      <c r="AP16" s="373"/>
      <c r="AQ16" s="373"/>
      <c r="AR16" s="529"/>
      <c r="AS16" s="185"/>
      <c r="AT16" s="372"/>
      <c r="AU16" s="372"/>
      <c r="AV16" s="372"/>
      <c r="AW16" s="372"/>
      <c r="AX16" s="374"/>
      <c r="AY16" s="372"/>
      <c r="AZ16" s="372"/>
      <c r="BA16" s="372"/>
      <c r="BB16" s="185"/>
      <c r="BC16" s="525"/>
      <c r="BD16" s="185"/>
      <c r="BE16" s="185"/>
    </row>
    <row r="17" spans="1:57" ht="17.100000000000001" customHeight="1" x14ac:dyDescent="0.5">
      <c r="A17" s="552">
        <v>13</v>
      </c>
      <c r="B17" s="544" t="str">
        <f>'เวลาเรียน1-2'!D18</f>
        <v>เด็กชาย จักรกฤษณ์  อ่องเภา</v>
      </c>
      <c r="C17" s="209">
        <v>2</v>
      </c>
      <c r="D17" s="210">
        <v>2</v>
      </c>
      <c r="E17" s="210">
        <v>2</v>
      </c>
      <c r="F17" s="210">
        <v>1</v>
      </c>
      <c r="G17" s="210">
        <v>1</v>
      </c>
      <c r="H17" s="210">
        <v>1</v>
      </c>
      <c r="I17" s="210">
        <v>3</v>
      </c>
      <c r="J17" s="334">
        <v>3</v>
      </c>
      <c r="K17" s="346" t="str">
        <f t="shared" si="0"/>
        <v xml:space="preserve"> </v>
      </c>
      <c r="L17" s="8" t="str">
        <f t="shared" si="7"/>
        <v>/</v>
      </c>
      <c r="M17" s="347" t="str">
        <f t="shared" si="8"/>
        <v xml:space="preserve"> </v>
      </c>
      <c r="N17" s="348" t="str">
        <f t="shared" si="1"/>
        <v xml:space="preserve"> </v>
      </c>
      <c r="O17" s="209"/>
      <c r="P17" s="210"/>
      <c r="Q17" s="334"/>
      <c r="R17" s="335">
        <f t="shared" si="9"/>
        <v>0</v>
      </c>
      <c r="S17" s="349" t="str">
        <f t="shared" si="10"/>
        <v xml:space="preserve"> </v>
      </c>
      <c r="T17" s="350" t="str">
        <f t="shared" si="11"/>
        <v xml:space="preserve"> </v>
      </c>
      <c r="U17" s="350" t="str">
        <f t="shared" si="12"/>
        <v xml:space="preserve"> </v>
      </c>
      <c r="V17" s="351" t="str">
        <f t="shared" si="2"/>
        <v>/</v>
      </c>
      <c r="W17" s="352"/>
      <c r="X17" s="231"/>
      <c r="Y17" s="353">
        <f t="shared" si="3"/>
        <v>2</v>
      </c>
      <c r="Z17" s="354">
        <f t="shared" si="4"/>
        <v>3</v>
      </c>
      <c r="AA17" s="354">
        <f t="shared" si="5"/>
        <v>3</v>
      </c>
      <c r="AB17" s="355">
        <f t="shared" si="6"/>
        <v>0</v>
      </c>
      <c r="AC17" s="356" t="str">
        <f t="shared" si="13"/>
        <v xml:space="preserve"> </v>
      </c>
      <c r="AD17" s="357" t="str">
        <f t="shared" si="14"/>
        <v>2</v>
      </c>
      <c r="AE17" s="357" t="str">
        <f t="shared" si="15"/>
        <v xml:space="preserve"> </v>
      </c>
      <c r="AF17" s="358" t="str">
        <f t="shared" si="16"/>
        <v xml:space="preserve"> </v>
      </c>
      <c r="AG17" s="217"/>
      <c r="AH17" s="359" t="str">
        <f t="shared" si="17"/>
        <v>0</v>
      </c>
      <c r="AI17" s="231"/>
      <c r="AJ17" s="371"/>
      <c r="AK17" s="371"/>
      <c r="AL17" s="371"/>
      <c r="AM17" s="371"/>
      <c r="AN17" s="373"/>
      <c r="AO17" s="373"/>
      <c r="AP17" s="373"/>
      <c r="AQ17" s="373"/>
      <c r="AR17" s="529"/>
      <c r="AS17" s="185"/>
      <c r="AT17" s="371"/>
      <c r="AU17" s="371"/>
      <c r="AV17" s="371"/>
      <c r="AW17" s="371"/>
      <c r="AX17" s="375"/>
      <c r="AY17" s="371"/>
      <c r="AZ17" s="371"/>
      <c r="BA17" s="371"/>
      <c r="BB17" s="185"/>
      <c r="BC17" s="525"/>
      <c r="BD17" s="185"/>
      <c r="BE17" s="185"/>
    </row>
    <row r="18" spans="1:57" ht="17.100000000000001" customHeight="1" x14ac:dyDescent="0.5">
      <c r="A18" s="553">
        <v>14</v>
      </c>
      <c r="B18" s="544" t="str">
        <f>'เวลาเรียน1-2'!D19</f>
        <v>เด็กชาย วรวุฒิ  มะเดื่อทอง</v>
      </c>
      <c r="C18" s="209">
        <v>2</v>
      </c>
      <c r="D18" s="210">
        <v>2</v>
      </c>
      <c r="E18" s="210">
        <v>2</v>
      </c>
      <c r="F18" s="210">
        <v>1</v>
      </c>
      <c r="G18" s="210">
        <v>1</v>
      </c>
      <c r="H18" s="210">
        <v>3</v>
      </c>
      <c r="I18" s="210">
        <v>3</v>
      </c>
      <c r="J18" s="334">
        <v>3</v>
      </c>
      <c r="K18" s="346" t="str">
        <f t="shared" si="0"/>
        <v>/</v>
      </c>
      <c r="L18" s="8" t="str">
        <f t="shared" si="7"/>
        <v xml:space="preserve"> </v>
      </c>
      <c r="M18" s="347" t="str">
        <f t="shared" si="8"/>
        <v xml:space="preserve"> </v>
      </c>
      <c r="N18" s="348" t="str">
        <f t="shared" si="1"/>
        <v xml:space="preserve"> </v>
      </c>
      <c r="O18" s="209"/>
      <c r="P18" s="210"/>
      <c r="Q18" s="334"/>
      <c r="R18" s="335">
        <f t="shared" si="9"/>
        <v>0</v>
      </c>
      <c r="S18" s="349" t="str">
        <f t="shared" si="10"/>
        <v xml:space="preserve"> </v>
      </c>
      <c r="T18" s="364" t="str">
        <f t="shared" si="11"/>
        <v xml:space="preserve"> </v>
      </c>
      <c r="U18" s="350" t="str">
        <f t="shared" si="12"/>
        <v xml:space="preserve"> </v>
      </c>
      <c r="V18" s="351" t="str">
        <f t="shared" si="2"/>
        <v>/</v>
      </c>
      <c r="W18" s="352"/>
      <c r="X18" s="231"/>
      <c r="Y18" s="353">
        <f t="shared" si="3"/>
        <v>3</v>
      </c>
      <c r="Z18" s="354">
        <f t="shared" si="4"/>
        <v>3</v>
      </c>
      <c r="AA18" s="354">
        <f t="shared" si="5"/>
        <v>2</v>
      </c>
      <c r="AB18" s="355">
        <f t="shared" si="6"/>
        <v>0</v>
      </c>
      <c r="AC18" s="356" t="str">
        <f t="shared" si="13"/>
        <v>3</v>
      </c>
      <c r="AD18" s="357" t="str">
        <f t="shared" si="14"/>
        <v xml:space="preserve"> </v>
      </c>
      <c r="AE18" s="357" t="str">
        <f t="shared" si="15"/>
        <v xml:space="preserve"> </v>
      </c>
      <c r="AF18" s="358" t="str">
        <f t="shared" si="16"/>
        <v xml:space="preserve"> </v>
      </c>
      <c r="AG18" s="217"/>
      <c r="AH18" s="359" t="str">
        <f t="shared" si="17"/>
        <v>0</v>
      </c>
      <c r="AI18" s="231"/>
      <c r="AJ18" s="145"/>
      <c r="AK18" s="145"/>
      <c r="AL18" s="145"/>
      <c r="AM18" s="371"/>
      <c r="AN18" s="371"/>
      <c r="AO18" s="371"/>
      <c r="AP18" s="371"/>
      <c r="AQ18" s="371"/>
      <c r="AR18" s="185"/>
      <c r="AS18" s="185"/>
      <c r="AT18" s="145"/>
      <c r="AU18" s="145"/>
      <c r="AV18" s="145"/>
      <c r="AW18" s="145"/>
      <c r="AX18" s="376"/>
      <c r="AY18" s="145"/>
      <c r="AZ18" s="145"/>
      <c r="BA18" s="145"/>
      <c r="BB18" s="185"/>
      <c r="BC18" s="145"/>
      <c r="BD18" s="185"/>
      <c r="BE18" s="185"/>
    </row>
    <row r="19" spans="1:57" ht="17.100000000000001" customHeight="1" x14ac:dyDescent="0.5">
      <c r="A19" s="552">
        <v>15</v>
      </c>
      <c r="B19" s="544" t="str">
        <f>'เวลาเรียน1-2'!D20</f>
        <v>เด็กหญิง อรณิชา  สมเทพ</v>
      </c>
      <c r="C19" s="209">
        <v>1</v>
      </c>
      <c r="D19" s="210">
        <v>1</v>
      </c>
      <c r="E19" s="210">
        <v>1</v>
      </c>
      <c r="F19" s="210">
        <v>1</v>
      </c>
      <c r="G19" s="210">
        <v>1</v>
      </c>
      <c r="H19" s="210">
        <v>3</v>
      </c>
      <c r="I19" s="210">
        <v>3</v>
      </c>
      <c r="J19" s="334">
        <v>3</v>
      </c>
      <c r="K19" s="346" t="str">
        <f t="shared" si="0"/>
        <v xml:space="preserve"> </v>
      </c>
      <c r="L19" s="8" t="str">
        <f t="shared" si="7"/>
        <v xml:space="preserve"> </v>
      </c>
      <c r="M19" s="347" t="str">
        <f t="shared" si="8"/>
        <v>/</v>
      </c>
      <c r="N19" s="348" t="str">
        <f t="shared" si="1"/>
        <v xml:space="preserve"> </v>
      </c>
      <c r="O19" s="209"/>
      <c r="P19" s="210"/>
      <c r="Q19" s="334"/>
      <c r="R19" s="335">
        <f t="shared" si="9"/>
        <v>0</v>
      </c>
      <c r="S19" s="349" t="str">
        <f t="shared" si="10"/>
        <v xml:space="preserve"> </v>
      </c>
      <c r="T19" s="350" t="str">
        <f t="shared" si="11"/>
        <v xml:space="preserve"> </v>
      </c>
      <c r="U19" s="350" t="str">
        <f t="shared" si="12"/>
        <v xml:space="preserve"> </v>
      </c>
      <c r="V19" s="351" t="str">
        <f t="shared" si="2"/>
        <v>/</v>
      </c>
      <c r="W19" s="352"/>
      <c r="X19" s="231"/>
      <c r="Y19" s="353">
        <f t="shared" si="3"/>
        <v>3</v>
      </c>
      <c r="Z19" s="354">
        <f t="shared" si="4"/>
        <v>0</v>
      </c>
      <c r="AA19" s="354">
        <f t="shared" si="5"/>
        <v>5</v>
      </c>
      <c r="AB19" s="355">
        <f t="shared" si="6"/>
        <v>0</v>
      </c>
      <c r="AC19" s="356" t="str">
        <f t="shared" si="13"/>
        <v xml:space="preserve"> </v>
      </c>
      <c r="AD19" s="357" t="str">
        <f t="shared" si="14"/>
        <v xml:space="preserve"> </v>
      </c>
      <c r="AE19" s="357" t="str">
        <f t="shared" si="15"/>
        <v>1</v>
      </c>
      <c r="AF19" s="358" t="str">
        <f t="shared" si="16"/>
        <v xml:space="preserve"> </v>
      </c>
      <c r="AG19" s="217"/>
      <c r="AH19" s="359" t="str">
        <f t="shared" si="17"/>
        <v>0</v>
      </c>
      <c r="AI19" s="231"/>
      <c r="AJ19" s="145"/>
      <c r="AK19" s="145"/>
      <c r="AL19" s="145"/>
      <c r="AM19" s="371"/>
      <c r="AN19" s="371"/>
      <c r="AO19" s="371"/>
      <c r="AP19" s="371"/>
      <c r="AQ19" s="371"/>
      <c r="AR19" s="185"/>
      <c r="AS19" s="185"/>
      <c r="AT19" s="145"/>
      <c r="AU19" s="145"/>
      <c r="AV19" s="145"/>
      <c r="AW19" s="145"/>
      <c r="AX19" s="376"/>
      <c r="AY19" s="145"/>
      <c r="AZ19" s="145"/>
      <c r="BA19" s="145"/>
      <c r="BB19" s="185"/>
      <c r="BC19" s="145"/>
      <c r="BD19" s="185"/>
      <c r="BE19" s="185"/>
    </row>
    <row r="20" spans="1:57" ht="17.100000000000001" customHeight="1" x14ac:dyDescent="0.5">
      <c r="A20" s="553">
        <v>16</v>
      </c>
      <c r="B20" s="544" t="str">
        <f>'เวลาเรียน1-2'!D21</f>
        <v>เด็กหญิง ปุณสิตา  เวชสี</v>
      </c>
      <c r="C20" s="209">
        <v>2</v>
      </c>
      <c r="D20" s="210">
        <v>2</v>
      </c>
      <c r="E20" s="210">
        <v>2</v>
      </c>
      <c r="F20" s="210">
        <v>1</v>
      </c>
      <c r="G20" s="210">
        <v>1</v>
      </c>
      <c r="H20" s="210">
        <v>2</v>
      </c>
      <c r="I20" s="210">
        <v>1</v>
      </c>
      <c r="J20" s="334">
        <v>2</v>
      </c>
      <c r="K20" s="346" t="str">
        <f t="shared" si="0"/>
        <v xml:space="preserve"> </v>
      </c>
      <c r="L20" s="8" t="str">
        <f t="shared" si="7"/>
        <v>/</v>
      </c>
      <c r="M20" s="347" t="str">
        <f t="shared" si="8"/>
        <v xml:space="preserve"> </v>
      </c>
      <c r="N20" s="348" t="str">
        <f t="shared" si="1"/>
        <v xml:space="preserve"> </v>
      </c>
      <c r="O20" s="209"/>
      <c r="P20" s="210"/>
      <c r="Q20" s="334"/>
      <c r="R20" s="335">
        <f t="shared" si="9"/>
        <v>0</v>
      </c>
      <c r="S20" s="349" t="str">
        <f t="shared" si="10"/>
        <v xml:space="preserve"> </v>
      </c>
      <c r="T20" s="350" t="str">
        <f t="shared" si="11"/>
        <v xml:space="preserve"> </v>
      </c>
      <c r="U20" s="350" t="str">
        <f t="shared" si="12"/>
        <v xml:space="preserve"> </v>
      </c>
      <c r="V20" s="351" t="str">
        <f t="shared" si="2"/>
        <v>/</v>
      </c>
      <c r="W20" s="352"/>
      <c r="X20" s="231"/>
      <c r="Y20" s="353">
        <f t="shared" si="3"/>
        <v>0</v>
      </c>
      <c r="Z20" s="354">
        <f t="shared" si="4"/>
        <v>5</v>
      </c>
      <c r="AA20" s="354">
        <f t="shared" si="5"/>
        <v>3</v>
      </c>
      <c r="AB20" s="355">
        <f t="shared" si="6"/>
        <v>0</v>
      </c>
      <c r="AC20" s="356" t="str">
        <f t="shared" si="13"/>
        <v xml:space="preserve"> </v>
      </c>
      <c r="AD20" s="357" t="str">
        <f t="shared" si="14"/>
        <v>2</v>
      </c>
      <c r="AE20" s="357" t="str">
        <f t="shared" si="15"/>
        <v xml:space="preserve"> </v>
      </c>
      <c r="AF20" s="358" t="str">
        <f t="shared" si="16"/>
        <v xml:space="preserve"> </v>
      </c>
      <c r="AG20" s="217"/>
      <c r="AH20" s="359" t="str">
        <f t="shared" si="17"/>
        <v>0</v>
      </c>
      <c r="AI20" s="231"/>
      <c r="AJ20" s="145"/>
      <c r="AK20" s="145"/>
      <c r="AL20" s="145"/>
      <c r="AM20" s="371"/>
      <c r="AN20" s="371"/>
      <c r="AO20" s="371"/>
      <c r="AP20" s="371"/>
      <c r="AQ20" s="371"/>
      <c r="AR20" s="185"/>
      <c r="AS20" s="185"/>
      <c r="AT20" s="145"/>
      <c r="AU20" s="145"/>
      <c r="AV20" s="145"/>
      <c r="AW20" s="145"/>
      <c r="AX20" s="376"/>
      <c r="AY20" s="145"/>
      <c r="AZ20" s="145"/>
      <c r="BA20" s="145"/>
      <c r="BB20" s="185"/>
      <c r="BC20" s="145"/>
      <c r="BD20" s="185"/>
      <c r="BE20" s="185"/>
    </row>
    <row r="21" spans="1:57" ht="17.100000000000001" customHeight="1" x14ac:dyDescent="0.5">
      <c r="A21" s="552">
        <v>17</v>
      </c>
      <c r="B21" s="544" t="str">
        <f>'เวลาเรียน1-2'!D22</f>
        <v>เด็กชาย ดิษยวัฒน์  จาดประ</v>
      </c>
      <c r="C21" s="209">
        <v>1</v>
      </c>
      <c r="D21" s="210">
        <v>1</v>
      </c>
      <c r="E21" s="210">
        <v>1</v>
      </c>
      <c r="F21" s="210">
        <v>1</v>
      </c>
      <c r="G21" s="210">
        <v>1</v>
      </c>
      <c r="H21" s="210">
        <v>1</v>
      </c>
      <c r="I21" s="210">
        <v>1</v>
      </c>
      <c r="J21" s="334">
        <v>0</v>
      </c>
      <c r="K21" s="346" t="str">
        <f t="shared" si="0"/>
        <v xml:space="preserve"> </v>
      </c>
      <c r="L21" s="8" t="str">
        <f t="shared" si="7"/>
        <v xml:space="preserve"> </v>
      </c>
      <c r="M21" s="347" t="str">
        <f t="shared" si="8"/>
        <v xml:space="preserve"> </v>
      </c>
      <c r="N21" s="348" t="str">
        <f t="shared" si="1"/>
        <v>/</v>
      </c>
      <c r="O21" s="209"/>
      <c r="P21" s="210"/>
      <c r="Q21" s="334"/>
      <c r="R21" s="335">
        <f t="shared" si="9"/>
        <v>0</v>
      </c>
      <c r="S21" s="349" t="str">
        <f t="shared" si="10"/>
        <v xml:space="preserve"> </v>
      </c>
      <c r="T21" s="350" t="str">
        <f t="shared" si="11"/>
        <v xml:space="preserve"> </v>
      </c>
      <c r="U21" s="350" t="str">
        <f t="shared" si="12"/>
        <v xml:space="preserve"> </v>
      </c>
      <c r="V21" s="351" t="str">
        <f t="shared" si="2"/>
        <v>/</v>
      </c>
      <c r="W21" s="352"/>
      <c r="X21" s="231"/>
      <c r="Y21" s="353">
        <f t="shared" si="3"/>
        <v>0</v>
      </c>
      <c r="Z21" s="354">
        <f t="shared" si="4"/>
        <v>0</v>
      </c>
      <c r="AA21" s="354">
        <f t="shared" si="5"/>
        <v>7</v>
      </c>
      <c r="AB21" s="355">
        <f t="shared" si="6"/>
        <v>1</v>
      </c>
      <c r="AC21" s="356" t="str">
        <f t="shared" si="13"/>
        <v xml:space="preserve"> </v>
      </c>
      <c r="AD21" s="357" t="str">
        <f t="shared" si="14"/>
        <v xml:space="preserve"> </v>
      </c>
      <c r="AE21" s="357" t="str">
        <f t="shared" si="15"/>
        <v xml:space="preserve"> </v>
      </c>
      <c r="AF21" s="358" t="str">
        <f t="shared" si="16"/>
        <v>0</v>
      </c>
      <c r="AG21" s="217"/>
      <c r="AH21" s="359" t="str">
        <f t="shared" si="17"/>
        <v>0</v>
      </c>
      <c r="AI21" s="231"/>
      <c r="AJ21" s="376"/>
      <c r="AK21" s="376"/>
      <c r="AL21" s="376"/>
      <c r="AM21" s="375"/>
      <c r="AN21" s="371"/>
      <c r="AO21" s="375"/>
      <c r="AP21" s="371"/>
      <c r="AQ21" s="371"/>
      <c r="AR21" s="377"/>
      <c r="AS21" s="185"/>
      <c r="AT21" s="145"/>
      <c r="AU21" s="145"/>
      <c r="AV21" s="145"/>
      <c r="AW21" s="145"/>
      <c r="AX21" s="376"/>
      <c r="AY21" s="145"/>
      <c r="AZ21" s="145"/>
      <c r="BA21" s="145"/>
      <c r="BB21" s="185"/>
      <c r="BC21" s="145"/>
      <c r="BD21" s="185"/>
      <c r="BE21" s="185"/>
    </row>
    <row r="22" spans="1:57" ht="17.100000000000001" customHeight="1" x14ac:dyDescent="0.5">
      <c r="A22" s="553">
        <v>18</v>
      </c>
      <c r="B22" s="544" t="str">
        <f>'เวลาเรียน1-2'!D23</f>
        <v>เด็กชาย ชวาล  หนองบัว</v>
      </c>
      <c r="C22" s="209">
        <v>1</v>
      </c>
      <c r="D22" s="210">
        <v>1</v>
      </c>
      <c r="E22" s="210">
        <v>1</v>
      </c>
      <c r="F22" s="210">
        <v>1</v>
      </c>
      <c r="G22" s="210">
        <v>1</v>
      </c>
      <c r="H22" s="210">
        <v>1</v>
      </c>
      <c r="I22" s="210">
        <v>1</v>
      </c>
      <c r="J22" s="334">
        <v>0</v>
      </c>
      <c r="K22" s="346" t="str">
        <f t="shared" si="0"/>
        <v xml:space="preserve"> </v>
      </c>
      <c r="L22" s="8" t="str">
        <f t="shared" si="7"/>
        <v xml:space="preserve"> </v>
      </c>
      <c r="M22" s="347" t="str">
        <f t="shared" si="8"/>
        <v xml:space="preserve"> </v>
      </c>
      <c r="N22" s="348" t="str">
        <f t="shared" si="1"/>
        <v>/</v>
      </c>
      <c r="O22" s="209"/>
      <c r="P22" s="210"/>
      <c r="Q22" s="334"/>
      <c r="R22" s="335">
        <f t="shared" si="9"/>
        <v>0</v>
      </c>
      <c r="S22" s="349" t="str">
        <f t="shared" si="10"/>
        <v xml:space="preserve"> </v>
      </c>
      <c r="T22" s="350" t="str">
        <f t="shared" si="11"/>
        <v xml:space="preserve"> </v>
      </c>
      <c r="U22" s="350" t="str">
        <f t="shared" si="12"/>
        <v xml:space="preserve"> </v>
      </c>
      <c r="V22" s="351" t="str">
        <f t="shared" si="2"/>
        <v>/</v>
      </c>
      <c r="W22" s="352"/>
      <c r="X22" s="231"/>
      <c r="Y22" s="353">
        <f t="shared" si="3"/>
        <v>0</v>
      </c>
      <c r="Z22" s="354">
        <f t="shared" si="4"/>
        <v>0</v>
      </c>
      <c r="AA22" s="354">
        <f t="shared" si="5"/>
        <v>7</v>
      </c>
      <c r="AB22" s="355">
        <f t="shared" si="6"/>
        <v>1</v>
      </c>
      <c r="AC22" s="356" t="str">
        <f t="shared" si="13"/>
        <v xml:space="preserve"> </v>
      </c>
      <c r="AD22" s="357" t="str">
        <f t="shared" si="14"/>
        <v xml:space="preserve"> </v>
      </c>
      <c r="AE22" s="357" t="str">
        <f t="shared" si="15"/>
        <v xml:space="preserve"> </v>
      </c>
      <c r="AF22" s="358" t="str">
        <f t="shared" si="16"/>
        <v>0</v>
      </c>
      <c r="AG22" s="217"/>
      <c r="AH22" s="359" t="str">
        <f t="shared" si="17"/>
        <v>0</v>
      </c>
      <c r="AI22" s="231"/>
      <c r="AJ22" s="145"/>
      <c r="AK22" s="145"/>
      <c r="AL22" s="145"/>
      <c r="AM22" s="371"/>
      <c r="AN22" s="371"/>
      <c r="AO22" s="371"/>
      <c r="AP22" s="371"/>
      <c r="AQ22" s="371"/>
      <c r="AR22" s="185"/>
      <c r="AS22" s="185"/>
      <c r="AT22" s="145"/>
      <c r="AU22" s="145"/>
      <c r="AV22" s="145"/>
      <c r="AW22" s="145"/>
      <c r="AX22" s="376"/>
      <c r="AY22" s="145"/>
      <c r="AZ22" s="145"/>
      <c r="BA22" s="145"/>
      <c r="BB22" s="185"/>
      <c r="BC22" s="145"/>
      <c r="BD22" s="185"/>
      <c r="BE22" s="185"/>
    </row>
    <row r="23" spans="1:57" ht="17.100000000000001" customHeight="1" x14ac:dyDescent="0.5">
      <c r="A23" s="552">
        <v>19</v>
      </c>
      <c r="B23" s="544" t="str">
        <f>'เวลาเรียน1-2'!D24</f>
        <v>เด็กชาย พีระภัทรชัย  คำมูล</v>
      </c>
      <c r="C23" s="209">
        <v>3</v>
      </c>
      <c r="D23" s="210">
        <v>3</v>
      </c>
      <c r="E23" s="210">
        <v>2</v>
      </c>
      <c r="F23" s="210">
        <v>2</v>
      </c>
      <c r="G23" s="210">
        <v>2</v>
      </c>
      <c r="H23" s="210">
        <v>1</v>
      </c>
      <c r="I23" s="210">
        <v>1</v>
      </c>
      <c r="J23" s="334">
        <v>1</v>
      </c>
      <c r="K23" s="346" t="str">
        <f t="shared" si="0"/>
        <v xml:space="preserve"> </v>
      </c>
      <c r="L23" s="8" t="str">
        <f t="shared" si="7"/>
        <v>/</v>
      </c>
      <c r="M23" s="347" t="str">
        <f t="shared" si="8"/>
        <v xml:space="preserve"> </v>
      </c>
      <c r="N23" s="348" t="str">
        <f t="shared" si="1"/>
        <v xml:space="preserve"> </v>
      </c>
      <c r="O23" s="209"/>
      <c r="P23" s="210"/>
      <c r="Q23" s="334"/>
      <c r="R23" s="335">
        <f t="shared" si="9"/>
        <v>0</v>
      </c>
      <c r="S23" s="349" t="str">
        <f t="shared" si="10"/>
        <v xml:space="preserve"> </v>
      </c>
      <c r="T23" s="364" t="str">
        <f t="shared" si="11"/>
        <v xml:space="preserve"> </v>
      </c>
      <c r="U23" s="350" t="str">
        <f t="shared" si="12"/>
        <v xml:space="preserve"> </v>
      </c>
      <c r="V23" s="351" t="str">
        <f t="shared" si="2"/>
        <v>/</v>
      </c>
      <c r="W23" s="352"/>
      <c r="X23" s="231"/>
      <c r="Y23" s="353">
        <f t="shared" si="3"/>
        <v>2</v>
      </c>
      <c r="Z23" s="354">
        <f t="shared" si="4"/>
        <v>3</v>
      </c>
      <c r="AA23" s="354">
        <f t="shared" si="5"/>
        <v>3</v>
      </c>
      <c r="AB23" s="355">
        <f t="shared" si="6"/>
        <v>0</v>
      </c>
      <c r="AC23" s="356" t="str">
        <f t="shared" si="13"/>
        <v xml:space="preserve"> </v>
      </c>
      <c r="AD23" s="357" t="str">
        <f t="shared" si="14"/>
        <v>2</v>
      </c>
      <c r="AE23" s="357" t="str">
        <f t="shared" si="15"/>
        <v xml:space="preserve"> </v>
      </c>
      <c r="AF23" s="358" t="str">
        <f t="shared" si="16"/>
        <v xml:space="preserve"> </v>
      </c>
      <c r="AG23" s="217"/>
      <c r="AH23" s="359" t="str">
        <f t="shared" si="17"/>
        <v>0</v>
      </c>
      <c r="AI23" s="231"/>
      <c r="AJ23" s="145"/>
      <c r="AK23" s="145"/>
      <c r="AL23" s="145"/>
      <c r="AM23" s="371"/>
      <c r="AN23" s="371"/>
      <c r="AO23" s="371"/>
      <c r="AP23" s="371"/>
      <c r="AQ23" s="371"/>
      <c r="AR23" s="185"/>
      <c r="AS23" s="185"/>
      <c r="AT23" s="145"/>
      <c r="AU23" s="145"/>
      <c r="AV23" s="145"/>
      <c r="AW23" s="145"/>
      <c r="AX23" s="376"/>
      <c r="AY23" s="145"/>
      <c r="AZ23" s="145"/>
      <c r="BA23" s="145"/>
      <c r="BB23" s="185"/>
      <c r="BC23" s="145"/>
      <c r="BD23" s="185"/>
      <c r="BE23" s="185"/>
    </row>
    <row r="24" spans="1:57" ht="17.100000000000001" customHeight="1" x14ac:dyDescent="0.5">
      <c r="A24" s="553">
        <v>20</v>
      </c>
      <c r="B24" s="544" t="str">
        <f>'เวลาเรียน1-2'!D25</f>
        <v>เด็กชาย ศุภมงคล  แสงรอด</v>
      </c>
      <c r="C24" s="209">
        <v>2</v>
      </c>
      <c r="D24" s="210">
        <v>2</v>
      </c>
      <c r="E24" s="210">
        <v>2</v>
      </c>
      <c r="F24" s="210">
        <v>2</v>
      </c>
      <c r="G24" s="210">
        <v>3</v>
      </c>
      <c r="H24" s="210">
        <v>3</v>
      </c>
      <c r="I24" s="210">
        <v>3</v>
      </c>
      <c r="J24" s="334">
        <v>3</v>
      </c>
      <c r="K24" s="346" t="str">
        <f t="shared" si="0"/>
        <v>/</v>
      </c>
      <c r="L24" s="8" t="str">
        <f t="shared" si="7"/>
        <v xml:space="preserve"> </v>
      </c>
      <c r="M24" s="347" t="str">
        <f t="shared" si="8"/>
        <v xml:space="preserve"> </v>
      </c>
      <c r="N24" s="348" t="str">
        <f t="shared" si="1"/>
        <v xml:space="preserve"> </v>
      </c>
      <c r="O24" s="209"/>
      <c r="P24" s="210"/>
      <c r="Q24" s="334"/>
      <c r="R24" s="335">
        <f t="shared" si="9"/>
        <v>0</v>
      </c>
      <c r="S24" s="349" t="str">
        <f t="shared" si="10"/>
        <v xml:space="preserve"> </v>
      </c>
      <c r="T24" s="350" t="str">
        <f t="shared" si="11"/>
        <v xml:space="preserve"> </v>
      </c>
      <c r="U24" s="350" t="str">
        <f t="shared" si="12"/>
        <v xml:space="preserve"> </v>
      </c>
      <c r="V24" s="351" t="str">
        <f t="shared" si="2"/>
        <v>/</v>
      </c>
      <c r="W24" s="352"/>
      <c r="X24" s="231"/>
      <c r="Y24" s="353">
        <f t="shared" si="3"/>
        <v>4</v>
      </c>
      <c r="Z24" s="354">
        <f t="shared" si="4"/>
        <v>4</v>
      </c>
      <c r="AA24" s="354">
        <f t="shared" si="5"/>
        <v>0</v>
      </c>
      <c r="AB24" s="355">
        <f t="shared" si="6"/>
        <v>0</v>
      </c>
      <c r="AC24" s="356" t="str">
        <f t="shared" si="13"/>
        <v>3</v>
      </c>
      <c r="AD24" s="357" t="str">
        <f t="shared" si="14"/>
        <v xml:space="preserve"> </v>
      </c>
      <c r="AE24" s="357" t="str">
        <f t="shared" si="15"/>
        <v xml:space="preserve"> </v>
      </c>
      <c r="AF24" s="358" t="str">
        <f t="shared" si="16"/>
        <v xml:space="preserve"> </v>
      </c>
      <c r="AG24" s="217"/>
      <c r="AH24" s="359" t="str">
        <f t="shared" si="17"/>
        <v>0</v>
      </c>
      <c r="AI24" s="231"/>
      <c r="AJ24" s="145"/>
      <c r="AK24" s="145"/>
      <c r="AL24" s="145"/>
      <c r="AM24" s="371"/>
      <c r="AN24" s="371"/>
      <c r="AO24" s="371"/>
      <c r="AP24" s="371"/>
      <c r="AQ24" s="371"/>
      <c r="AR24" s="185"/>
      <c r="AS24" s="185"/>
      <c r="AT24" s="145"/>
      <c r="AU24" s="145"/>
      <c r="AV24" s="145"/>
      <c r="AW24" s="145"/>
      <c r="AX24" s="376"/>
      <c r="AY24" s="145"/>
      <c r="AZ24" s="145"/>
      <c r="BA24" s="145"/>
      <c r="BB24" s="185"/>
      <c r="BC24" s="145"/>
      <c r="BD24" s="185"/>
      <c r="BE24" s="185"/>
    </row>
    <row r="25" spans="1:57" ht="17.100000000000001" customHeight="1" x14ac:dyDescent="0.5">
      <c r="A25" s="552">
        <v>21</v>
      </c>
      <c r="B25" s="544" t="str">
        <f>'เวลาเรียน1-2'!D26</f>
        <v>เด็กชาย ศุภกร  สัพทะเสวี</v>
      </c>
      <c r="C25" s="209">
        <v>3</v>
      </c>
      <c r="D25" s="210">
        <v>3</v>
      </c>
      <c r="E25" s="210">
        <v>3</v>
      </c>
      <c r="F25" s="210">
        <v>3</v>
      </c>
      <c r="G25" s="210">
        <v>3</v>
      </c>
      <c r="H25" s="210">
        <v>3</v>
      </c>
      <c r="I25" s="210">
        <v>3</v>
      </c>
      <c r="J25" s="334">
        <v>2</v>
      </c>
      <c r="K25" s="346" t="str">
        <f t="shared" si="0"/>
        <v>/</v>
      </c>
      <c r="L25" s="8"/>
      <c r="M25" s="347" t="str">
        <f t="shared" si="8"/>
        <v xml:space="preserve"> </v>
      </c>
      <c r="N25" s="348" t="str">
        <f t="shared" si="1"/>
        <v xml:space="preserve"> </v>
      </c>
      <c r="O25" s="209">
        <v>3</v>
      </c>
      <c r="P25" s="210">
        <v>2</v>
      </c>
      <c r="Q25" s="334">
        <v>3</v>
      </c>
      <c r="R25" s="335">
        <f t="shared" si="9"/>
        <v>8</v>
      </c>
      <c r="S25" s="349" t="str">
        <f t="shared" si="10"/>
        <v>/</v>
      </c>
      <c r="T25" s="350" t="str">
        <f t="shared" si="11"/>
        <v xml:space="preserve"> </v>
      </c>
      <c r="U25" s="350" t="str">
        <f t="shared" si="12"/>
        <v xml:space="preserve"> </v>
      </c>
      <c r="V25" s="351" t="str">
        <f t="shared" si="2"/>
        <v xml:space="preserve"> </v>
      </c>
      <c r="W25" s="352"/>
      <c r="X25" s="231"/>
      <c r="Y25" s="353">
        <f t="shared" si="3"/>
        <v>7</v>
      </c>
      <c r="Z25" s="354">
        <f t="shared" si="4"/>
        <v>1</v>
      </c>
      <c r="AA25" s="354">
        <f t="shared" si="5"/>
        <v>0</v>
      </c>
      <c r="AB25" s="355">
        <f t="shared" si="6"/>
        <v>0</v>
      </c>
      <c r="AC25" s="356" t="str">
        <f t="shared" si="13"/>
        <v>3</v>
      </c>
      <c r="AD25" s="357"/>
      <c r="AE25" s="357" t="str">
        <f t="shared" si="15"/>
        <v xml:space="preserve"> </v>
      </c>
      <c r="AF25" s="358" t="str">
        <f t="shared" si="16"/>
        <v xml:space="preserve"> </v>
      </c>
      <c r="AG25" s="217"/>
      <c r="AH25" s="359">
        <f t="shared" si="17"/>
        <v>3</v>
      </c>
      <c r="AI25" s="231"/>
      <c r="AJ25" s="145"/>
      <c r="AK25" s="145"/>
      <c r="AL25" s="145"/>
      <c r="AM25" s="371"/>
      <c r="AN25" s="371"/>
      <c r="AO25" s="371"/>
      <c r="AP25" s="371"/>
      <c r="AQ25" s="371"/>
      <c r="AR25" s="185"/>
      <c r="AS25" s="185"/>
      <c r="AT25" s="145"/>
      <c r="AU25" s="145"/>
      <c r="AV25" s="145"/>
      <c r="AW25" s="145"/>
      <c r="AX25" s="376"/>
      <c r="AY25" s="145"/>
      <c r="AZ25" s="145"/>
      <c r="BA25" s="145"/>
      <c r="BB25" s="185"/>
      <c r="BC25" s="145"/>
      <c r="BD25" s="185"/>
      <c r="BE25" s="185"/>
    </row>
    <row r="26" spans="1:57" ht="17.100000000000001" customHeight="1" x14ac:dyDescent="0.5">
      <c r="A26" s="553">
        <v>22</v>
      </c>
      <c r="B26" s="326" t="str">
        <f>'เวลาเรียน1-2'!D27</f>
        <v>เด็กชาย ทินภัทร  บุญช่วยธำรงกุล</v>
      </c>
      <c r="C26" s="209">
        <v>3</v>
      </c>
      <c r="D26" s="210">
        <v>3</v>
      </c>
      <c r="E26" s="210">
        <v>3</v>
      </c>
      <c r="F26" s="210">
        <v>1</v>
      </c>
      <c r="G26" s="210">
        <v>1</v>
      </c>
      <c r="H26" s="210">
        <v>1</v>
      </c>
      <c r="I26" s="210">
        <v>1</v>
      </c>
      <c r="J26" s="334">
        <v>1</v>
      </c>
      <c r="K26" s="346" t="str">
        <f t="shared" si="0"/>
        <v xml:space="preserve"> </v>
      </c>
      <c r="L26" s="8" t="str">
        <f t="shared" si="7"/>
        <v xml:space="preserve"> </v>
      </c>
      <c r="M26" s="347" t="str">
        <f t="shared" si="8"/>
        <v>/</v>
      </c>
      <c r="N26" s="348" t="str">
        <f t="shared" si="1"/>
        <v xml:space="preserve"> </v>
      </c>
      <c r="O26" s="209"/>
      <c r="P26" s="210"/>
      <c r="Q26" s="334"/>
      <c r="R26" s="335">
        <f t="shared" si="9"/>
        <v>0</v>
      </c>
      <c r="S26" s="349" t="str">
        <f t="shared" si="10"/>
        <v xml:space="preserve"> </v>
      </c>
      <c r="T26" s="350" t="str">
        <f t="shared" si="11"/>
        <v xml:space="preserve"> </v>
      </c>
      <c r="U26" s="350" t="str">
        <f t="shared" si="12"/>
        <v xml:space="preserve"> </v>
      </c>
      <c r="V26" s="351" t="str">
        <f t="shared" si="2"/>
        <v>/</v>
      </c>
      <c r="W26" s="352"/>
      <c r="X26" s="231"/>
      <c r="Y26" s="353">
        <f t="shared" si="3"/>
        <v>3</v>
      </c>
      <c r="Z26" s="354">
        <f t="shared" si="4"/>
        <v>0</v>
      </c>
      <c r="AA26" s="354">
        <f t="shared" si="5"/>
        <v>5</v>
      </c>
      <c r="AB26" s="355">
        <f t="shared" si="6"/>
        <v>0</v>
      </c>
      <c r="AC26" s="356" t="str">
        <f t="shared" si="13"/>
        <v xml:space="preserve"> </v>
      </c>
      <c r="AD26" s="357" t="str">
        <f t="shared" si="14"/>
        <v xml:space="preserve"> </v>
      </c>
      <c r="AE26" s="357" t="str">
        <f t="shared" si="15"/>
        <v>1</v>
      </c>
      <c r="AF26" s="358" t="str">
        <f t="shared" si="16"/>
        <v xml:space="preserve"> </v>
      </c>
      <c r="AG26" s="217"/>
      <c r="AH26" s="359" t="str">
        <f t="shared" si="17"/>
        <v>0</v>
      </c>
      <c r="AI26" s="231"/>
      <c r="AJ26" s="145"/>
      <c r="AK26" s="145"/>
      <c r="AL26" s="145"/>
      <c r="AM26" s="371"/>
      <c r="AN26" s="371"/>
      <c r="AO26" s="375"/>
      <c r="AP26" s="371"/>
      <c r="AQ26" s="371"/>
      <c r="AR26" s="185"/>
      <c r="AS26" s="185"/>
      <c r="AT26" s="145"/>
      <c r="AU26" s="145"/>
      <c r="AV26" s="145"/>
      <c r="AW26" s="145"/>
      <c r="AX26" s="376"/>
      <c r="AY26" s="145"/>
      <c r="AZ26" s="145"/>
      <c r="BA26" s="145"/>
      <c r="BB26" s="185"/>
      <c r="BC26" s="145"/>
      <c r="BD26" s="185"/>
      <c r="BE26" s="185"/>
    </row>
    <row r="27" spans="1:57" ht="17.100000000000001" customHeight="1" x14ac:dyDescent="0.5">
      <c r="A27" s="325">
        <v>23</v>
      </c>
      <c r="B27" s="326"/>
      <c r="C27" s="209"/>
      <c r="D27" s="210"/>
      <c r="E27" s="210"/>
      <c r="F27" s="210"/>
      <c r="G27" s="210"/>
      <c r="H27" s="210"/>
      <c r="I27" s="210"/>
      <c r="J27" s="334"/>
      <c r="K27" s="346"/>
      <c r="L27" s="8"/>
      <c r="M27" s="347"/>
      <c r="N27" s="348"/>
      <c r="O27" s="209"/>
      <c r="P27" s="210"/>
      <c r="Q27" s="334"/>
      <c r="R27" s="335"/>
      <c r="S27" s="349"/>
      <c r="T27" s="350"/>
      <c r="U27" s="350"/>
      <c r="V27" s="351"/>
      <c r="W27" s="352"/>
      <c r="X27" s="231"/>
      <c r="Y27" s="353"/>
      <c r="Z27" s="354"/>
      <c r="AA27" s="354"/>
      <c r="AB27" s="355"/>
      <c r="AC27" s="356"/>
      <c r="AD27" s="357"/>
      <c r="AE27" s="357"/>
      <c r="AF27" s="358"/>
      <c r="AG27" s="217"/>
      <c r="AH27" s="359"/>
      <c r="AI27" s="231"/>
      <c r="AJ27" s="145"/>
      <c r="AK27" s="145"/>
      <c r="AL27" s="145"/>
      <c r="AM27" s="371"/>
      <c r="AN27" s="371"/>
      <c r="AO27" s="371"/>
      <c r="AP27" s="371"/>
      <c r="AQ27" s="371"/>
      <c r="AR27" s="185"/>
      <c r="AS27" s="185"/>
      <c r="AT27" s="145"/>
      <c r="AU27" s="145"/>
      <c r="AV27" s="145"/>
      <c r="AW27" s="145"/>
      <c r="AX27" s="376"/>
      <c r="AY27" s="145"/>
      <c r="AZ27" s="145"/>
      <c r="BA27" s="145"/>
      <c r="BB27" s="185"/>
      <c r="BC27" s="145"/>
      <c r="BD27" s="185"/>
      <c r="BE27" s="185"/>
    </row>
    <row r="28" spans="1:57" ht="17.100000000000001" customHeight="1" x14ac:dyDescent="0.5">
      <c r="A28" s="345">
        <v>24</v>
      </c>
      <c r="B28" s="326"/>
      <c r="C28" s="209"/>
      <c r="D28" s="210"/>
      <c r="E28" s="210"/>
      <c r="F28" s="210"/>
      <c r="G28" s="210"/>
      <c r="H28" s="210"/>
      <c r="I28" s="210"/>
      <c r="J28" s="334"/>
      <c r="K28" s="346"/>
      <c r="L28" s="8"/>
      <c r="M28" s="347"/>
      <c r="N28" s="348"/>
      <c r="O28" s="209"/>
      <c r="P28" s="210"/>
      <c r="Q28" s="334"/>
      <c r="R28" s="335"/>
      <c r="S28" s="349"/>
      <c r="T28" s="364"/>
      <c r="U28" s="350"/>
      <c r="V28" s="351"/>
      <c r="W28" s="352"/>
      <c r="X28" s="231"/>
      <c r="Y28" s="353"/>
      <c r="Z28" s="354"/>
      <c r="AA28" s="354"/>
      <c r="AB28" s="355"/>
      <c r="AC28" s="356"/>
      <c r="AD28" s="357"/>
      <c r="AE28" s="357"/>
      <c r="AF28" s="358"/>
      <c r="AG28" s="217"/>
      <c r="AH28" s="359"/>
      <c r="AI28" s="231"/>
      <c r="AJ28" s="145"/>
      <c r="AK28" s="145"/>
      <c r="AL28" s="145"/>
      <c r="AM28" s="371"/>
      <c r="AN28" s="371"/>
      <c r="AO28" s="371"/>
      <c r="AP28" s="371"/>
      <c r="AQ28" s="371"/>
      <c r="AR28" s="185"/>
      <c r="AS28" s="185"/>
      <c r="AT28" s="145"/>
      <c r="AU28" s="145"/>
      <c r="AV28" s="145"/>
      <c r="AW28" s="145"/>
      <c r="AX28" s="376"/>
      <c r="AY28" s="145"/>
      <c r="AZ28" s="145"/>
      <c r="BA28" s="145"/>
      <c r="BB28" s="185"/>
      <c r="BC28" s="145"/>
      <c r="BD28" s="185"/>
      <c r="BE28" s="185"/>
    </row>
    <row r="29" spans="1:57" ht="17.100000000000001" customHeight="1" x14ac:dyDescent="0.5">
      <c r="A29" s="325">
        <v>25</v>
      </c>
      <c r="B29" s="326"/>
      <c r="C29" s="209"/>
      <c r="D29" s="210"/>
      <c r="E29" s="210"/>
      <c r="F29" s="210"/>
      <c r="G29" s="210"/>
      <c r="H29" s="210"/>
      <c r="I29" s="210"/>
      <c r="J29" s="334"/>
      <c r="K29" s="346"/>
      <c r="L29" s="8"/>
      <c r="M29" s="347"/>
      <c r="N29" s="348"/>
      <c r="O29" s="209"/>
      <c r="P29" s="210"/>
      <c r="Q29" s="334"/>
      <c r="R29" s="335"/>
      <c r="S29" s="349"/>
      <c r="T29" s="350"/>
      <c r="U29" s="350"/>
      <c r="V29" s="351"/>
      <c r="W29" s="352"/>
      <c r="X29" s="231"/>
      <c r="Y29" s="353"/>
      <c r="Z29" s="354"/>
      <c r="AA29" s="354"/>
      <c r="AB29" s="355"/>
      <c r="AC29" s="356"/>
      <c r="AD29" s="357"/>
      <c r="AE29" s="357"/>
      <c r="AF29" s="358"/>
      <c r="AG29" s="217"/>
      <c r="AH29" s="359"/>
      <c r="AI29" s="231"/>
      <c r="AJ29" s="145"/>
      <c r="AK29" s="145"/>
      <c r="AL29" s="145"/>
      <c r="AM29" s="371"/>
      <c r="AN29" s="371"/>
      <c r="AO29" s="371"/>
      <c r="AP29" s="371"/>
      <c r="AQ29" s="371"/>
      <c r="AR29" s="185"/>
      <c r="AS29" s="185"/>
      <c r="AT29" s="145"/>
      <c r="AU29" s="145"/>
      <c r="AV29" s="145"/>
      <c r="AW29" s="145"/>
      <c r="AX29" s="376"/>
      <c r="AY29" s="145"/>
      <c r="AZ29" s="145"/>
      <c r="BA29" s="145"/>
      <c r="BB29" s="185"/>
      <c r="BC29" s="145"/>
      <c r="BD29" s="185"/>
      <c r="BE29" s="185"/>
    </row>
    <row r="30" spans="1:57" ht="17.100000000000001" customHeight="1" x14ac:dyDescent="0.5">
      <c r="A30" s="345">
        <v>26</v>
      </c>
      <c r="B30" s="326"/>
      <c r="C30" s="209"/>
      <c r="D30" s="210"/>
      <c r="E30" s="210"/>
      <c r="F30" s="210"/>
      <c r="G30" s="210"/>
      <c r="H30" s="210"/>
      <c r="I30" s="210"/>
      <c r="J30" s="334"/>
      <c r="K30" s="346"/>
      <c r="L30" s="8"/>
      <c r="M30" s="347"/>
      <c r="N30" s="348"/>
      <c r="O30" s="209"/>
      <c r="P30" s="210"/>
      <c r="Q30" s="334"/>
      <c r="R30" s="335"/>
      <c r="S30" s="349"/>
      <c r="T30" s="350"/>
      <c r="U30" s="350"/>
      <c r="V30" s="351"/>
      <c r="W30" s="352"/>
      <c r="X30" s="231"/>
      <c r="Y30" s="353"/>
      <c r="Z30" s="354"/>
      <c r="AA30" s="354"/>
      <c r="AB30" s="355"/>
      <c r="AC30" s="356"/>
      <c r="AD30" s="357"/>
      <c r="AE30" s="357"/>
      <c r="AF30" s="358"/>
      <c r="AG30" s="217"/>
      <c r="AH30" s="359"/>
      <c r="AI30" s="231"/>
      <c r="AJ30" s="145"/>
      <c r="AK30" s="145"/>
      <c r="AL30" s="145"/>
      <c r="AM30" s="371"/>
      <c r="AN30" s="371"/>
      <c r="AO30" s="371"/>
      <c r="AP30" s="371"/>
      <c r="AQ30" s="371"/>
      <c r="AR30" s="185"/>
      <c r="AS30" s="185"/>
      <c r="AT30" s="145"/>
      <c r="AU30" s="145"/>
      <c r="AV30" s="145"/>
      <c r="AW30" s="145"/>
      <c r="AX30" s="376"/>
      <c r="AY30" s="145"/>
      <c r="AZ30" s="145"/>
      <c r="BA30" s="145"/>
      <c r="BB30" s="185"/>
      <c r="BC30" s="145"/>
      <c r="BD30" s="185"/>
      <c r="BE30" s="185"/>
    </row>
    <row r="31" spans="1:57" ht="17.100000000000001" customHeight="1" x14ac:dyDescent="0.5">
      <c r="A31" s="325">
        <v>27</v>
      </c>
      <c r="B31" s="326"/>
      <c r="C31" s="209"/>
      <c r="D31" s="210"/>
      <c r="E31" s="210"/>
      <c r="F31" s="210"/>
      <c r="G31" s="210"/>
      <c r="H31" s="210"/>
      <c r="I31" s="210"/>
      <c r="J31" s="334"/>
      <c r="K31" s="346"/>
      <c r="L31" s="8"/>
      <c r="M31" s="347"/>
      <c r="N31" s="348"/>
      <c r="O31" s="209"/>
      <c r="P31" s="210"/>
      <c r="Q31" s="334"/>
      <c r="R31" s="335"/>
      <c r="S31" s="349"/>
      <c r="T31" s="350"/>
      <c r="U31" s="350"/>
      <c r="V31" s="351"/>
      <c r="W31" s="352"/>
      <c r="X31" s="231"/>
      <c r="Y31" s="353"/>
      <c r="Z31" s="354"/>
      <c r="AA31" s="354"/>
      <c r="AB31" s="355"/>
      <c r="AC31" s="356"/>
      <c r="AD31" s="357"/>
      <c r="AE31" s="357"/>
      <c r="AF31" s="358"/>
      <c r="AG31" s="217"/>
      <c r="AH31" s="359"/>
      <c r="AI31" s="231"/>
      <c r="AJ31" s="145"/>
      <c r="AK31" s="145"/>
      <c r="AL31" s="145"/>
      <c r="AM31" s="371"/>
      <c r="AN31" s="371"/>
      <c r="AO31" s="375"/>
      <c r="AP31" s="371"/>
      <c r="AQ31" s="371"/>
      <c r="AR31" s="185"/>
      <c r="AS31" s="185"/>
      <c r="AT31" s="145"/>
      <c r="AU31" s="145"/>
      <c r="AV31" s="145"/>
      <c r="AW31" s="145"/>
      <c r="AX31" s="376"/>
      <c r="AY31" s="145"/>
      <c r="AZ31" s="145"/>
      <c r="BA31" s="145"/>
      <c r="BB31" s="185"/>
      <c r="BC31" s="145"/>
      <c r="BD31" s="185"/>
      <c r="BE31" s="185"/>
    </row>
    <row r="32" spans="1:57" ht="17.100000000000001" customHeight="1" x14ac:dyDescent="0.5">
      <c r="A32" s="345">
        <v>28</v>
      </c>
      <c r="B32" s="326"/>
      <c r="C32" s="209"/>
      <c r="D32" s="210"/>
      <c r="E32" s="210"/>
      <c r="F32" s="210"/>
      <c r="G32" s="210"/>
      <c r="H32" s="210"/>
      <c r="I32" s="210"/>
      <c r="J32" s="334"/>
      <c r="K32" s="346"/>
      <c r="L32" s="8"/>
      <c r="M32" s="347"/>
      <c r="N32" s="348"/>
      <c r="O32" s="209"/>
      <c r="P32" s="210"/>
      <c r="Q32" s="334"/>
      <c r="R32" s="335"/>
      <c r="S32" s="349"/>
      <c r="T32" s="350"/>
      <c r="U32" s="350"/>
      <c r="V32" s="351"/>
      <c r="W32" s="352"/>
      <c r="X32" s="231"/>
      <c r="Y32" s="353"/>
      <c r="Z32" s="354"/>
      <c r="AA32" s="354"/>
      <c r="AB32" s="355"/>
      <c r="AC32" s="356"/>
      <c r="AD32" s="357"/>
      <c r="AE32" s="357"/>
      <c r="AF32" s="358"/>
      <c r="AG32" s="217"/>
      <c r="AH32" s="359"/>
      <c r="AI32" s="231"/>
      <c r="AJ32" s="145"/>
      <c r="AK32" s="145"/>
      <c r="AL32" s="145"/>
      <c r="AM32" s="371"/>
      <c r="AN32" s="371"/>
      <c r="AO32" s="371"/>
      <c r="AP32" s="371"/>
      <c r="AQ32" s="371"/>
      <c r="AR32" s="185"/>
      <c r="AS32" s="185"/>
      <c r="AT32" s="145"/>
      <c r="AU32" s="145"/>
      <c r="AV32" s="145"/>
      <c r="AW32" s="145"/>
      <c r="AX32" s="376"/>
      <c r="AY32" s="145"/>
      <c r="AZ32" s="145"/>
      <c r="BA32" s="145"/>
      <c r="BB32" s="185"/>
      <c r="BC32" s="145"/>
      <c r="BD32" s="185"/>
      <c r="BE32" s="185"/>
    </row>
    <row r="33" spans="1:57" ht="17.100000000000001" customHeight="1" x14ac:dyDescent="0.5">
      <c r="A33" s="325">
        <v>29</v>
      </c>
      <c r="B33" s="326"/>
      <c r="C33" s="209"/>
      <c r="D33" s="210"/>
      <c r="E33" s="210"/>
      <c r="F33" s="210"/>
      <c r="G33" s="210"/>
      <c r="H33" s="210"/>
      <c r="I33" s="210"/>
      <c r="J33" s="334"/>
      <c r="K33" s="346"/>
      <c r="L33" s="8"/>
      <c r="M33" s="347"/>
      <c r="N33" s="348"/>
      <c r="O33" s="209"/>
      <c r="P33" s="210"/>
      <c r="Q33" s="334"/>
      <c r="R33" s="335"/>
      <c r="S33" s="349"/>
      <c r="T33" s="364"/>
      <c r="U33" s="350"/>
      <c r="V33" s="351"/>
      <c r="W33" s="352"/>
      <c r="X33" s="231"/>
      <c r="Y33" s="353"/>
      <c r="Z33" s="354"/>
      <c r="AA33" s="354"/>
      <c r="AB33" s="355"/>
      <c r="AC33" s="356"/>
      <c r="AD33" s="357"/>
      <c r="AE33" s="357"/>
      <c r="AF33" s="358"/>
      <c r="AG33" s="217"/>
      <c r="AH33" s="359"/>
      <c r="AI33" s="231"/>
      <c r="AJ33" s="145"/>
      <c r="AK33" s="145"/>
      <c r="AL33" s="145"/>
      <c r="AM33" s="371"/>
      <c r="AN33" s="371"/>
      <c r="AO33" s="371"/>
      <c r="AP33" s="371"/>
      <c r="AQ33" s="371"/>
      <c r="AR33" s="185"/>
      <c r="AS33" s="185"/>
      <c r="AT33" s="145"/>
      <c r="AU33" s="145"/>
      <c r="AV33" s="145"/>
      <c r="AW33" s="145"/>
      <c r="AX33" s="376"/>
      <c r="AY33" s="145"/>
      <c r="AZ33" s="145"/>
      <c r="BA33" s="145"/>
      <c r="BB33" s="185"/>
      <c r="BC33" s="145"/>
      <c r="BD33" s="185"/>
      <c r="BE33" s="185"/>
    </row>
    <row r="34" spans="1:57" ht="17.100000000000001" customHeight="1" x14ac:dyDescent="0.5">
      <c r="A34" s="345">
        <v>30</v>
      </c>
      <c r="B34" s="326"/>
      <c r="C34" s="209"/>
      <c r="D34" s="210"/>
      <c r="E34" s="210"/>
      <c r="F34" s="210"/>
      <c r="G34" s="210"/>
      <c r="H34" s="210"/>
      <c r="I34" s="210"/>
      <c r="J34" s="334"/>
      <c r="K34" s="346"/>
      <c r="L34" s="8"/>
      <c r="M34" s="347"/>
      <c r="N34" s="348"/>
      <c r="O34" s="209"/>
      <c r="P34" s="210"/>
      <c r="Q34" s="334"/>
      <c r="R34" s="335"/>
      <c r="S34" s="349"/>
      <c r="T34" s="350"/>
      <c r="U34" s="350"/>
      <c r="V34" s="351"/>
      <c r="W34" s="352"/>
      <c r="X34" s="231"/>
      <c r="Y34" s="353"/>
      <c r="Z34" s="354"/>
      <c r="AA34" s="354"/>
      <c r="AB34" s="355"/>
      <c r="AC34" s="356"/>
      <c r="AD34" s="357"/>
      <c r="AE34" s="357"/>
      <c r="AF34" s="358"/>
      <c r="AG34" s="217"/>
      <c r="AH34" s="359"/>
      <c r="AI34" s="231"/>
      <c r="AJ34" s="145"/>
      <c r="AK34" s="145"/>
      <c r="AL34" s="145"/>
      <c r="AM34" s="371"/>
      <c r="AN34" s="371"/>
      <c r="AO34" s="371"/>
      <c r="AP34" s="371"/>
      <c r="AQ34" s="371"/>
      <c r="AR34" s="185"/>
      <c r="AS34" s="185"/>
      <c r="AT34" s="145"/>
      <c r="AU34" s="145"/>
      <c r="AV34" s="145"/>
      <c r="AW34" s="145"/>
      <c r="AX34" s="376"/>
      <c r="AY34" s="145"/>
      <c r="AZ34" s="145"/>
      <c r="BA34" s="145"/>
      <c r="BB34" s="185"/>
      <c r="BC34" s="145"/>
      <c r="BD34" s="185"/>
      <c r="BE34" s="185"/>
    </row>
    <row r="35" spans="1:57" ht="17.100000000000001" customHeight="1" x14ac:dyDescent="0.5">
      <c r="A35" s="325">
        <v>31</v>
      </c>
      <c r="B35" s="326"/>
      <c r="C35" s="346"/>
      <c r="D35" s="8"/>
      <c r="E35" s="8"/>
      <c r="F35" s="8"/>
      <c r="G35" s="8"/>
      <c r="H35" s="8"/>
      <c r="I35" s="8"/>
      <c r="J35" s="378"/>
      <c r="K35" s="346"/>
      <c r="L35" s="8"/>
      <c r="M35" s="347"/>
      <c r="N35" s="348"/>
      <c r="O35" s="346"/>
      <c r="P35" s="8"/>
      <c r="Q35" s="378"/>
      <c r="R35" s="379"/>
      <c r="S35" s="349"/>
      <c r="T35" s="350"/>
      <c r="U35" s="350"/>
      <c r="V35" s="351"/>
      <c r="W35" s="352"/>
      <c r="X35" s="231"/>
      <c r="Y35" s="353"/>
      <c r="Z35" s="354"/>
      <c r="AA35" s="354"/>
      <c r="AB35" s="355"/>
      <c r="AC35" s="356"/>
      <c r="AD35" s="357"/>
      <c r="AE35" s="357"/>
      <c r="AF35" s="358"/>
      <c r="AG35" s="217"/>
      <c r="AH35" s="359"/>
      <c r="AI35" s="231"/>
      <c r="AJ35" s="145"/>
      <c r="AK35" s="145"/>
      <c r="AL35" s="145"/>
      <c r="AM35" s="371"/>
      <c r="AN35" s="371"/>
      <c r="AO35" s="375"/>
      <c r="AP35" s="371"/>
      <c r="AQ35" s="371"/>
      <c r="AR35" s="185"/>
      <c r="AS35" s="185"/>
      <c r="AT35" s="145"/>
      <c r="AU35" s="145"/>
      <c r="AV35" s="145"/>
      <c r="AW35" s="145"/>
      <c r="AX35" s="376"/>
      <c r="AY35" s="145"/>
      <c r="AZ35" s="145"/>
      <c r="BA35" s="145"/>
      <c r="BB35" s="185"/>
      <c r="BC35" s="145"/>
      <c r="BD35" s="185"/>
      <c r="BE35" s="185"/>
    </row>
    <row r="36" spans="1:57" ht="17.100000000000001" customHeight="1" x14ac:dyDescent="0.5">
      <c r="A36" s="345">
        <v>32</v>
      </c>
      <c r="B36" s="326"/>
      <c r="C36" s="346"/>
      <c r="D36" s="8"/>
      <c r="E36" s="8"/>
      <c r="F36" s="8"/>
      <c r="G36" s="8"/>
      <c r="H36" s="8"/>
      <c r="I36" s="8"/>
      <c r="J36" s="378"/>
      <c r="K36" s="346"/>
      <c r="L36" s="8"/>
      <c r="M36" s="347"/>
      <c r="N36" s="348"/>
      <c r="O36" s="346"/>
      <c r="P36" s="8"/>
      <c r="Q36" s="378"/>
      <c r="R36" s="379"/>
      <c r="S36" s="349"/>
      <c r="T36" s="350"/>
      <c r="U36" s="350"/>
      <c r="V36" s="351"/>
      <c r="W36" s="352"/>
      <c r="X36" s="231"/>
      <c r="Y36" s="353"/>
      <c r="Z36" s="354"/>
      <c r="AA36" s="354"/>
      <c r="AB36" s="355"/>
      <c r="AC36" s="356"/>
      <c r="AD36" s="357"/>
      <c r="AE36" s="357"/>
      <c r="AF36" s="358"/>
      <c r="AG36" s="185"/>
      <c r="AH36" s="359"/>
      <c r="AI36" s="231"/>
      <c r="AJ36" s="145"/>
      <c r="AK36" s="145"/>
      <c r="AL36" s="145"/>
      <c r="AM36" s="371"/>
      <c r="AN36" s="371"/>
      <c r="AO36" s="371"/>
      <c r="AP36" s="371"/>
      <c r="AQ36" s="371"/>
      <c r="AR36" s="185"/>
      <c r="AS36" s="185"/>
      <c r="AT36" s="145"/>
      <c r="AU36" s="145"/>
      <c r="AV36" s="145"/>
      <c r="AW36" s="145"/>
      <c r="AX36" s="376"/>
      <c r="AY36" s="145"/>
      <c r="AZ36" s="145"/>
      <c r="BA36" s="145"/>
      <c r="BB36" s="185"/>
      <c r="BC36" s="145"/>
      <c r="BD36" s="185"/>
      <c r="BE36" s="185"/>
    </row>
    <row r="37" spans="1:57" ht="17.100000000000001" customHeight="1" x14ac:dyDescent="0.5">
      <c r="A37" s="325">
        <v>33</v>
      </c>
      <c r="B37" s="326"/>
      <c r="C37" s="346"/>
      <c r="D37" s="8"/>
      <c r="E37" s="8"/>
      <c r="F37" s="8"/>
      <c r="G37" s="8"/>
      <c r="H37" s="8"/>
      <c r="I37" s="8"/>
      <c r="J37" s="378"/>
      <c r="K37" s="346"/>
      <c r="L37" s="8"/>
      <c r="M37" s="347"/>
      <c r="N37" s="348"/>
      <c r="O37" s="346"/>
      <c r="P37" s="8"/>
      <c r="Q37" s="378"/>
      <c r="R37" s="379"/>
      <c r="S37" s="349"/>
      <c r="T37" s="364"/>
      <c r="U37" s="350"/>
      <c r="V37" s="351"/>
      <c r="W37" s="352"/>
      <c r="X37" s="231"/>
      <c r="Y37" s="353"/>
      <c r="Z37" s="354"/>
      <c r="AA37" s="354"/>
      <c r="AB37" s="355"/>
      <c r="AC37" s="356"/>
      <c r="AD37" s="357"/>
      <c r="AE37" s="357"/>
      <c r="AF37" s="358"/>
      <c r="AG37" s="185"/>
      <c r="AH37" s="359"/>
      <c r="AI37" s="231"/>
      <c r="AJ37" s="145"/>
      <c r="AK37" s="145"/>
      <c r="AL37" s="145"/>
      <c r="AM37" s="371"/>
      <c r="AN37" s="371"/>
      <c r="AO37" s="371"/>
      <c r="AP37" s="371"/>
      <c r="AQ37" s="371"/>
      <c r="AR37" s="185"/>
      <c r="AS37" s="185"/>
      <c r="AT37" s="145"/>
      <c r="AU37" s="145"/>
      <c r="AV37" s="145"/>
      <c r="AW37" s="145"/>
      <c r="AX37" s="376"/>
      <c r="AY37" s="145"/>
      <c r="AZ37" s="145"/>
      <c r="BA37" s="145"/>
      <c r="BB37" s="185"/>
      <c r="BC37" s="145"/>
      <c r="BD37" s="185"/>
      <c r="BE37" s="185"/>
    </row>
    <row r="38" spans="1:57" ht="17.100000000000001" customHeight="1" x14ac:dyDescent="0.5">
      <c r="A38" s="345">
        <v>34</v>
      </c>
      <c r="B38" s="326"/>
      <c r="C38" s="346"/>
      <c r="D38" s="8"/>
      <c r="E38" s="8"/>
      <c r="F38" s="8"/>
      <c r="G38" s="8"/>
      <c r="H38" s="8"/>
      <c r="I38" s="8"/>
      <c r="J38" s="378"/>
      <c r="K38" s="346"/>
      <c r="L38" s="8"/>
      <c r="M38" s="347"/>
      <c r="N38" s="348"/>
      <c r="O38" s="346"/>
      <c r="P38" s="8"/>
      <c r="Q38" s="378"/>
      <c r="R38" s="379"/>
      <c r="S38" s="349"/>
      <c r="T38" s="350"/>
      <c r="U38" s="350"/>
      <c r="V38" s="351"/>
      <c r="W38" s="352"/>
      <c r="X38" s="231"/>
      <c r="Y38" s="353"/>
      <c r="Z38" s="354"/>
      <c r="AA38" s="354"/>
      <c r="AB38" s="355"/>
      <c r="AC38" s="356"/>
      <c r="AD38" s="357"/>
      <c r="AE38" s="357"/>
      <c r="AF38" s="358"/>
      <c r="AG38" s="185"/>
      <c r="AH38" s="359"/>
      <c r="AI38" s="231"/>
      <c r="AJ38" s="145"/>
      <c r="AK38" s="145"/>
      <c r="AL38" s="145"/>
      <c r="AM38" s="371"/>
      <c r="AN38" s="371"/>
      <c r="AO38" s="371"/>
      <c r="AP38" s="371"/>
      <c r="AQ38" s="371"/>
      <c r="AR38" s="185"/>
      <c r="AS38" s="185"/>
      <c r="AT38" s="145"/>
      <c r="AU38" s="145"/>
      <c r="AV38" s="145"/>
      <c r="AW38" s="145"/>
      <c r="AX38" s="376"/>
      <c r="AY38" s="145"/>
      <c r="AZ38" s="145"/>
      <c r="BA38" s="145"/>
      <c r="BB38" s="185"/>
      <c r="BC38" s="145"/>
      <c r="BD38" s="185"/>
      <c r="BE38" s="185"/>
    </row>
    <row r="39" spans="1:57" ht="17.100000000000001" customHeight="1" x14ac:dyDescent="0.5">
      <c r="A39" s="325">
        <v>35</v>
      </c>
      <c r="B39" s="326"/>
      <c r="C39" s="346"/>
      <c r="D39" s="8"/>
      <c r="E39" s="8"/>
      <c r="F39" s="8"/>
      <c r="G39" s="8"/>
      <c r="H39" s="8"/>
      <c r="I39" s="8"/>
      <c r="J39" s="378"/>
      <c r="K39" s="346"/>
      <c r="L39" s="8"/>
      <c r="M39" s="347"/>
      <c r="N39" s="348"/>
      <c r="O39" s="346"/>
      <c r="P39" s="8"/>
      <c r="Q39" s="378"/>
      <c r="R39" s="379"/>
      <c r="S39" s="349"/>
      <c r="T39" s="350"/>
      <c r="U39" s="350"/>
      <c r="V39" s="351"/>
      <c r="W39" s="352"/>
      <c r="X39" s="231"/>
      <c r="Y39" s="353"/>
      <c r="Z39" s="354"/>
      <c r="AA39" s="354"/>
      <c r="AB39" s="355"/>
      <c r="AC39" s="356"/>
      <c r="AD39" s="357"/>
      <c r="AE39" s="357"/>
      <c r="AF39" s="358"/>
      <c r="AG39" s="185"/>
      <c r="AH39" s="359"/>
      <c r="AI39" s="231"/>
      <c r="AJ39" s="145"/>
      <c r="AK39" s="145"/>
      <c r="AL39" s="145"/>
      <c r="AM39" s="371"/>
      <c r="AN39" s="371"/>
      <c r="AO39" s="371"/>
      <c r="AP39" s="371"/>
      <c r="AQ39" s="371"/>
      <c r="AR39" s="185"/>
      <c r="AS39" s="185"/>
      <c r="AT39" s="145"/>
      <c r="AU39" s="145"/>
      <c r="AV39" s="145"/>
      <c r="AW39" s="145"/>
      <c r="AX39" s="376"/>
      <c r="AY39" s="145"/>
      <c r="AZ39" s="145"/>
      <c r="BA39" s="145"/>
      <c r="BB39" s="185"/>
      <c r="BC39" s="145"/>
      <c r="BD39" s="185"/>
      <c r="BE39" s="185"/>
    </row>
    <row r="40" spans="1:57" ht="17.100000000000001" customHeight="1" x14ac:dyDescent="0.5">
      <c r="A40" s="345">
        <v>36</v>
      </c>
      <c r="B40" s="326"/>
      <c r="C40" s="346"/>
      <c r="D40" s="8"/>
      <c r="E40" s="8"/>
      <c r="F40" s="8"/>
      <c r="G40" s="8"/>
      <c r="H40" s="8"/>
      <c r="I40" s="8"/>
      <c r="J40" s="378"/>
      <c r="K40" s="346"/>
      <c r="L40" s="8"/>
      <c r="M40" s="347"/>
      <c r="N40" s="348"/>
      <c r="O40" s="346"/>
      <c r="P40" s="8"/>
      <c r="Q40" s="378"/>
      <c r="R40" s="379"/>
      <c r="S40" s="349"/>
      <c r="T40" s="350"/>
      <c r="U40" s="350"/>
      <c r="V40" s="351"/>
      <c r="W40" s="352"/>
      <c r="X40" s="231"/>
      <c r="Y40" s="353"/>
      <c r="Z40" s="354"/>
      <c r="AA40" s="354"/>
      <c r="AB40" s="355"/>
      <c r="AC40" s="356"/>
      <c r="AD40" s="357"/>
      <c r="AE40" s="357"/>
      <c r="AF40" s="358"/>
      <c r="AG40" s="185"/>
      <c r="AH40" s="359"/>
      <c r="AI40" s="231"/>
      <c r="AJ40" s="145"/>
      <c r="AK40" s="145"/>
      <c r="AL40" s="145"/>
      <c r="AM40" s="371"/>
      <c r="AN40" s="371"/>
      <c r="AO40" s="375"/>
      <c r="AP40" s="371"/>
      <c r="AQ40" s="371"/>
      <c r="AR40" s="185"/>
      <c r="AS40" s="185"/>
      <c r="AT40" s="145"/>
      <c r="AU40" s="145"/>
      <c r="AV40" s="145"/>
      <c r="AW40" s="145"/>
      <c r="AX40" s="376"/>
      <c r="AY40" s="145"/>
      <c r="AZ40" s="145"/>
      <c r="BA40" s="145"/>
      <c r="BB40" s="185"/>
      <c r="BC40" s="145"/>
      <c r="BD40" s="185"/>
      <c r="BE40" s="185"/>
    </row>
    <row r="41" spans="1:57" ht="17.100000000000001" customHeight="1" x14ac:dyDescent="0.5">
      <c r="A41" s="325">
        <v>37</v>
      </c>
      <c r="B41" s="326"/>
      <c r="C41" s="346"/>
      <c r="D41" s="8"/>
      <c r="E41" s="8"/>
      <c r="F41" s="8"/>
      <c r="G41" s="8"/>
      <c r="H41" s="8"/>
      <c r="I41" s="8"/>
      <c r="J41" s="378"/>
      <c r="K41" s="346"/>
      <c r="L41" s="8"/>
      <c r="M41" s="347"/>
      <c r="N41" s="348"/>
      <c r="O41" s="346"/>
      <c r="P41" s="8"/>
      <c r="Q41" s="378"/>
      <c r="R41" s="379"/>
      <c r="S41" s="349"/>
      <c r="T41" s="350"/>
      <c r="U41" s="350"/>
      <c r="V41" s="351"/>
      <c r="W41" s="352"/>
      <c r="X41" s="231"/>
      <c r="Y41" s="353"/>
      <c r="Z41" s="354"/>
      <c r="AA41" s="354"/>
      <c r="AB41" s="355"/>
      <c r="AC41" s="356"/>
      <c r="AD41" s="357"/>
      <c r="AE41" s="357"/>
      <c r="AF41" s="358"/>
      <c r="AG41" s="185"/>
      <c r="AH41" s="359"/>
      <c r="AI41" s="231"/>
      <c r="AJ41" s="145"/>
      <c r="AK41" s="145"/>
      <c r="AL41" s="145"/>
      <c r="AM41" s="371"/>
      <c r="AN41" s="371"/>
      <c r="AO41" s="371"/>
      <c r="AP41" s="371"/>
      <c r="AQ41" s="371"/>
      <c r="AR41" s="185"/>
      <c r="AS41" s="185"/>
      <c r="AT41" s="145"/>
      <c r="AU41" s="145"/>
      <c r="AV41" s="145"/>
      <c r="AW41" s="145"/>
      <c r="AX41" s="376"/>
      <c r="AY41" s="145"/>
      <c r="AZ41" s="145"/>
      <c r="BA41" s="145"/>
      <c r="BB41" s="185"/>
      <c r="BC41" s="145"/>
      <c r="BD41" s="185"/>
      <c r="BE41" s="185"/>
    </row>
    <row r="42" spans="1:57" ht="17.100000000000001" customHeight="1" x14ac:dyDescent="0.5">
      <c r="A42" s="345">
        <v>38</v>
      </c>
      <c r="B42" s="326"/>
      <c r="C42" s="346"/>
      <c r="D42" s="8"/>
      <c r="E42" s="8"/>
      <c r="F42" s="8"/>
      <c r="G42" s="8"/>
      <c r="H42" s="8"/>
      <c r="I42" s="8"/>
      <c r="J42" s="378"/>
      <c r="K42" s="346"/>
      <c r="L42" s="8"/>
      <c r="M42" s="347"/>
      <c r="N42" s="348"/>
      <c r="O42" s="346"/>
      <c r="P42" s="8"/>
      <c r="Q42" s="378"/>
      <c r="R42" s="379"/>
      <c r="S42" s="349"/>
      <c r="T42" s="350"/>
      <c r="U42" s="350"/>
      <c r="V42" s="351"/>
      <c r="W42" s="352"/>
      <c r="X42" s="231"/>
      <c r="Y42" s="353"/>
      <c r="Z42" s="354"/>
      <c r="AA42" s="354"/>
      <c r="AB42" s="355"/>
      <c r="AC42" s="356"/>
      <c r="AD42" s="357"/>
      <c r="AE42" s="357"/>
      <c r="AF42" s="358"/>
      <c r="AG42" s="185"/>
      <c r="AH42" s="359"/>
      <c r="AI42" s="231"/>
      <c r="AJ42" s="145"/>
      <c r="AK42" s="145"/>
      <c r="AL42" s="145"/>
      <c r="AM42" s="371"/>
      <c r="AN42" s="371"/>
      <c r="AO42" s="371"/>
      <c r="AP42" s="371"/>
      <c r="AQ42" s="371"/>
      <c r="AR42" s="185"/>
      <c r="AS42" s="185"/>
      <c r="AT42" s="145"/>
      <c r="AU42" s="145"/>
      <c r="AV42" s="145"/>
      <c r="AW42" s="145"/>
      <c r="AX42" s="376"/>
      <c r="AY42" s="145"/>
      <c r="AZ42" s="145"/>
      <c r="BA42" s="145"/>
      <c r="BB42" s="185"/>
      <c r="BC42" s="145"/>
      <c r="BD42" s="185"/>
      <c r="BE42" s="185"/>
    </row>
    <row r="43" spans="1:57" ht="17.100000000000001" customHeight="1" x14ac:dyDescent="0.5">
      <c r="A43" s="325">
        <v>39</v>
      </c>
      <c r="B43" s="326"/>
      <c r="C43" s="346"/>
      <c r="D43" s="8"/>
      <c r="E43" s="8"/>
      <c r="F43" s="8"/>
      <c r="G43" s="8"/>
      <c r="H43" s="8"/>
      <c r="I43" s="8"/>
      <c r="J43" s="378"/>
      <c r="K43" s="346"/>
      <c r="L43" s="8"/>
      <c r="M43" s="347"/>
      <c r="N43" s="348"/>
      <c r="O43" s="346"/>
      <c r="P43" s="8"/>
      <c r="Q43" s="378"/>
      <c r="R43" s="379"/>
      <c r="S43" s="349"/>
      <c r="T43" s="350"/>
      <c r="U43" s="350"/>
      <c r="V43" s="351"/>
      <c r="W43" s="352"/>
      <c r="X43" s="231"/>
      <c r="Y43" s="353"/>
      <c r="Z43" s="354"/>
      <c r="AA43" s="354"/>
      <c r="AB43" s="355"/>
      <c r="AC43" s="356"/>
      <c r="AD43" s="357"/>
      <c r="AE43" s="357"/>
      <c r="AF43" s="358"/>
      <c r="AG43" s="185"/>
      <c r="AH43" s="359"/>
      <c r="AI43" s="231"/>
      <c r="AJ43" s="145"/>
      <c r="AK43" s="145"/>
      <c r="AL43" s="145"/>
      <c r="AM43" s="371"/>
      <c r="AN43" s="371"/>
      <c r="AO43" s="371"/>
      <c r="AP43" s="371"/>
      <c r="AQ43" s="371"/>
      <c r="AR43" s="185"/>
      <c r="AS43" s="185"/>
      <c r="AT43" s="145"/>
      <c r="AU43" s="145"/>
      <c r="AV43" s="145"/>
      <c r="AW43" s="145"/>
      <c r="AX43" s="376"/>
      <c r="AY43" s="145"/>
      <c r="AZ43" s="145"/>
      <c r="BA43" s="145"/>
      <c r="BB43" s="185"/>
      <c r="BC43" s="145"/>
      <c r="BD43" s="185"/>
      <c r="BE43" s="185"/>
    </row>
    <row r="44" spans="1:57" ht="17.100000000000001" customHeight="1" x14ac:dyDescent="0.5">
      <c r="A44" s="345">
        <v>40</v>
      </c>
      <c r="B44" s="326"/>
      <c r="C44" s="346"/>
      <c r="D44" s="8"/>
      <c r="E44" s="8"/>
      <c r="F44" s="8"/>
      <c r="G44" s="8"/>
      <c r="H44" s="8"/>
      <c r="I44" s="8"/>
      <c r="J44" s="378"/>
      <c r="K44" s="346"/>
      <c r="L44" s="8"/>
      <c r="M44" s="347"/>
      <c r="N44" s="348"/>
      <c r="O44" s="380"/>
      <c r="P44" s="381"/>
      <c r="Q44" s="382"/>
      <c r="R44" s="379"/>
      <c r="S44" s="349"/>
      <c r="T44" s="350"/>
      <c r="U44" s="350"/>
      <c r="V44" s="351"/>
      <c r="W44" s="383"/>
      <c r="X44" s="231"/>
      <c r="Y44" s="353"/>
      <c r="Z44" s="354"/>
      <c r="AA44" s="354"/>
      <c r="AB44" s="355"/>
      <c r="AC44" s="356"/>
      <c r="AD44" s="357"/>
      <c r="AE44" s="357"/>
      <c r="AF44" s="358"/>
      <c r="AG44" s="185"/>
      <c r="AH44" s="359"/>
      <c r="AI44" s="231"/>
      <c r="AJ44" s="145"/>
      <c r="AK44" s="145"/>
      <c r="AL44" s="145"/>
      <c r="AM44" s="371"/>
      <c r="AN44" s="371"/>
      <c r="AO44" s="371"/>
      <c r="AP44" s="371"/>
      <c r="AQ44" s="371"/>
      <c r="AR44" s="185"/>
      <c r="AS44" s="185"/>
      <c r="AT44" s="145"/>
      <c r="AU44" s="145"/>
      <c r="AV44" s="145"/>
      <c r="AW44" s="145"/>
      <c r="AX44" s="376"/>
      <c r="AY44" s="145"/>
      <c r="AZ44" s="145"/>
      <c r="BA44" s="145"/>
      <c r="BB44" s="185"/>
      <c r="BC44" s="145"/>
      <c r="BD44" s="185"/>
      <c r="BE44" s="185"/>
    </row>
    <row r="45" spans="1:57" s="185" customFormat="1" ht="16.5" customHeight="1" thickBot="1" x14ac:dyDescent="0.55000000000000004">
      <c r="A45" s="325">
        <v>41</v>
      </c>
      <c r="B45" s="326">
        <f>'เวลาเรียน1-2'!D46</f>
        <v>0</v>
      </c>
      <c r="C45" s="385"/>
      <c r="D45" s="386"/>
      <c r="E45" s="386"/>
      <c r="F45" s="386"/>
      <c r="G45" s="386"/>
      <c r="H45" s="386"/>
      <c r="I45" s="386"/>
      <c r="J45" s="387"/>
      <c r="K45" s="346"/>
      <c r="L45" s="8"/>
      <c r="M45" s="347"/>
      <c r="N45" s="348"/>
      <c r="O45" s="385"/>
      <c r="P45" s="386"/>
      <c r="Q45" s="390"/>
      <c r="R45" s="379"/>
      <c r="S45" s="349"/>
      <c r="T45" s="350"/>
      <c r="U45" s="350"/>
      <c r="V45" s="351"/>
      <c r="W45" s="392"/>
      <c r="X45" s="231"/>
      <c r="Y45" s="353"/>
      <c r="Z45" s="354"/>
      <c r="AA45" s="354"/>
      <c r="AB45" s="355"/>
      <c r="AC45" s="356"/>
      <c r="AD45" s="357"/>
      <c r="AE45" s="357"/>
      <c r="AF45" s="358"/>
      <c r="AG45" s="231"/>
      <c r="AH45" s="359"/>
      <c r="AI45" s="231"/>
      <c r="AJ45" s="145"/>
      <c r="AK45" s="145"/>
      <c r="AL45" s="145"/>
      <c r="AM45" s="371"/>
      <c r="AN45" s="371"/>
      <c r="AO45" s="375"/>
      <c r="AP45" s="371"/>
      <c r="AQ45" s="371"/>
      <c r="AT45" s="145"/>
      <c r="AU45" s="145"/>
      <c r="AV45" s="145"/>
      <c r="AW45" s="145"/>
      <c r="AX45" s="376"/>
      <c r="AY45" s="145"/>
      <c r="AZ45" s="145"/>
      <c r="BA45" s="145"/>
      <c r="BC45" s="145"/>
    </row>
    <row r="46" spans="1:57" s="185" customFormat="1" ht="5.25" customHeight="1" x14ac:dyDescent="0.5">
      <c r="A46" s="393"/>
      <c r="B46" s="394"/>
      <c r="C46" s="145"/>
      <c r="D46" s="145"/>
      <c r="E46" s="145"/>
      <c r="F46" s="145"/>
      <c r="G46" s="145"/>
      <c r="H46" s="145"/>
      <c r="I46" s="145"/>
      <c r="J46" s="145"/>
      <c r="K46" s="371"/>
      <c r="L46" s="371"/>
      <c r="M46" s="145"/>
      <c r="N46" s="145"/>
      <c r="O46" s="145"/>
      <c r="P46" s="145"/>
      <c r="Q46" s="371"/>
      <c r="R46" s="371"/>
      <c r="S46" s="14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145"/>
      <c r="AK46" s="145"/>
      <c r="AL46" s="145"/>
      <c r="AM46" s="371"/>
      <c r="AN46" s="371"/>
      <c r="AO46" s="375"/>
      <c r="AP46" s="371"/>
      <c r="AQ46" s="371"/>
      <c r="AT46" s="145"/>
      <c r="AU46" s="145"/>
      <c r="AV46" s="145"/>
      <c r="AW46" s="145"/>
      <c r="AX46" s="376"/>
      <c r="AY46" s="145"/>
      <c r="AZ46" s="145"/>
      <c r="BA46" s="145"/>
      <c r="BC46" s="145"/>
    </row>
    <row r="47" spans="1:57" s="185" customFormat="1" ht="5.25" customHeight="1" x14ac:dyDescent="0.5">
      <c r="A47" s="393"/>
      <c r="B47" s="394"/>
      <c r="C47" s="145"/>
      <c r="D47" s="145"/>
      <c r="E47" s="145"/>
      <c r="F47" s="145"/>
      <c r="G47" s="145"/>
      <c r="H47" s="145"/>
      <c r="I47" s="145"/>
      <c r="J47" s="145"/>
      <c r="K47" s="371"/>
      <c r="L47" s="371"/>
      <c r="M47" s="145"/>
      <c r="N47" s="145"/>
      <c r="O47" s="145"/>
      <c r="P47" s="145"/>
      <c r="Q47" s="371"/>
      <c r="R47" s="371"/>
      <c r="S47" s="14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145"/>
      <c r="AK47" s="145"/>
      <c r="AL47" s="145"/>
      <c r="AM47" s="371"/>
      <c r="AN47" s="371"/>
      <c r="AO47" s="375"/>
      <c r="AP47" s="371"/>
      <c r="AQ47" s="371"/>
      <c r="AT47" s="145"/>
      <c r="AU47" s="145"/>
      <c r="AV47" s="145"/>
      <c r="AW47" s="145"/>
      <c r="AX47" s="376"/>
      <c r="AY47" s="145"/>
      <c r="AZ47" s="145"/>
      <c r="BA47" s="145"/>
      <c r="BC47" s="145"/>
    </row>
    <row r="48" spans="1:57" s="185" customFormat="1" ht="5.25" customHeight="1" x14ac:dyDescent="0.5">
      <c r="A48" s="393"/>
      <c r="B48" s="394"/>
      <c r="C48" s="145"/>
      <c r="D48" s="145"/>
      <c r="E48" s="145"/>
      <c r="F48" s="145"/>
      <c r="G48" s="145"/>
      <c r="H48" s="145"/>
      <c r="I48" s="145"/>
      <c r="J48" s="145"/>
      <c r="K48" s="371"/>
      <c r="L48" s="371"/>
      <c r="M48" s="145"/>
      <c r="N48" s="145"/>
      <c r="O48" s="145"/>
      <c r="P48" s="145"/>
      <c r="Q48" s="371"/>
      <c r="R48" s="371"/>
      <c r="S48" s="14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145"/>
      <c r="AK48" s="145"/>
      <c r="AL48" s="145"/>
      <c r="AM48" s="371"/>
      <c r="AN48" s="371"/>
      <c r="AO48" s="375"/>
      <c r="AP48" s="371"/>
      <c r="AQ48" s="371"/>
      <c r="AT48" s="145"/>
      <c r="AU48" s="145"/>
      <c r="AV48" s="145"/>
      <c r="AW48" s="145"/>
      <c r="AX48" s="376"/>
      <c r="AY48" s="145"/>
      <c r="AZ48" s="145"/>
      <c r="BA48" s="145"/>
      <c r="BC48" s="145"/>
    </row>
    <row r="49" spans="1:55" s="185" customFormat="1" ht="5.25" customHeight="1" x14ac:dyDescent="0.5">
      <c r="A49" s="393"/>
      <c r="B49" s="394"/>
      <c r="C49" s="145"/>
      <c r="D49" s="145"/>
      <c r="E49" s="145"/>
      <c r="F49" s="145"/>
      <c r="G49" s="145"/>
      <c r="H49" s="145"/>
      <c r="I49" s="145"/>
      <c r="J49" s="145"/>
      <c r="K49" s="371"/>
      <c r="L49" s="371"/>
      <c r="M49" s="145"/>
      <c r="N49" s="145"/>
      <c r="O49" s="145"/>
      <c r="P49" s="145"/>
      <c r="Q49" s="371"/>
      <c r="R49" s="371"/>
      <c r="S49" s="14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145"/>
      <c r="AK49" s="145"/>
      <c r="AL49" s="145"/>
      <c r="AM49" s="371"/>
      <c r="AN49" s="371"/>
      <c r="AO49" s="375"/>
      <c r="AP49" s="371"/>
      <c r="AQ49" s="371"/>
      <c r="AT49" s="145"/>
      <c r="AU49" s="145"/>
      <c r="AV49" s="145"/>
      <c r="AW49" s="145"/>
      <c r="AX49" s="376"/>
      <c r="AY49" s="145"/>
      <c r="AZ49" s="145"/>
      <c r="BA49" s="145"/>
      <c r="BC49" s="145"/>
    </row>
    <row r="50" spans="1:55" s="185" customFormat="1" ht="5.25" customHeight="1" x14ac:dyDescent="0.5">
      <c r="A50" s="393"/>
      <c r="B50" s="394"/>
      <c r="C50" s="145"/>
      <c r="D50" s="145"/>
      <c r="E50" s="145"/>
      <c r="F50" s="145"/>
      <c r="G50" s="145"/>
      <c r="H50" s="145"/>
      <c r="I50" s="145"/>
      <c r="J50" s="145"/>
      <c r="K50" s="371"/>
      <c r="L50" s="371"/>
      <c r="M50" s="145"/>
      <c r="N50" s="145"/>
      <c r="O50" s="145"/>
      <c r="P50" s="145"/>
      <c r="Q50" s="371"/>
      <c r="R50" s="371"/>
      <c r="S50" s="145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145"/>
      <c r="AK50" s="145"/>
      <c r="AL50" s="145"/>
      <c r="AM50" s="371"/>
      <c r="AN50" s="371"/>
      <c r="AO50" s="375"/>
      <c r="AP50" s="371"/>
      <c r="AQ50" s="371"/>
      <c r="AT50" s="145"/>
      <c r="AU50" s="145"/>
      <c r="AV50" s="145"/>
      <c r="AW50" s="145"/>
      <c r="AX50" s="376"/>
      <c r="AY50" s="145"/>
      <c r="AZ50" s="145"/>
      <c r="BA50" s="145"/>
      <c r="BC50" s="145"/>
    </row>
    <row r="51" spans="1:55" ht="30" customHeight="1" x14ac:dyDescent="0.55000000000000004">
      <c r="B51" s="1"/>
      <c r="C51" s="1"/>
      <c r="E51" s="1"/>
      <c r="F51" s="395" t="s">
        <v>29</v>
      </c>
      <c r="G51" s="396"/>
      <c r="H51" s="350">
        <v>0</v>
      </c>
      <c r="I51" s="395" t="s">
        <v>27</v>
      </c>
      <c r="J51" s="395"/>
      <c r="K51" s="350">
        <f>COUNTIF($AF$5:$AF$45,"0")</f>
        <v>4</v>
      </c>
      <c r="L51" s="350" t="s">
        <v>28</v>
      </c>
      <c r="M51" s="395" t="s">
        <v>29</v>
      </c>
      <c r="N51" s="395"/>
      <c r="O51" s="350">
        <v>0</v>
      </c>
      <c r="P51" s="395" t="s">
        <v>27</v>
      </c>
      <c r="Q51" s="395"/>
      <c r="R51" s="350">
        <f>COUNTIF($AH$5:$AH$45,"0")</f>
        <v>15</v>
      </c>
      <c r="S51" s="350" t="s">
        <v>28</v>
      </c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145"/>
      <c r="AK51" s="145"/>
      <c r="AL51" s="145"/>
      <c r="AM51" s="371"/>
      <c r="AN51" s="371"/>
      <c r="AO51" s="371"/>
      <c r="AP51" s="371"/>
      <c r="AQ51" s="371"/>
      <c r="AR51" s="185"/>
      <c r="AS51" s="185"/>
      <c r="AT51" s="145"/>
      <c r="AU51" s="145"/>
      <c r="AV51" s="145"/>
      <c r="AW51" s="145"/>
      <c r="AX51" s="376"/>
      <c r="AY51" s="145"/>
      <c r="AZ51" s="145"/>
      <c r="BA51" s="145"/>
      <c r="BB51" s="185"/>
      <c r="BC51" s="145"/>
    </row>
    <row r="52" spans="1:55" ht="30" customHeight="1" x14ac:dyDescent="0.55000000000000004">
      <c r="B52" s="1"/>
      <c r="C52" s="1"/>
      <c r="E52" s="1"/>
      <c r="F52" s="395" t="s">
        <v>29</v>
      </c>
      <c r="G52" s="396"/>
      <c r="H52" s="350">
        <v>1</v>
      </c>
      <c r="I52" s="395" t="s">
        <v>27</v>
      </c>
      <c r="J52" s="395"/>
      <c r="K52" s="350">
        <f>COUNTIF($AE$5:$AE$45,"1")</f>
        <v>6</v>
      </c>
      <c r="L52" s="350" t="s">
        <v>28</v>
      </c>
      <c r="M52" s="395" t="s">
        <v>29</v>
      </c>
      <c r="N52" s="395"/>
      <c r="O52" s="350">
        <v>1</v>
      </c>
      <c r="P52" s="395" t="s">
        <v>27</v>
      </c>
      <c r="Q52" s="395"/>
      <c r="R52" s="350">
        <f>COUNTIF($AH$5:$AH$45,"1")</f>
        <v>2</v>
      </c>
      <c r="S52" s="350" t="s">
        <v>28</v>
      </c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145"/>
      <c r="AK52" s="145"/>
      <c r="AL52" s="145"/>
      <c r="AM52" s="371"/>
      <c r="AN52" s="371"/>
      <c r="AO52" s="371"/>
      <c r="AP52" s="371"/>
      <c r="AQ52" s="371"/>
      <c r="AR52" s="185"/>
      <c r="AS52" s="185"/>
      <c r="AT52" s="145"/>
      <c r="AU52" s="145"/>
      <c r="AV52" s="145"/>
      <c r="AW52" s="145"/>
      <c r="AX52" s="376"/>
      <c r="AY52" s="145"/>
      <c r="AZ52" s="145"/>
      <c r="BA52" s="145"/>
      <c r="BB52" s="185"/>
      <c r="BC52" s="145"/>
    </row>
    <row r="53" spans="1:55" ht="30" customHeight="1" x14ac:dyDescent="0.55000000000000004">
      <c r="B53" s="1"/>
      <c r="C53" s="1"/>
      <c r="E53" s="1"/>
      <c r="F53" s="395" t="s">
        <v>29</v>
      </c>
      <c r="G53" s="396"/>
      <c r="H53" s="350">
        <v>2</v>
      </c>
      <c r="I53" s="395" t="s">
        <v>27</v>
      </c>
      <c r="J53" s="395"/>
      <c r="K53" s="350">
        <f>COUNTIF($AD$5:$AD$45,"2")</f>
        <v>8</v>
      </c>
      <c r="L53" s="350" t="s">
        <v>28</v>
      </c>
      <c r="M53" s="395" t="s">
        <v>29</v>
      </c>
      <c r="N53" s="395"/>
      <c r="O53" s="350">
        <v>2</v>
      </c>
      <c r="P53" s="395" t="s">
        <v>27</v>
      </c>
      <c r="Q53" s="395"/>
      <c r="R53" s="350">
        <f>COUNTIF($AH$5:$AH$45,"2")</f>
        <v>3</v>
      </c>
      <c r="S53" s="350" t="s">
        <v>28</v>
      </c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145"/>
      <c r="AK53" s="145"/>
      <c r="AL53" s="145"/>
      <c r="AM53" s="371"/>
      <c r="AN53" s="371"/>
      <c r="AO53" s="371"/>
      <c r="AP53" s="371"/>
      <c r="AQ53" s="371"/>
      <c r="AR53" s="185"/>
      <c r="AS53" s="185"/>
      <c r="AT53" s="145"/>
      <c r="AU53" s="145"/>
      <c r="AV53" s="145"/>
      <c r="AW53" s="145"/>
      <c r="AX53" s="376"/>
      <c r="AY53" s="145"/>
      <c r="AZ53" s="145"/>
      <c r="BA53" s="145"/>
      <c r="BB53" s="185"/>
      <c r="BC53" s="145"/>
    </row>
    <row r="54" spans="1:55" ht="30" customHeight="1" x14ac:dyDescent="0.55000000000000004">
      <c r="B54" s="1"/>
      <c r="C54" s="1"/>
      <c r="E54" s="1"/>
      <c r="F54" s="395" t="s">
        <v>29</v>
      </c>
      <c r="G54" s="396"/>
      <c r="H54" s="350">
        <v>3</v>
      </c>
      <c r="I54" s="395" t="s">
        <v>27</v>
      </c>
      <c r="J54" s="395"/>
      <c r="K54" s="350">
        <f>COUNTIF($AC$5:$AC$45,"3")</f>
        <v>4</v>
      </c>
      <c r="L54" s="350" t="s">
        <v>28</v>
      </c>
      <c r="M54" s="395" t="s">
        <v>29</v>
      </c>
      <c r="N54" s="395"/>
      <c r="O54" s="350">
        <v>3</v>
      </c>
      <c r="P54" s="395" t="s">
        <v>27</v>
      </c>
      <c r="Q54" s="395"/>
      <c r="R54" s="350">
        <f>COUNTIF($AH$5:$AH$45,"3")</f>
        <v>2</v>
      </c>
      <c r="S54" s="350" t="s">
        <v>28</v>
      </c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145"/>
      <c r="AK54" s="145"/>
      <c r="AL54" s="145"/>
      <c r="AM54" s="371"/>
      <c r="AN54" s="371"/>
      <c r="AO54" s="371"/>
      <c r="AP54" s="371"/>
      <c r="AQ54" s="371"/>
      <c r="AR54" s="185"/>
      <c r="AS54" s="185"/>
      <c r="AT54" s="145"/>
      <c r="AU54" s="145"/>
      <c r="AV54" s="145"/>
      <c r="AW54" s="145"/>
      <c r="AX54" s="376"/>
      <c r="AY54" s="145"/>
      <c r="AZ54" s="145"/>
      <c r="BA54" s="145"/>
      <c r="BB54" s="185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>
        <f>SUM(K51:K54)</f>
        <v>22</v>
      </c>
      <c r="L55" s="1"/>
      <c r="M55" s="1"/>
      <c r="N55" s="1"/>
      <c r="O55" s="1"/>
      <c r="P55" s="1"/>
      <c r="Q55" s="1"/>
      <c r="R55" s="1">
        <f>SUM(R51:R54)</f>
        <v>22</v>
      </c>
      <c r="S55" s="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145"/>
      <c r="AK55" s="145"/>
      <c r="AL55" s="145"/>
      <c r="AM55" s="371"/>
      <c r="AN55" s="371"/>
      <c r="AO55" s="375"/>
      <c r="AP55" s="371"/>
      <c r="AQ55" s="371"/>
      <c r="AR55" s="185"/>
      <c r="AS55" s="185"/>
      <c r="AT55" s="145"/>
      <c r="AU55" s="145"/>
      <c r="AV55" s="145"/>
      <c r="AW55" s="145"/>
      <c r="AX55" s="376"/>
      <c r="AY55" s="145"/>
      <c r="AZ55" s="145"/>
      <c r="BA55" s="145"/>
      <c r="BB55" s="185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145"/>
      <c r="AK56" s="145"/>
      <c r="AL56" s="145"/>
      <c r="AM56" s="371"/>
      <c r="AN56" s="371"/>
      <c r="AO56" s="371"/>
      <c r="AP56" s="371"/>
      <c r="AQ56" s="371"/>
      <c r="AR56" s="185"/>
      <c r="AS56" s="185"/>
      <c r="AT56" s="145"/>
      <c r="AU56" s="145"/>
      <c r="AV56" s="145"/>
      <c r="AW56" s="145"/>
      <c r="AX56" s="376"/>
      <c r="AY56" s="145"/>
      <c r="AZ56" s="145"/>
      <c r="BA56" s="145"/>
      <c r="BB56" s="185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145"/>
      <c r="AK57" s="145"/>
      <c r="AL57" s="371"/>
      <c r="AM57" s="371"/>
      <c r="AN57" s="371"/>
      <c r="AO57" s="371"/>
      <c r="AP57" s="371"/>
      <c r="AQ57" s="371"/>
      <c r="AR57" s="185"/>
      <c r="AS57" s="185"/>
      <c r="AT57" s="145"/>
      <c r="AU57" s="145"/>
      <c r="AV57" s="145"/>
      <c r="AW57" s="145"/>
      <c r="AX57" s="376"/>
      <c r="AY57" s="145"/>
      <c r="AZ57" s="145"/>
      <c r="BA57" s="145"/>
      <c r="BB57" s="185"/>
      <c r="BC57" s="145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</row>
    <row r="61" spans="1:55" ht="17.100000000000001" customHeight="1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ht="24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5" max="33" man="1"/>
  </rowBreaks>
  <colBreaks count="1" manualBreakCount="1">
    <brk id="23" max="5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91"/>
  <sheetViews>
    <sheetView showGridLines="0" view="pageLayout" zoomScaleNormal="93" zoomScaleSheetLayoutView="100" workbookViewId="0">
      <selection activeCell="B17" sqref="B17:C17"/>
    </sheetView>
  </sheetViews>
  <sheetFormatPr defaultColWidth="9.140625" defaultRowHeight="21.75" x14ac:dyDescent="0.5"/>
  <cols>
    <col min="1" max="1" width="5.7109375" style="180" customWidth="1"/>
    <col min="2" max="3" width="10.28515625" style="180" customWidth="1"/>
    <col min="4" max="8" width="5.7109375" style="180" customWidth="1"/>
    <col min="9" max="9" width="5.7109375" style="181" customWidth="1"/>
    <col min="10" max="15" width="5.7109375" style="180" customWidth="1"/>
    <col min="16" max="19" width="5.28515625" style="180" customWidth="1"/>
    <col min="20" max="16384" width="9.140625" style="180"/>
  </cols>
  <sheetData>
    <row r="1" spans="2:18" ht="24.95" customHeight="1" x14ac:dyDescent="0.55000000000000004">
      <c r="C1" s="180" t="s">
        <v>14</v>
      </c>
      <c r="I1" s="180"/>
      <c r="J1" s="181"/>
      <c r="Q1" s="182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2:18" ht="26.45" customHeight="1" x14ac:dyDescent="0.65">
      <c r="B5" s="405" t="s">
        <v>87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184" t="s">
        <v>176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/>
    </row>
    <row r="7" spans="2:18" ht="26.45" customHeight="1" x14ac:dyDescent="0.65">
      <c r="B7" s="406" t="s">
        <v>177</v>
      </c>
      <c r="C7" s="406"/>
      <c r="D7" s="406"/>
      <c r="E7" s="406"/>
      <c r="F7" s="406"/>
      <c r="G7" s="185"/>
      <c r="H7" s="185"/>
      <c r="I7" s="186"/>
      <c r="J7" s="407" t="s">
        <v>36</v>
      </c>
      <c r="K7" s="407"/>
      <c r="L7" s="404" t="s">
        <v>35</v>
      </c>
      <c r="M7" s="404"/>
      <c r="N7" s="404"/>
      <c r="O7" s="404"/>
      <c r="P7" s="187"/>
      <c r="Q7" s="187"/>
      <c r="R7" s="185"/>
    </row>
    <row r="8" spans="2:18" ht="26.45" customHeight="1" x14ac:dyDescent="0.65">
      <c r="B8" s="187" t="s">
        <v>178</v>
      </c>
      <c r="C8" s="187"/>
      <c r="D8" s="187"/>
      <c r="E8" s="187"/>
      <c r="F8" s="187"/>
      <c r="G8" s="187"/>
      <c r="H8" s="187"/>
      <c r="I8" s="188"/>
      <c r="J8" s="187"/>
      <c r="K8" s="187"/>
      <c r="L8" s="187"/>
      <c r="M8" s="187"/>
      <c r="N8" s="187"/>
      <c r="O8" s="187"/>
      <c r="P8" s="185"/>
      <c r="Q8" s="185"/>
      <c r="R8" s="185"/>
    </row>
    <row r="9" spans="2:18" ht="26.45" customHeight="1" x14ac:dyDescent="0.65">
      <c r="B9" s="187" t="s">
        <v>46</v>
      </c>
      <c r="C9" s="187"/>
      <c r="D9" s="187"/>
      <c r="E9" s="187"/>
      <c r="F9" s="187"/>
      <c r="G9" s="187"/>
      <c r="H9" s="187"/>
      <c r="I9" s="188"/>
      <c r="J9" s="187"/>
      <c r="K9" s="187"/>
      <c r="L9" s="187"/>
      <c r="M9" s="187"/>
      <c r="N9" s="187"/>
      <c r="O9" s="187"/>
      <c r="P9" s="185"/>
      <c r="Q9" s="185"/>
      <c r="R9" s="185"/>
    </row>
    <row r="10" spans="2:18" ht="26.45" customHeight="1" x14ac:dyDescent="0.65">
      <c r="B10" s="404" t="s">
        <v>50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187" t="s">
        <v>48</v>
      </c>
      <c r="C11" s="187"/>
      <c r="D11" s="187"/>
      <c r="E11" s="187"/>
      <c r="F11" s="187"/>
      <c r="G11" s="187"/>
      <c r="H11" s="187"/>
      <c r="I11" s="188"/>
      <c r="J11" s="187"/>
      <c r="K11" s="187"/>
      <c r="L11" s="187"/>
      <c r="M11" s="187"/>
      <c r="N11" s="187"/>
      <c r="O11" s="185"/>
      <c r="P11" s="185"/>
      <c r="Q11" s="185"/>
      <c r="R11" s="185"/>
    </row>
    <row r="12" spans="2:18" ht="26.45" customHeight="1" x14ac:dyDescent="0.65">
      <c r="B12" s="404" t="s">
        <v>47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62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89" t="s">
        <v>15</v>
      </c>
      <c r="C14" s="190"/>
      <c r="D14" s="190"/>
      <c r="E14" s="190"/>
      <c r="F14" s="190"/>
      <c r="G14" s="190"/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2"/>
    </row>
    <row r="15" spans="2:18" ht="26.45" customHeight="1" thickBot="1" x14ac:dyDescent="0.7">
      <c r="B15" s="408" t="s">
        <v>16</v>
      </c>
      <c r="C15" s="409"/>
      <c r="D15" s="412" t="s">
        <v>41</v>
      </c>
      <c r="E15" s="413"/>
      <c r="F15" s="413"/>
      <c r="G15" s="413"/>
      <c r="H15" s="413"/>
      <c r="I15" s="413"/>
      <c r="J15" s="413"/>
      <c r="K15" s="414"/>
      <c r="L15" s="193" t="s">
        <v>42</v>
      </c>
      <c r="M15" s="193"/>
      <c r="N15" s="193"/>
      <c r="O15" s="194"/>
      <c r="P15" s="415" t="s">
        <v>43</v>
      </c>
      <c r="Q15" s="416"/>
      <c r="R15" s="417"/>
    </row>
    <row r="16" spans="2:18" ht="26.45" customHeight="1" thickBot="1" x14ac:dyDescent="0.7">
      <c r="B16" s="410"/>
      <c r="C16" s="411"/>
      <c r="D16" s="195">
        <v>4</v>
      </c>
      <c r="E16" s="196">
        <v>3.5</v>
      </c>
      <c r="F16" s="196">
        <v>3</v>
      </c>
      <c r="G16" s="196">
        <v>2.5</v>
      </c>
      <c r="H16" s="196">
        <v>2</v>
      </c>
      <c r="I16" s="196">
        <v>1.5</v>
      </c>
      <c r="J16" s="197">
        <v>1</v>
      </c>
      <c r="K16" s="198">
        <v>0</v>
      </c>
      <c r="L16" s="199" t="s">
        <v>17</v>
      </c>
      <c r="M16" s="196" t="s">
        <v>18</v>
      </c>
      <c r="N16" s="196" t="s">
        <v>19</v>
      </c>
      <c r="O16" s="198" t="s">
        <v>20</v>
      </c>
      <c r="P16" s="418"/>
      <c r="Q16" s="418"/>
      <c r="R16" s="419"/>
    </row>
    <row r="17" spans="2:18" ht="26.45" customHeight="1" x14ac:dyDescent="0.65">
      <c r="B17" s="420">
        <f>SUM(D17:O17)</f>
        <v>22</v>
      </c>
      <c r="C17" s="421"/>
      <c r="D17" s="200">
        <f>'รวมคะแนน1-3'!W55</f>
        <v>3</v>
      </c>
      <c r="E17" s="201">
        <f>'รวมคะแนน1-3'!W54</f>
        <v>1</v>
      </c>
      <c r="F17" s="201">
        <f>'รวมคะแนน1-3'!W53</f>
        <v>2</v>
      </c>
      <c r="G17" s="201">
        <f>'รวมคะแนน1-3'!W52</f>
        <v>1</v>
      </c>
      <c r="H17" s="201">
        <f>'รวมคะแนน1-3'!W51</f>
        <v>2</v>
      </c>
      <c r="I17" s="201">
        <f>'รวมคะแนน1-3'!W50</f>
        <v>2</v>
      </c>
      <c r="J17" s="202">
        <f>'รวมคะแนน1-3'!W49</f>
        <v>2</v>
      </c>
      <c r="K17" s="203">
        <f>'รวมคะแนน1-3'!W48</f>
        <v>9</v>
      </c>
      <c r="L17" s="204">
        <f>'รวมคะแนน1-3'!W56</f>
        <v>0</v>
      </c>
      <c r="M17" s="201">
        <f>'รวมคะแนน1-3'!W57</f>
        <v>0</v>
      </c>
      <c r="N17" s="201">
        <f>'รวมคะแนน1-3'!W58</f>
        <v>0</v>
      </c>
      <c r="O17" s="203">
        <f>'รวมคะแนน1-3'!W59</f>
        <v>0</v>
      </c>
      <c r="P17" s="418"/>
      <c r="Q17" s="418"/>
      <c r="R17" s="419"/>
    </row>
    <row r="18" spans="2:18" ht="26.45" customHeight="1" thickBot="1" x14ac:dyDescent="0.7">
      <c r="B18" s="422" t="s">
        <v>58</v>
      </c>
      <c r="C18" s="423"/>
      <c r="D18" s="205">
        <f>(100/$B17)*D17</f>
        <v>13.636363636363637</v>
      </c>
      <c r="E18" s="206">
        <f t="shared" ref="E18:O18" si="0">(100/$B17)*E17</f>
        <v>4.5454545454545459</v>
      </c>
      <c r="F18" s="206">
        <f t="shared" si="0"/>
        <v>9.0909090909090917</v>
      </c>
      <c r="G18" s="206">
        <f t="shared" si="0"/>
        <v>4.5454545454545459</v>
      </c>
      <c r="H18" s="206">
        <f t="shared" si="0"/>
        <v>9.0909090909090917</v>
      </c>
      <c r="I18" s="206">
        <f t="shared" si="0"/>
        <v>9.0909090909090917</v>
      </c>
      <c r="J18" s="206">
        <f t="shared" si="0"/>
        <v>9.0909090909090917</v>
      </c>
      <c r="K18" s="207">
        <f t="shared" si="0"/>
        <v>40.909090909090914</v>
      </c>
      <c r="L18" s="208">
        <f t="shared" si="0"/>
        <v>0</v>
      </c>
      <c r="M18" s="206">
        <f t="shared" si="0"/>
        <v>0</v>
      </c>
      <c r="N18" s="206">
        <f t="shared" si="0"/>
        <v>0</v>
      </c>
      <c r="O18" s="207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21</v>
      </c>
      <c r="C19" s="425"/>
      <c r="D19" s="425"/>
      <c r="E19" s="425"/>
      <c r="F19" s="425"/>
      <c r="G19" s="426"/>
      <c r="H19" s="424" t="s">
        <v>25</v>
      </c>
      <c r="I19" s="425"/>
      <c r="J19" s="425"/>
      <c r="K19" s="425"/>
      <c r="L19" s="425"/>
      <c r="M19" s="425"/>
      <c r="N19" s="425"/>
      <c r="O19" s="426"/>
      <c r="P19" s="415" t="s">
        <v>43</v>
      </c>
      <c r="Q19" s="416"/>
      <c r="R19" s="417"/>
    </row>
    <row r="20" spans="2:18" ht="26.45" customHeight="1" x14ac:dyDescent="0.5">
      <c r="B20" s="209" t="s">
        <v>61</v>
      </c>
      <c r="C20" s="210" t="s">
        <v>22</v>
      </c>
      <c r="D20" s="427" t="s">
        <v>23</v>
      </c>
      <c r="E20" s="428"/>
      <c r="F20" s="427" t="s">
        <v>24</v>
      </c>
      <c r="G20" s="429"/>
      <c r="H20" s="430" t="s">
        <v>61</v>
      </c>
      <c r="I20" s="428"/>
      <c r="J20" s="427" t="s">
        <v>22</v>
      </c>
      <c r="K20" s="428"/>
      <c r="L20" s="427" t="s">
        <v>23</v>
      </c>
      <c r="M20" s="428"/>
      <c r="N20" s="427" t="s">
        <v>24</v>
      </c>
      <c r="O20" s="429"/>
      <c r="P20" s="431"/>
      <c r="Q20" s="431"/>
      <c r="R20" s="432"/>
    </row>
    <row r="21" spans="2:18" ht="26.45" customHeight="1" thickBot="1" x14ac:dyDescent="0.7">
      <c r="B21" s="211">
        <f>'คุณลักษณะ1-3'!K53</f>
        <v>4</v>
      </c>
      <c r="C21" s="212">
        <f>'คุณลักษณะ1-3'!K52</f>
        <v>8</v>
      </c>
      <c r="D21" s="438">
        <f>'คุณลักษณะ1-3'!K51</f>
        <v>6</v>
      </c>
      <c r="E21" s="439"/>
      <c r="F21" s="438">
        <f>'คุณลักษณะ1-3'!K50</f>
        <v>4</v>
      </c>
      <c r="G21" s="440"/>
      <c r="H21" s="441">
        <f>'คุณลักษณะ1-3'!R53</f>
        <v>2</v>
      </c>
      <c r="I21" s="442"/>
      <c r="J21" s="443">
        <f>'คุณลักษณะ1-3'!R52</f>
        <v>3</v>
      </c>
      <c r="K21" s="442"/>
      <c r="L21" s="443">
        <f>'คุณลักษณะ1-3'!R51</f>
        <v>2</v>
      </c>
      <c r="M21" s="442"/>
      <c r="N21" s="443">
        <f>'คุณลักษณะ1-3'!R50</f>
        <v>15</v>
      </c>
      <c r="O21" s="444"/>
      <c r="P21" s="433"/>
      <c r="Q21" s="433"/>
      <c r="R21" s="434"/>
    </row>
    <row r="22" spans="2:18" ht="27.95" customHeight="1" x14ac:dyDescent="0.65">
      <c r="B22" s="213" t="s">
        <v>44</v>
      </c>
      <c r="C22" s="214"/>
      <c r="D22" s="214"/>
      <c r="E22" s="214"/>
      <c r="F22" s="214"/>
      <c r="G22" s="214"/>
      <c r="H22" s="214"/>
      <c r="I22" s="215"/>
      <c r="J22" s="214"/>
      <c r="K22" s="214"/>
      <c r="L22" s="214"/>
      <c r="M22" s="214"/>
      <c r="N22" s="214"/>
      <c r="O22" s="214"/>
      <c r="P22" s="214"/>
      <c r="Q22" s="214"/>
      <c r="R22" s="216"/>
    </row>
    <row r="23" spans="2:18" ht="26.45" customHeight="1" x14ac:dyDescent="0.65">
      <c r="B23" s="217"/>
      <c r="C23" s="185"/>
      <c r="D23" s="404" t="s">
        <v>88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187"/>
      <c r="R23" s="218"/>
    </row>
    <row r="24" spans="2:18" ht="26.45" customHeight="1" x14ac:dyDescent="0.65">
      <c r="B24" s="217"/>
      <c r="C24" s="185"/>
      <c r="D24" s="404" t="s">
        <v>89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218"/>
    </row>
    <row r="25" spans="2:18" ht="26.45" customHeight="1" x14ac:dyDescent="0.65">
      <c r="B25" s="217"/>
      <c r="C25" s="185"/>
      <c r="D25" s="404" t="s">
        <v>90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18"/>
    </row>
    <row r="26" spans="2:18" ht="26.45" customHeight="1" x14ac:dyDescent="0.65">
      <c r="B26" s="217"/>
      <c r="C26" s="185"/>
      <c r="D26" s="404" t="s">
        <v>91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219" t="s">
        <v>45</v>
      </c>
      <c r="C27" s="220"/>
      <c r="D27" s="220"/>
      <c r="E27" s="187"/>
      <c r="F27" s="187"/>
      <c r="G27" s="187"/>
      <c r="H27" s="187"/>
      <c r="I27" s="188"/>
      <c r="J27" s="187"/>
      <c r="K27" s="187"/>
      <c r="L27" s="187"/>
      <c r="M27" s="187"/>
      <c r="N27" s="187"/>
      <c r="O27" s="187"/>
      <c r="P27" s="187"/>
      <c r="Q27" s="187"/>
      <c r="R27" s="218"/>
    </row>
    <row r="28" spans="2:18" ht="30" customHeight="1" thickBot="1" x14ac:dyDescent="0.7">
      <c r="B28" s="221"/>
      <c r="C28" s="192"/>
      <c r="D28" s="446" t="s">
        <v>92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93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217"/>
      <c r="C30" s="185"/>
      <c r="D30" s="185"/>
      <c r="E30" s="185"/>
      <c r="F30" s="185"/>
      <c r="G30" s="185"/>
      <c r="H30" s="185"/>
      <c r="I30" s="186"/>
      <c r="J30" s="185"/>
      <c r="K30" s="185"/>
      <c r="L30" s="185"/>
      <c r="M30" s="187"/>
      <c r="N30" s="187"/>
      <c r="O30" s="187"/>
      <c r="P30" s="187"/>
      <c r="Q30" s="187"/>
      <c r="R30" s="218"/>
    </row>
    <row r="31" spans="2:18" ht="30" customHeight="1" x14ac:dyDescent="0.65">
      <c r="B31" s="217"/>
      <c r="C31" s="185"/>
      <c r="D31" s="404" t="s">
        <v>94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222"/>
      <c r="C32" s="185"/>
      <c r="D32" s="185"/>
      <c r="E32" s="223" t="s">
        <v>49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187"/>
      <c r="R32" s="218"/>
    </row>
    <row r="33" spans="1:19" ht="30" customHeight="1" thickBot="1" x14ac:dyDescent="0.55000000000000004">
      <c r="B33" s="224"/>
      <c r="C33" s="192"/>
      <c r="D33" s="446" t="s">
        <v>95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225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226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227"/>
    </row>
    <row r="37" spans="1:19" ht="17.100000000000001" customHeight="1" x14ac:dyDescent="0.7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</row>
    <row r="38" spans="1:19" ht="17.100000000000001" customHeight="1" x14ac:dyDescent="0.7">
      <c r="A38" s="228"/>
      <c r="B38" s="229"/>
      <c r="C38" s="229"/>
      <c r="D38" s="229"/>
      <c r="E38" s="229"/>
      <c r="F38" s="229"/>
      <c r="G38" s="229"/>
      <c r="H38" s="229"/>
      <c r="I38" s="230"/>
      <c r="J38" s="229"/>
      <c r="K38" s="229"/>
      <c r="L38" s="229"/>
      <c r="M38" s="229"/>
      <c r="N38" s="229"/>
      <c r="O38" s="229"/>
      <c r="P38" s="229"/>
      <c r="Q38" s="229"/>
      <c r="R38" s="229"/>
      <c r="S38" s="228"/>
    </row>
    <row r="39" spans="1:19" ht="17.100000000000001" customHeight="1" x14ac:dyDescent="0.7">
      <c r="A39" s="228"/>
      <c r="B39" s="229"/>
      <c r="C39" s="229"/>
      <c r="D39" s="229"/>
      <c r="E39" s="229"/>
      <c r="F39" s="229"/>
      <c r="G39" s="229"/>
      <c r="H39" s="229"/>
      <c r="I39" s="230"/>
      <c r="J39" s="229"/>
      <c r="K39" s="229"/>
      <c r="L39" s="229"/>
      <c r="M39" s="229"/>
      <c r="N39" s="229"/>
      <c r="O39" s="229"/>
      <c r="P39" s="229"/>
      <c r="Q39" s="229"/>
      <c r="R39" s="229"/>
      <c r="S39" s="228"/>
    </row>
    <row r="40" spans="1:19" ht="17.100000000000001" customHeight="1" x14ac:dyDescent="0.7">
      <c r="A40" s="228"/>
      <c r="B40" s="229"/>
      <c r="C40" s="229"/>
      <c r="D40" s="229"/>
      <c r="E40" s="229"/>
      <c r="F40" s="229"/>
      <c r="G40" s="229"/>
      <c r="H40" s="229"/>
      <c r="I40" s="230"/>
      <c r="J40" s="229"/>
      <c r="K40" s="229"/>
      <c r="L40" s="229"/>
      <c r="M40" s="229"/>
      <c r="N40" s="229"/>
      <c r="O40" s="229"/>
      <c r="P40" s="229"/>
      <c r="Q40" s="229"/>
      <c r="R40" s="229"/>
      <c r="S40" s="228"/>
    </row>
    <row r="41" spans="1:19" ht="17.100000000000001" customHeight="1" x14ac:dyDescent="0.7">
      <c r="A41" s="228"/>
      <c r="B41" s="229"/>
      <c r="C41" s="229"/>
      <c r="D41" s="229"/>
      <c r="E41" s="229"/>
      <c r="F41" s="229"/>
      <c r="G41" s="229"/>
      <c r="H41" s="229"/>
      <c r="I41" s="230"/>
      <c r="J41" s="229"/>
      <c r="K41" s="229"/>
      <c r="L41" s="229"/>
      <c r="M41" s="229"/>
      <c r="N41" s="229"/>
      <c r="O41" s="229"/>
      <c r="P41" s="229"/>
      <c r="Q41" s="229"/>
      <c r="R41" s="229"/>
      <c r="S41" s="228"/>
    </row>
    <row r="42" spans="1:19" ht="17.100000000000001" customHeight="1" x14ac:dyDescent="0.7">
      <c r="A42" s="228"/>
      <c r="B42" s="229"/>
      <c r="C42" s="229"/>
      <c r="D42" s="229"/>
      <c r="E42" s="229"/>
      <c r="F42" s="229"/>
      <c r="G42" s="229"/>
      <c r="H42" s="229"/>
      <c r="I42" s="230"/>
      <c r="J42" s="229"/>
      <c r="K42" s="229"/>
      <c r="L42" s="229"/>
      <c r="M42" s="229"/>
      <c r="N42" s="229"/>
      <c r="O42" s="229"/>
      <c r="P42" s="229"/>
      <c r="Q42" s="229"/>
      <c r="R42" s="229"/>
      <c r="S42" s="228"/>
    </row>
    <row r="43" spans="1:19" ht="17.100000000000001" customHeight="1" x14ac:dyDescent="0.7">
      <c r="A43" s="228"/>
      <c r="B43" s="229"/>
      <c r="C43" s="229"/>
      <c r="D43" s="229"/>
      <c r="E43" s="229"/>
      <c r="F43" s="229"/>
      <c r="G43" s="229"/>
      <c r="H43" s="229"/>
      <c r="I43" s="230"/>
      <c r="J43" s="229"/>
      <c r="K43" s="229"/>
      <c r="L43" s="229"/>
      <c r="M43" s="229"/>
      <c r="N43" s="229"/>
      <c r="O43" s="229"/>
      <c r="P43" s="229"/>
      <c r="Q43" s="229"/>
      <c r="R43" s="229"/>
      <c r="S43" s="228"/>
    </row>
    <row r="44" spans="1:19" s="228" customFormat="1" ht="17.100000000000001" customHeight="1" x14ac:dyDescent="0.7">
      <c r="B44" s="229"/>
      <c r="C44" s="229"/>
      <c r="D44" s="229"/>
      <c r="E44" s="229"/>
      <c r="F44" s="229"/>
      <c r="G44" s="229"/>
      <c r="H44" s="229"/>
      <c r="I44" s="230"/>
      <c r="J44" s="229"/>
      <c r="K44" s="229"/>
      <c r="L44" s="229"/>
      <c r="M44" s="229"/>
      <c r="N44" s="229"/>
      <c r="O44" s="229"/>
      <c r="P44" s="229"/>
      <c r="Q44" s="229"/>
      <c r="R44" s="229"/>
    </row>
    <row r="45" spans="1:19" s="228" customFormat="1" ht="17.100000000000001" customHeight="1" x14ac:dyDescent="0.7">
      <c r="B45" s="229"/>
      <c r="C45" s="229"/>
      <c r="D45" s="229"/>
      <c r="E45" s="229"/>
      <c r="F45" s="229"/>
      <c r="G45" s="229"/>
      <c r="H45" s="229"/>
      <c r="I45" s="230"/>
      <c r="J45" s="229"/>
      <c r="K45" s="229"/>
      <c r="L45" s="229"/>
      <c r="M45" s="229"/>
      <c r="N45" s="229"/>
      <c r="O45" s="229"/>
      <c r="P45" s="229"/>
      <c r="Q45" s="229"/>
      <c r="R45" s="229"/>
    </row>
    <row r="46" spans="1:19" s="228" customFormat="1" ht="17.100000000000001" customHeight="1" x14ac:dyDescent="0.7">
      <c r="B46" s="229"/>
      <c r="C46" s="229"/>
      <c r="D46" s="229"/>
      <c r="E46" s="229"/>
      <c r="F46" s="229"/>
      <c r="G46" s="229"/>
      <c r="H46" s="229"/>
      <c r="I46" s="230"/>
      <c r="J46" s="229"/>
      <c r="K46" s="229"/>
      <c r="L46" s="229"/>
      <c r="M46" s="229"/>
      <c r="N46" s="229"/>
      <c r="O46" s="229"/>
      <c r="P46" s="229"/>
      <c r="Q46" s="229"/>
      <c r="R46" s="229"/>
      <c r="S46" s="180"/>
    </row>
    <row r="47" spans="1:19" s="228" customFormat="1" ht="17.100000000000001" customHeight="1" x14ac:dyDescent="0.7">
      <c r="A47" s="180"/>
      <c r="B47" s="185"/>
      <c r="C47" s="185"/>
      <c r="D47" s="185"/>
      <c r="E47" s="185"/>
      <c r="F47" s="185"/>
      <c r="G47" s="185"/>
      <c r="H47" s="185"/>
      <c r="I47" s="186"/>
      <c r="J47" s="185"/>
      <c r="K47" s="185"/>
      <c r="L47" s="185"/>
      <c r="M47" s="185"/>
      <c r="N47" s="185"/>
      <c r="O47" s="185"/>
      <c r="P47" s="185"/>
      <c r="Q47" s="185"/>
      <c r="R47" s="185"/>
      <c r="S47" s="180"/>
    </row>
    <row r="48" spans="1:19" s="228" customFormat="1" ht="17.100000000000001" customHeight="1" x14ac:dyDescent="0.7">
      <c r="A48" s="180"/>
      <c r="B48" s="185"/>
      <c r="C48" s="185"/>
      <c r="D48" s="185"/>
      <c r="E48" s="185"/>
      <c r="F48" s="185"/>
      <c r="G48" s="185"/>
      <c r="H48" s="185"/>
      <c r="I48" s="186"/>
      <c r="J48" s="185"/>
      <c r="K48" s="185"/>
      <c r="L48" s="185"/>
      <c r="M48" s="185"/>
      <c r="N48" s="185"/>
      <c r="O48" s="185"/>
      <c r="P48" s="185"/>
      <c r="Q48" s="185"/>
      <c r="R48" s="185"/>
      <c r="S48" s="180"/>
    </row>
    <row r="49" spans="1:19" s="228" customFormat="1" ht="17.100000000000001" customHeight="1" x14ac:dyDescent="0.7">
      <c r="A49" s="180"/>
      <c r="B49" s="185"/>
      <c r="C49" s="185"/>
      <c r="D49" s="185"/>
      <c r="E49" s="185"/>
      <c r="F49" s="185"/>
      <c r="G49" s="185"/>
      <c r="H49" s="185"/>
      <c r="I49" s="186"/>
      <c r="J49" s="185"/>
      <c r="K49" s="185"/>
      <c r="L49" s="185"/>
      <c r="M49" s="185"/>
      <c r="N49" s="185"/>
      <c r="O49" s="185"/>
      <c r="P49" s="185"/>
      <c r="Q49" s="185"/>
      <c r="R49" s="185"/>
      <c r="S49" s="180"/>
    </row>
    <row r="50" spans="1:19" s="228" customFormat="1" ht="17.100000000000001" customHeight="1" x14ac:dyDescent="0.7">
      <c r="A50" s="180"/>
      <c r="B50" s="185"/>
      <c r="C50" s="185"/>
      <c r="D50" s="185"/>
      <c r="E50" s="185"/>
      <c r="F50" s="185"/>
      <c r="G50" s="185"/>
      <c r="H50" s="185"/>
      <c r="I50" s="186"/>
      <c r="J50" s="185"/>
      <c r="K50" s="185"/>
      <c r="L50" s="185"/>
      <c r="M50" s="185"/>
      <c r="N50" s="185"/>
      <c r="O50" s="185"/>
      <c r="P50" s="185"/>
      <c r="Q50" s="185"/>
      <c r="R50" s="185"/>
      <c r="S50" s="180"/>
    </row>
    <row r="51" spans="1:19" s="228" customFormat="1" ht="17.100000000000001" customHeight="1" x14ac:dyDescent="0.7">
      <c r="A51" s="180"/>
      <c r="B51" s="185"/>
      <c r="C51" s="185"/>
      <c r="D51" s="185"/>
      <c r="E51" s="185"/>
      <c r="F51" s="185"/>
      <c r="G51" s="185"/>
      <c r="H51" s="185"/>
      <c r="I51" s="186"/>
      <c r="J51" s="185"/>
      <c r="K51" s="185"/>
      <c r="L51" s="185"/>
      <c r="M51" s="185"/>
      <c r="N51" s="185"/>
      <c r="O51" s="185"/>
      <c r="P51" s="185"/>
      <c r="Q51" s="185"/>
      <c r="R51" s="185"/>
      <c r="S51" s="180"/>
    </row>
    <row r="52" spans="1:19" s="228" customFormat="1" ht="17.100000000000001" customHeight="1" x14ac:dyDescent="0.7">
      <c r="A52" s="180"/>
      <c r="B52" s="185"/>
      <c r="C52" s="185"/>
      <c r="D52" s="185"/>
      <c r="E52" s="185"/>
      <c r="F52" s="185"/>
      <c r="G52" s="185"/>
      <c r="H52" s="185"/>
      <c r="I52" s="186"/>
      <c r="J52" s="185"/>
      <c r="K52" s="185"/>
      <c r="L52" s="185"/>
      <c r="M52" s="185"/>
      <c r="N52" s="185"/>
      <c r="O52" s="185"/>
      <c r="P52" s="185"/>
      <c r="Q52" s="185"/>
      <c r="R52" s="185"/>
      <c r="S52" s="180"/>
    </row>
    <row r="53" spans="1:19" s="228" customFormat="1" ht="17.100000000000001" customHeight="1" x14ac:dyDescent="0.7">
      <c r="A53" s="180"/>
      <c r="B53" s="185"/>
      <c r="C53" s="185"/>
      <c r="D53" s="185"/>
      <c r="E53" s="185"/>
      <c r="F53" s="185"/>
      <c r="G53" s="185"/>
      <c r="H53" s="185"/>
      <c r="I53" s="186"/>
      <c r="J53" s="185"/>
      <c r="K53" s="185"/>
      <c r="L53" s="185"/>
      <c r="M53" s="185"/>
      <c r="N53" s="185"/>
      <c r="O53" s="185"/>
      <c r="P53" s="185"/>
      <c r="Q53" s="185"/>
      <c r="R53" s="185"/>
      <c r="S53" s="180"/>
    </row>
    <row r="54" spans="1:19" s="228" customFormat="1" ht="17.100000000000001" customHeight="1" x14ac:dyDescent="0.7">
      <c r="A54" s="180"/>
      <c r="B54" s="185"/>
      <c r="C54" s="185"/>
      <c r="D54" s="185"/>
      <c r="E54" s="185"/>
      <c r="F54" s="185"/>
      <c r="G54" s="185"/>
      <c r="H54" s="185"/>
      <c r="I54" s="186"/>
      <c r="J54" s="185"/>
      <c r="K54" s="185"/>
      <c r="L54" s="185"/>
      <c r="M54" s="185"/>
      <c r="N54" s="185"/>
      <c r="O54" s="185"/>
      <c r="P54" s="185"/>
      <c r="Q54" s="185"/>
      <c r="R54" s="185"/>
      <c r="S54" s="180"/>
    </row>
    <row r="55" spans="1:19" ht="17.100000000000001" customHeight="1" x14ac:dyDescent="0.5">
      <c r="B55" s="185"/>
      <c r="C55" s="185"/>
      <c r="D55" s="185"/>
      <c r="E55" s="185"/>
      <c r="F55" s="185"/>
      <c r="G55" s="185"/>
      <c r="H55" s="185"/>
      <c r="I55" s="186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1:19" ht="17.100000000000001" customHeight="1" x14ac:dyDescent="0.5">
      <c r="B56" s="185"/>
      <c r="C56" s="185"/>
      <c r="D56" s="185"/>
      <c r="E56" s="185"/>
      <c r="F56" s="185"/>
      <c r="G56" s="185"/>
      <c r="H56" s="185"/>
      <c r="I56" s="186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1:19" ht="17.100000000000001" customHeight="1" x14ac:dyDescent="0.5">
      <c r="B57" s="185"/>
      <c r="C57" s="185"/>
      <c r="D57" s="185"/>
      <c r="E57" s="185"/>
      <c r="F57" s="185"/>
      <c r="G57" s="185"/>
      <c r="H57" s="185"/>
      <c r="I57" s="186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1:19" ht="17.100000000000001" customHeight="1" x14ac:dyDescent="0.5">
      <c r="B58" s="185"/>
      <c r="C58" s="185"/>
      <c r="D58" s="185"/>
      <c r="E58" s="185"/>
      <c r="F58" s="185"/>
      <c r="G58" s="185"/>
      <c r="H58" s="185"/>
      <c r="I58" s="186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1:19" ht="17.100000000000001" customHeight="1" x14ac:dyDescent="0.5">
      <c r="B59" s="185"/>
      <c r="C59" s="185"/>
      <c r="D59" s="185"/>
      <c r="E59" s="185"/>
      <c r="F59" s="185"/>
      <c r="G59" s="185"/>
      <c r="H59" s="185"/>
      <c r="I59" s="186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1:19" ht="17.100000000000001" customHeight="1" x14ac:dyDescent="0.5">
      <c r="B60" s="185"/>
      <c r="C60" s="185"/>
      <c r="D60" s="185"/>
      <c r="E60" s="185"/>
      <c r="F60" s="185"/>
      <c r="G60" s="185"/>
      <c r="H60" s="185"/>
      <c r="I60" s="186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1:19" ht="17.100000000000001" customHeight="1" x14ac:dyDescent="0.5">
      <c r="B61" s="185"/>
      <c r="C61" s="185"/>
      <c r="D61" s="185"/>
      <c r="E61" s="185"/>
      <c r="F61" s="185"/>
      <c r="G61" s="185"/>
      <c r="H61" s="185"/>
      <c r="I61" s="186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1:19" ht="17.100000000000001" customHeight="1" x14ac:dyDescent="0.5">
      <c r="B62" s="185"/>
      <c r="C62" s="185"/>
      <c r="D62" s="185"/>
      <c r="E62" s="185"/>
      <c r="F62" s="185"/>
      <c r="G62" s="185"/>
      <c r="H62" s="185"/>
      <c r="I62" s="186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1:19" ht="17.100000000000001" customHeight="1" x14ac:dyDescent="0.5">
      <c r="B63" s="185"/>
      <c r="C63" s="185"/>
      <c r="D63" s="185"/>
      <c r="E63" s="185"/>
      <c r="F63" s="185"/>
      <c r="G63" s="185"/>
      <c r="H63" s="185"/>
      <c r="I63" s="186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1:19" ht="17.100000000000001" customHeight="1" x14ac:dyDescent="0.5">
      <c r="B64" s="185"/>
      <c r="C64" s="185"/>
      <c r="D64" s="185"/>
      <c r="E64" s="185"/>
      <c r="F64" s="185"/>
      <c r="G64" s="185"/>
      <c r="H64" s="185"/>
      <c r="I64" s="186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1:18" ht="17.100000000000001" customHeight="1" x14ac:dyDescent="0.5">
      <c r="B65" s="185"/>
      <c r="C65" s="185"/>
      <c r="D65" s="185"/>
      <c r="E65" s="185"/>
      <c r="F65" s="185"/>
      <c r="G65" s="185"/>
      <c r="H65" s="185"/>
      <c r="I65" s="186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1:18" ht="17.100000000000001" customHeight="1" x14ac:dyDescent="0.5">
      <c r="B66" s="185"/>
      <c r="C66" s="185"/>
      <c r="D66" s="185"/>
      <c r="E66" s="185"/>
      <c r="F66" s="185"/>
      <c r="G66" s="185"/>
      <c r="H66" s="185"/>
      <c r="I66" s="186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17.100000000000001" customHeight="1" x14ac:dyDescent="0.5">
      <c r="B67" s="185"/>
      <c r="C67" s="185"/>
      <c r="D67" s="185"/>
      <c r="E67" s="185"/>
      <c r="F67" s="185"/>
      <c r="G67" s="185"/>
      <c r="H67" s="185"/>
      <c r="I67" s="186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3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3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3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31"/>
      <c r="B83" s="5"/>
      <c r="C83" s="5"/>
      <c r="D83" s="5"/>
      <c r="E83" s="5"/>
      <c r="F83" s="5"/>
      <c r="G83" s="5"/>
      <c r="H83" s="5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32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32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32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32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27" sqref="D27:E27"/>
    </sheetView>
  </sheetViews>
  <sheetFormatPr defaultColWidth="9.140625" defaultRowHeight="21.75" x14ac:dyDescent="0.5"/>
  <cols>
    <col min="1" max="1" width="2.140625" style="25" customWidth="1"/>
    <col min="2" max="2" width="3.7109375" style="157" customWidth="1"/>
    <col min="3" max="3" width="8" style="157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0" t="s">
        <v>96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23"/>
      <c r="AO1" s="460" t="s">
        <v>97</v>
      </c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24"/>
    </row>
    <row r="2" spans="2:101" ht="19.899999999999999" customHeight="1" x14ac:dyDescent="0.55000000000000004">
      <c r="B2" s="461" t="s">
        <v>33</v>
      </c>
      <c r="C2" s="464" t="s">
        <v>34</v>
      </c>
      <c r="D2" s="467" t="s">
        <v>202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0" t="s">
        <v>1</v>
      </c>
      <c r="CJ2" s="461" t="s">
        <v>33</v>
      </c>
      <c r="CK2" s="24"/>
    </row>
    <row r="3" spans="2:101" ht="20.100000000000001" customHeight="1" thickBot="1" x14ac:dyDescent="0.7">
      <c r="B3" s="462"/>
      <c r="C3" s="465"/>
      <c r="D3" s="468"/>
      <c r="E3" s="30" t="s">
        <v>31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1"/>
      <c r="CJ3" s="462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2"/>
      <c r="C4" s="465"/>
      <c r="D4" s="468"/>
      <c r="E4" s="45" t="s">
        <v>32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2"/>
      <c r="CK4" s="39"/>
      <c r="CL4" s="39"/>
      <c r="CM4" s="25"/>
      <c r="CN4" s="54" t="s">
        <v>64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3"/>
      <c r="C5" s="466"/>
      <c r="D5" s="469"/>
      <c r="E5" s="58" t="s">
        <v>37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3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162">
        <v>12697</v>
      </c>
      <c r="D6" s="165" t="s">
        <v>152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162">
        <v>12706</v>
      </c>
      <c r="D7" s="166" t="s">
        <v>153</v>
      </c>
      <c r="E7" s="84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3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162">
        <v>12707</v>
      </c>
      <c r="D8" s="166" t="s">
        <v>154</v>
      </c>
      <c r="E8" s="92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162">
        <v>12723</v>
      </c>
      <c r="D9" s="166" t="s">
        <v>155</v>
      </c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162">
        <v>12741</v>
      </c>
      <c r="D10" s="534" t="s">
        <v>156</v>
      </c>
      <c r="E10" s="53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162">
        <v>12794</v>
      </c>
      <c r="D11" s="534" t="s">
        <v>157</v>
      </c>
      <c r="E11" s="53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162">
        <v>12928</v>
      </c>
      <c r="D12" s="166" t="s">
        <v>158</v>
      </c>
      <c r="E12" s="140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80" customFormat="1" ht="18" customHeight="1" x14ac:dyDescent="0.5">
      <c r="B13" s="82">
        <v>8</v>
      </c>
      <c r="C13" s="162">
        <v>13078</v>
      </c>
      <c r="D13" s="166" t="s">
        <v>159</v>
      </c>
      <c r="E13" s="84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80" customFormat="1" ht="18" customHeight="1" x14ac:dyDescent="0.5">
      <c r="B14" s="82">
        <v>9</v>
      </c>
      <c r="C14" s="162">
        <v>13370</v>
      </c>
      <c r="D14" s="166" t="s">
        <v>160</v>
      </c>
      <c r="E14" s="84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80" customFormat="1" ht="18" customHeight="1" x14ac:dyDescent="0.5">
      <c r="B15" s="82">
        <v>10</v>
      </c>
      <c r="C15" s="162">
        <v>13640</v>
      </c>
      <c r="D15" s="534" t="s">
        <v>161</v>
      </c>
      <c r="E15" s="535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80" customFormat="1" ht="18" customHeight="1" x14ac:dyDescent="0.65">
      <c r="B16" s="82">
        <v>11</v>
      </c>
      <c r="C16" s="162">
        <v>13643</v>
      </c>
      <c r="D16" s="166" t="s">
        <v>162</v>
      </c>
      <c r="E16" s="10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77"/>
      <c r="CO16" s="477"/>
      <c r="CP16" s="477"/>
      <c r="CQ16" s="477"/>
      <c r="CR16" s="477"/>
      <c r="CS16" s="110"/>
      <c r="CT16" s="110"/>
      <c r="CU16" s="110"/>
      <c r="CV16" s="110"/>
      <c r="CW16" s="110"/>
    </row>
    <row r="17" spans="2:101" s="80" customFormat="1" ht="18" customHeight="1" x14ac:dyDescent="0.65">
      <c r="B17" s="82">
        <v>12</v>
      </c>
      <c r="C17" s="162">
        <v>13649</v>
      </c>
      <c r="D17" s="166" t="s">
        <v>163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77"/>
      <c r="CO17" s="477"/>
      <c r="CP17" s="477"/>
      <c r="CQ17" s="477"/>
      <c r="CR17" s="477"/>
      <c r="CS17" s="110"/>
      <c r="CT17" s="110"/>
      <c r="CU17" s="110"/>
      <c r="CV17" s="110"/>
      <c r="CW17" s="110"/>
    </row>
    <row r="18" spans="2:101" s="80" customFormat="1" ht="18" customHeight="1" x14ac:dyDescent="0.5">
      <c r="B18" s="82">
        <v>13</v>
      </c>
      <c r="C18" s="162">
        <v>13655</v>
      </c>
      <c r="D18" s="166" t="s">
        <v>164</v>
      </c>
      <c r="E18" s="114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162">
        <v>13657</v>
      </c>
      <c r="D19" s="166" t="s">
        <v>165</v>
      </c>
      <c r="E19" s="109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162">
        <v>13661</v>
      </c>
      <c r="D20" s="166" t="s">
        <v>166</v>
      </c>
      <c r="E20" s="14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162">
        <v>13669</v>
      </c>
      <c r="D21" s="166" t="s">
        <v>167</v>
      </c>
      <c r="E21" s="10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162">
        <v>13677</v>
      </c>
      <c r="D22" s="166" t="s">
        <v>168</v>
      </c>
      <c r="E22" s="84"/>
      <c r="F22" s="112">
        <v>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79</v>
      </c>
      <c r="CJ22" s="82">
        <v>17</v>
      </c>
      <c r="CK22" s="79"/>
      <c r="CL22" s="79">
        <f t="shared" si="1"/>
        <v>1</v>
      </c>
    </row>
    <row r="23" spans="2:101" s="80" customFormat="1" ht="18" customHeight="1" x14ac:dyDescent="0.5">
      <c r="B23" s="82">
        <v>18</v>
      </c>
      <c r="C23" s="162">
        <v>13680</v>
      </c>
      <c r="D23" s="166" t="s">
        <v>169</v>
      </c>
      <c r="E23" s="117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162">
        <v>13681</v>
      </c>
      <c r="D24" s="166" t="s">
        <v>170</v>
      </c>
      <c r="E24" s="84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162">
        <v>13682</v>
      </c>
      <c r="D25" s="166" t="s">
        <v>171</v>
      </c>
      <c r="E25" s="8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162">
        <v>13684</v>
      </c>
      <c r="D26" s="166" t="s">
        <v>172</v>
      </c>
      <c r="E26" s="11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162">
        <v>13713</v>
      </c>
      <c r="D27" s="534" t="s">
        <v>173</v>
      </c>
      <c r="E27" s="535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42"/>
      <c r="D28" s="143"/>
      <c r="E28" s="8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42"/>
      <c r="D29" s="143"/>
      <c r="E29" s="84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42"/>
      <c r="D30" s="143"/>
      <c r="E30" s="84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42"/>
      <c r="D31" s="143"/>
      <c r="E31" s="8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42"/>
      <c r="D32" s="143"/>
      <c r="E32" s="84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42"/>
      <c r="D33" s="143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14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14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14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37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/>
      <c r="CJ37" s="82"/>
      <c r="CK37" s="79"/>
      <c r="CL37" s="79"/>
    </row>
    <row r="38" spans="2:90" s="80" customFormat="1" ht="18" customHeight="1" x14ac:dyDescent="0.5">
      <c r="B38" s="82">
        <v>33</v>
      </c>
      <c r="C38" s="138"/>
      <c r="D38" s="137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/>
      <c r="CJ38" s="82"/>
      <c r="CK38" s="79"/>
      <c r="CL38" s="79"/>
    </row>
    <row r="39" spans="2:90" s="80" customFormat="1" ht="18" customHeight="1" x14ac:dyDescent="0.5">
      <c r="B39" s="82">
        <v>34</v>
      </c>
      <c r="C39" s="138"/>
      <c r="D39" s="137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/>
      <c r="CJ39" s="82"/>
      <c r="CK39" s="79"/>
      <c r="CL39" s="79"/>
    </row>
    <row r="40" spans="2:90" s="80" customFormat="1" ht="18" customHeight="1" x14ac:dyDescent="0.5">
      <c r="B40" s="82">
        <v>35</v>
      </c>
      <c r="C40" s="138"/>
      <c r="D40" s="536"/>
      <c r="E40" s="537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/>
      <c r="CJ40" s="82"/>
      <c r="CK40" s="79"/>
      <c r="CL40" s="79"/>
    </row>
    <row r="41" spans="2:90" s="80" customFormat="1" ht="18" customHeight="1" x14ac:dyDescent="0.5">
      <c r="B41" s="82">
        <v>36</v>
      </c>
      <c r="C41" s="138"/>
      <c r="D41" s="137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/>
      <c r="CJ41" s="82"/>
      <c r="CK41" s="79"/>
      <c r="CL41" s="79"/>
    </row>
    <row r="42" spans="2:90" s="80" customFormat="1" ht="18" customHeight="1" x14ac:dyDescent="0.5">
      <c r="B42" s="82">
        <v>37</v>
      </c>
      <c r="C42" s="138"/>
      <c r="D42" s="536"/>
      <c r="E42" s="537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/>
      <c r="CJ42" s="82"/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16">
    <mergeCell ref="D42:E42"/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  <mergeCell ref="D10:E10"/>
    <mergeCell ref="D11:E11"/>
    <mergeCell ref="D15:E15"/>
    <mergeCell ref="D27:E27"/>
    <mergeCell ref="D40:E40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5" sqref="C25"/>
    </sheetView>
  </sheetViews>
  <sheetFormatPr defaultColWidth="9.140625" defaultRowHeight="21.75" x14ac:dyDescent="0.5"/>
  <cols>
    <col min="1" max="1" width="5.42578125" style="233" customWidth="1"/>
    <col min="2" max="2" width="3.28515625" style="233" customWidth="1"/>
    <col min="3" max="3" width="28.5703125" style="233" customWidth="1"/>
    <col min="4" max="21" width="2.7109375" style="233" customWidth="1"/>
    <col min="22" max="24" width="4.42578125" style="233" customWidth="1"/>
    <col min="25" max="25" width="4.7109375" style="233" customWidth="1"/>
    <col min="26" max="27" width="4.42578125" style="233" customWidth="1"/>
    <col min="28" max="16384" width="9.140625" style="233"/>
  </cols>
  <sheetData>
    <row r="1" spans="2:27" ht="35.1" customHeight="1" thickBot="1" x14ac:dyDescent="0.6">
      <c r="B1" s="481" t="s">
        <v>101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</row>
    <row r="2" spans="2:27" ht="18.95" customHeight="1" thickBot="1" x14ac:dyDescent="0.55000000000000004">
      <c r="B2" s="234"/>
      <c r="C2" s="234"/>
      <c r="D2" s="482" t="s">
        <v>38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4"/>
      <c r="V2" s="485" t="s">
        <v>3</v>
      </c>
      <c r="W2" s="486"/>
      <c r="X2" s="486"/>
      <c r="Y2" s="487"/>
      <c r="Z2" s="235" t="s">
        <v>4</v>
      </c>
      <c r="AA2" s="234"/>
    </row>
    <row r="3" spans="2:27" ht="18.95" customHeight="1" x14ac:dyDescent="0.5">
      <c r="B3" s="236" t="s">
        <v>0</v>
      </c>
      <c r="C3" s="236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240" t="s">
        <v>5</v>
      </c>
      <c r="W3" s="488" t="s">
        <v>39</v>
      </c>
      <c r="X3" s="491" t="s">
        <v>40</v>
      </c>
      <c r="Y3" s="494" t="s">
        <v>1</v>
      </c>
      <c r="Z3" s="241" t="s">
        <v>6</v>
      </c>
      <c r="AA3" s="242"/>
    </row>
    <row r="4" spans="2:27" ht="18.95" customHeight="1" x14ac:dyDescent="0.5">
      <c r="B4" s="236" t="s">
        <v>2</v>
      </c>
      <c r="C4" s="540" t="s">
        <v>51</v>
      </c>
      <c r="D4" s="243"/>
      <c r="E4" s="244"/>
      <c r="F4" s="243"/>
      <c r="G4" s="244"/>
      <c r="H4" s="243"/>
      <c r="I4" s="244"/>
      <c r="J4" s="243"/>
      <c r="K4" s="244"/>
      <c r="L4" s="243"/>
      <c r="M4" s="244"/>
      <c r="N4" s="243"/>
      <c r="O4" s="244"/>
      <c r="P4" s="243"/>
      <c r="Q4" s="244"/>
      <c r="R4" s="243"/>
      <c r="S4" s="244"/>
      <c r="T4" s="243"/>
      <c r="U4" s="244"/>
      <c r="V4" s="245" t="s">
        <v>7</v>
      </c>
      <c r="W4" s="489"/>
      <c r="X4" s="492"/>
      <c r="Y4" s="495"/>
      <c r="Z4" s="241" t="s">
        <v>8</v>
      </c>
      <c r="AA4" s="242" t="s">
        <v>9</v>
      </c>
    </row>
    <row r="5" spans="2:27" ht="18.95" customHeight="1" thickBot="1" x14ac:dyDescent="0.55000000000000004">
      <c r="B5" s="246"/>
      <c r="C5" s="236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  <c r="V5" s="247" t="s">
        <v>10</v>
      </c>
      <c r="W5" s="490"/>
      <c r="X5" s="493"/>
      <c r="Y5" s="496"/>
      <c r="Z5" s="241" t="s">
        <v>11</v>
      </c>
      <c r="AA5" s="242"/>
    </row>
    <row r="6" spans="2:27" ht="18.95" customHeight="1" thickBot="1" x14ac:dyDescent="0.6">
      <c r="B6" s="248"/>
      <c r="C6" s="249"/>
      <c r="D6" s="250"/>
      <c r="E6" s="251"/>
      <c r="F6" s="251">
        <v>10</v>
      </c>
      <c r="G6" s="251">
        <v>10</v>
      </c>
      <c r="H6" s="251">
        <v>10</v>
      </c>
      <c r="I6" s="251">
        <v>10</v>
      </c>
      <c r="J6" s="251">
        <v>10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253">
        <f t="shared" ref="V6:V28" si="0">SUM(D6:U6)</f>
        <v>50</v>
      </c>
      <c r="W6" s="254">
        <v>20</v>
      </c>
      <c r="X6" s="254">
        <v>30</v>
      </c>
      <c r="Y6" s="255">
        <f t="shared" ref="Y6:Y28" si="1">SUM(V6:X6)</f>
        <v>100</v>
      </c>
      <c r="Z6" s="256"/>
      <c r="AA6" s="248"/>
    </row>
    <row r="7" spans="2:27" ht="18" customHeight="1" x14ac:dyDescent="0.5">
      <c r="B7" s="257">
        <v>1</v>
      </c>
      <c r="C7" s="542" t="str">
        <f>'เวลาเรียน1-3'!D6</f>
        <v>เด็กหญิง จารุวรรณ  ดาทอง</v>
      </c>
      <c r="D7" s="259"/>
      <c r="E7" s="260"/>
      <c r="F7" s="260">
        <v>6</v>
      </c>
      <c r="G7" s="261">
        <v>8</v>
      </c>
      <c r="H7" s="262">
        <v>8</v>
      </c>
      <c r="I7" s="262">
        <v>5</v>
      </c>
      <c r="J7" s="262">
        <v>5</v>
      </c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3"/>
      <c r="V7" s="264">
        <f t="shared" si="0"/>
        <v>32</v>
      </c>
      <c r="W7" s="260">
        <v>10</v>
      </c>
      <c r="X7" s="260">
        <v>15</v>
      </c>
      <c r="Y7" s="265">
        <f t="shared" si="1"/>
        <v>57</v>
      </c>
      <c r="Z7" s="266" t="str">
        <f t="shared" ref="Z7:Z28" si="2">IF(Y7&lt;50,"0",IF(Y7&lt;55,"1",IF(Y7&lt;60,"1.5",IF(Y7&lt;65,"2",IF(Y7&lt;70,"2.5",IF(Y7&lt;75,"3",IF(Y7&lt;80,"3.5",4)))))))</f>
        <v>1.5</v>
      </c>
      <c r="AA7" s="267"/>
    </row>
    <row r="8" spans="2:27" ht="18" customHeight="1" x14ac:dyDescent="0.5">
      <c r="B8" s="268">
        <v>2</v>
      </c>
      <c r="C8" s="542" t="str">
        <f>'เวลาเรียน1-3'!D7</f>
        <v>เด็กหญิง อักษราภัค  แซ่ลิ้ม</v>
      </c>
      <c r="D8" s="269"/>
      <c r="E8" s="270"/>
      <c r="F8" s="270">
        <v>5</v>
      </c>
      <c r="G8" s="271">
        <v>6</v>
      </c>
      <c r="H8" s="272">
        <v>6</v>
      </c>
      <c r="I8" s="272">
        <v>5</v>
      </c>
      <c r="J8" s="272">
        <v>5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3"/>
      <c r="V8" s="274">
        <f t="shared" si="0"/>
        <v>27</v>
      </c>
      <c r="W8" s="270">
        <v>10</v>
      </c>
      <c r="X8" s="270">
        <v>15</v>
      </c>
      <c r="Y8" s="265">
        <f t="shared" si="1"/>
        <v>52</v>
      </c>
      <c r="Z8" s="266" t="str">
        <f t="shared" si="2"/>
        <v>1</v>
      </c>
      <c r="AA8" s="275"/>
    </row>
    <row r="9" spans="2:27" ht="18" customHeight="1" x14ac:dyDescent="0.5">
      <c r="B9" s="257">
        <v>3</v>
      </c>
      <c r="C9" s="542" t="str">
        <f>'เวลาเรียน1-3'!D8</f>
        <v>เด็กชาย ตีมูร  ซาลิอาน</v>
      </c>
      <c r="D9" s="269"/>
      <c r="E9" s="270"/>
      <c r="F9" s="270">
        <v>6</v>
      </c>
      <c r="G9" s="271">
        <v>5</v>
      </c>
      <c r="H9" s="272">
        <v>8</v>
      </c>
      <c r="I9" s="272">
        <v>7</v>
      </c>
      <c r="J9" s="272">
        <v>6</v>
      </c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3"/>
      <c r="V9" s="274">
        <f t="shared" si="0"/>
        <v>32</v>
      </c>
      <c r="W9" s="276">
        <v>12</v>
      </c>
      <c r="X9" s="276">
        <v>15</v>
      </c>
      <c r="Y9" s="265">
        <f t="shared" si="1"/>
        <v>59</v>
      </c>
      <c r="Z9" s="266" t="str">
        <f t="shared" si="2"/>
        <v>1.5</v>
      </c>
      <c r="AA9" s="275"/>
    </row>
    <row r="10" spans="2:27" ht="18" customHeight="1" x14ac:dyDescent="0.5">
      <c r="B10" s="268">
        <v>4</v>
      </c>
      <c r="C10" s="542" t="str">
        <f>'เวลาเรียน1-3'!D9</f>
        <v>เด็กชาย ลิขิต  พันทวี</v>
      </c>
      <c r="D10" s="269"/>
      <c r="E10" s="270"/>
      <c r="F10" s="270">
        <v>5</v>
      </c>
      <c r="G10" s="271">
        <v>5</v>
      </c>
      <c r="H10" s="272">
        <v>6</v>
      </c>
      <c r="I10" s="272">
        <v>7</v>
      </c>
      <c r="J10" s="272">
        <v>7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3"/>
      <c r="V10" s="274">
        <f t="shared" si="0"/>
        <v>30</v>
      </c>
      <c r="W10" s="270">
        <v>15</v>
      </c>
      <c r="X10" s="270">
        <v>18</v>
      </c>
      <c r="Y10" s="265">
        <f t="shared" si="1"/>
        <v>63</v>
      </c>
      <c r="Z10" s="266" t="str">
        <f t="shared" si="2"/>
        <v>2</v>
      </c>
      <c r="AA10" s="275"/>
    </row>
    <row r="11" spans="2:27" ht="18" customHeight="1" x14ac:dyDescent="0.5">
      <c r="B11" s="257">
        <v>5</v>
      </c>
      <c r="C11" s="542" t="str">
        <f>'เวลาเรียน1-3'!D10</f>
        <v>เด็กชาย พัฒนพงศ์  ขานฉนวน</v>
      </c>
      <c r="D11" s="269"/>
      <c r="E11" s="270"/>
      <c r="F11" s="270">
        <v>6</v>
      </c>
      <c r="G11" s="271">
        <v>7</v>
      </c>
      <c r="H11" s="272">
        <v>8</v>
      </c>
      <c r="I11" s="272">
        <v>8</v>
      </c>
      <c r="J11" s="272">
        <v>5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3"/>
      <c r="V11" s="274">
        <f t="shared" si="0"/>
        <v>34</v>
      </c>
      <c r="W11" s="276">
        <v>12</v>
      </c>
      <c r="X11" s="276">
        <v>25</v>
      </c>
      <c r="Y11" s="265">
        <f t="shared" si="1"/>
        <v>71</v>
      </c>
      <c r="Z11" s="266" t="str">
        <f t="shared" si="2"/>
        <v>3</v>
      </c>
      <c r="AA11" s="275"/>
    </row>
    <row r="12" spans="2:27" ht="18" customHeight="1" x14ac:dyDescent="0.5">
      <c r="B12" s="268">
        <v>6</v>
      </c>
      <c r="C12" s="542" t="str">
        <f>'เวลาเรียน1-3'!D11</f>
        <v>เด็กหญิง ปวีณอร  คล้ายโพธิ์ทอง</v>
      </c>
      <c r="D12" s="269"/>
      <c r="E12" s="270"/>
      <c r="F12" s="270">
        <v>5</v>
      </c>
      <c r="G12" s="271">
        <v>5</v>
      </c>
      <c r="H12" s="272">
        <v>6</v>
      </c>
      <c r="I12" s="272">
        <v>6</v>
      </c>
      <c r="J12" s="272">
        <v>5</v>
      </c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3"/>
      <c r="V12" s="274">
        <f t="shared" si="0"/>
        <v>27</v>
      </c>
      <c r="W12" s="270">
        <v>12</v>
      </c>
      <c r="X12" s="270">
        <v>15</v>
      </c>
      <c r="Y12" s="265">
        <f t="shared" si="1"/>
        <v>54</v>
      </c>
      <c r="Z12" s="266" t="str">
        <f t="shared" si="2"/>
        <v>1</v>
      </c>
      <c r="AA12" s="275"/>
    </row>
    <row r="13" spans="2:27" ht="18" customHeight="1" x14ac:dyDescent="0.5">
      <c r="B13" s="257">
        <v>7</v>
      </c>
      <c r="C13" s="542" t="str">
        <f>'เวลาเรียน1-3'!D12</f>
        <v>เด็กชาย ธีรภัทร  บูชา</v>
      </c>
      <c r="D13" s="269"/>
      <c r="E13" s="270"/>
      <c r="F13" s="270"/>
      <c r="G13" s="271"/>
      <c r="H13" s="272"/>
      <c r="I13" s="272"/>
      <c r="J13" s="272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3"/>
      <c r="V13" s="274">
        <f t="shared" si="0"/>
        <v>0</v>
      </c>
      <c r="W13" s="276"/>
      <c r="X13" s="276"/>
      <c r="Y13" s="265">
        <f t="shared" si="1"/>
        <v>0</v>
      </c>
      <c r="Z13" s="266" t="str">
        <f t="shared" si="2"/>
        <v>0</v>
      </c>
      <c r="AA13" s="275"/>
    </row>
    <row r="14" spans="2:27" ht="18" customHeight="1" x14ac:dyDescent="0.5">
      <c r="B14" s="268">
        <v>8</v>
      </c>
      <c r="C14" s="542" t="str">
        <f>'เวลาเรียน1-3'!D13</f>
        <v>เด็กชาย ชลธร  อัลอูเซลี</v>
      </c>
      <c r="D14" s="269"/>
      <c r="E14" s="270"/>
      <c r="F14" s="270">
        <v>9</v>
      </c>
      <c r="G14" s="271">
        <v>9</v>
      </c>
      <c r="H14" s="272">
        <v>8</v>
      </c>
      <c r="I14" s="272">
        <v>8</v>
      </c>
      <c r="J14" s="272">
        <v>9</v>
      </c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3"/>
      <c r="V14" s="274">
        <f t="shared" si="0"/>
        <v>43</v>
      </c>
      <c r="W14" s="270">
        <v>18</v>
      </c>
      <c r="X14" s="270">
        <v>25</v>
      </c>
      <c r="Y14" s="265">
        <f t="shared" si="1"/>
        <v>86</v>
      </c>
      <c r="Z14" s="266">
        <f t="shared" si="2"/>
        <v>4</v>
      </c>
      <c r="AA14" s="275"/>
    </row>
    <row r="15" spans="2:27" ht="18" customHeight="1" x14ac:dyDescent="0.5">
      <c r="B15" s="257">
        <v>9</v>
      </c>
      <c r="C15" s="542" t="str">
        <f>'เวลาเรียน1-3'!D14</f>
        <v>เด็กหญิง ธิดา  มะสาลี</v>
      </c>
      <c r="D15" s="269"/>
      <c r="E15" s="270"/>
      <c r="F15" s="270">
        <v>7</v>
      </c>
      <c r="G15" s="271">
        <v>7</v>
      </c>
      <c r="H15" s="272">
        <v>6</v>
      </c>
      <c r="I15" s="272">
        <v>6</v>
      </c>
      <c r="J15" s="272">
        <v>8</v>
      </c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3"/>
      <c r="V15" s="274">
        <f t="shared" si="0"/>
        <v>34</v>
      </c>
      <c r="W15" s="276">
        <v>15</v>
      </c>
      <c r="X15" s="276">
        <v>25</v>
      </c>
      <c r="Y15" s="265">
        <f t="shared" si="1"/>
        <v>74</v>
      </c>
      <c r="Z15" s="266" t="str">
        <f t="shared" si="2"/>
        <v>3</v>
      </c>
      <c r="AA15" s="275"/>
    </row>
    <row r="16" spans="2:27" ht="18" customHeight="1" x14ac:dyDescent="0.5">
      <c r="B16" s="268">
        <v>10</v>
      </c>
      <c r="C16" s="542" t="str">
        <f>'เวลาเรียน1-3'!D15</f>
        <v>เด็กชาย อรรถพล  เกวียกกุทัณฑ์</v>
      </c>
      <c r="D16" s="269"/>
      <c r="E16" s="270"/>
      <c r="F16" s="270"/>
      <c r="G16" s="271"/>
      <c r="H16" s="272"/>
      <c r="I16" s="272"/>
      <c r="J16" s="272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3"/>
      <c r="V16" s="274">
        <f t="shared" si="0"/>
        <v>0</v>
      </c>
      <c r="W16" s="270"/>
      <c r="X16" s="270"/>
      <c r="Y16" s="265">
        <f t="shared" si="1"/>
        <v>0</v>
      </c>
      <c r="Z16" s="266" t="str">
        <f t="shared" si="2"/>
        <v>0</v>
      </c>
      <c r="AA16" s="275"/>
    </row>
    <row r="17" spans="2:27" ht="18" customHeight="1" x14ac:dyDescent="0.5">
      <c r="B17" s="257">
        <v>11</v>
      </c>
      <c r="C17" s="542" t="str">
        <f>'เวลาเรียน1-3'!D16</f>
        <v>เด็กชาย เสฏฐวุฒิ  แสนใหม่</v>
      </c>
      <c r="D17" s="269"/>
      <c r="E17" s="270"/>
      <c r="F17" s="270"/>
      <c r="G17" s="271"/>
      <c r="H17" s="272"/>
      <c r="I17" s="272"/>
      <c r="J17" s="272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3"/>
      <c r="V17" s="274">
        <f t="shared" si="0"/>
        <v>0</v>
      </c>
      <c r="W17" s="276"/>
      <c r="X17" s="276"/>
      <c r="Y17" s="265">
        <f t="shared" si="1"/>
        <v>0</v>
      </c>
      <c r="Z17" s="266" t="str">
        <f t="shared" si="2"/>
        <v>0</v>
      </c>
      <c r="AA17" s="275"/>
    </row>
    <row r="18" spans="2:27" ht="18" customHeight="1" x14ac:dyDescent="0.5">
      <c r="B18" s="268">
        <v>12</v>
      </c>
      <c r="C18" s="542" t="str">
        <f>'เวลาเรียน1-3'!D17</f>
        <v>เด็กหญิง นาครัตน์  ต้นทอง</v>
      </c>
      <c r="D18" s="269"/>
      <c r="E18" s="270"/>
      <c r="F18" s="270"/>
      <c r="G18" s="271"/>
      <c r="H18" s="272"/>
      <c r="I18" s="272"/>
      <c r="J18" s="272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3"/>
      <c r="V18" s="274">
        <f t="shared" si="0"/>
        <v>0</v>
      </c>
      <c r="W18" s="270"/>
      <c r="X18" s="270"/>
      <c r="Y18" s="265">
        <f t="shared" si="1"/>
        <v>0</v>
      </c>
      <c r="Z18" s="266" t="str">
        <f t="shared" si="2"/>
        <v>0</v>
      </c>
      <c r="AA18" s="275"/>
    </row>
    <row r="19" spans="2:27" ht="18" customHeight="1" x14ac:dyDescent="0.5">
      <c r="B19" s="257">
        <v>13</v>
      </c>
      <c r="C19" s="542" t="str">
        <f>'เวลาเรียน1-3'!D18</f>
        <v>เด็กชาย ณัฐพงศ์  ธรรมิภักดิ์</v>
      </c>
      <c r="D19" s="269"/>
      <c r="E19" s="270"/>
      <c r="F19" s="270">
        <v>8</v>
      </c>
      <c r="G19" s="271">
        <v>8</v>
      </c>
      <c r="H19" s="272">
        <v>8</v>
      </c>
      <c r="I19" s="272">
        <v>9</v>
      </c>
      <c r="J19" s="272">
        <v>10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3"/>
      <c r="V19" s="274">
        <f t="shared" si="0"/>
        <v>43</v>
      </c>
      <c r="W19" s="276">
        <v>12</v>
      </c>
      <c r="X19" s="276">
        <v>25</v>
      </c>
      <c r="Y19" s="265">
        <f t="shared" si="1"/>
        <v>80</v>
      </c>
      <c r="Z19" s="266">
        <f t="shared" si="2"/>
        <v>4</v>
      </c>
      <c r="AA19" s="275"/>
    </row>
    <row r="20" spans="2:27" ht="18" customHeight="1" x14ac:dyDescent="0.5">
      <c r="B20" s="268">
        <v>14</v>
      </c>
      <c r="C20" s="542" t="str">
        <f>'เวลาเรียน1-3'!D19</f>
        <v>เด็กหญิง ภัทรธิดา  แซ่ซึง</v>
      </c>
      <c r="D20" s="269"/>
      <c r="E20" s="270"/>
      <c r="F20" s="270"/>
      <c r="G20" s="271"/>
      <c r="H20" s="272"/>
      <c r="I20" s="272"/>
      <c r="J20" s="272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3"/>
      <c r="V20" s="274">
        <f t="shared" si="0"/>
        <v>0</v>
      </c>
      <c r="W20" s="270"/>
      <c r="X20" s="270"/>
      <c r="Y20" s="265">
        <f t="shared" si="1"/>
        <v>0</v>
      </c>
      <c r="Z20" s="266" t="str">
        <f t="shared" si="2"/>
        <v>0</v>
      </c>
      <c r="AA20" s="275"/>
    </row>
    <row r="21" spans="2:27" ht="18" customHeight="1" x14ac:dyDescent="0.5">
      <c r="B21" s="257">
        <v>15</v>
      </c>
      <c r="C21" s="542" t="str">
        <f>'เวลาเรียน1-3'!D20</f>
        <v>เด็กชาย เกษม  สิทธิวงศ์</v>
      </c>
      <c r="D21" s="269"/>
      <c r="E21" s="270"/>
      <c r="F21" s="270">
        <v>6</v>
      </c>
      <c r="G21" s="271">
        <v>6</v>
      </c>
      <c r="H21" s="272">
        <v>8</v>
      </c>
      <c r="I21" s="272">
        <v>8</v>
      </c>
      <c r="J21" s="272">
        <v>7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3"/>
      <c r="V21" s="274">
        <f t="shared" si="0"/>
        <v>35</v>
      </c>
      <c r="W21" s="276">
        <v>12</v>
      </c>
      <c r="X21" s="276">
        <v>20</v>
      </c>
      <c r="Y21" s="265">
        <f t="shared" si="1"/>
        <v>67</v>
      </c>
      <c r="Z21" s="266" t="str">
        <f t="shared" si="2"/>
        <v>2.5</v>
      </c>
      <c r="AA21" s="275"/>
    </row>
    <row r="22" spans="2:27" ht="18" customHeight="1" x14ac:dyDescent="0.5">
      <c r="B22" s="268">
        <v>16</v>
      </c>
      <c r="C22" s="542" t="str">
        <f>'เวลาเรียน1-3'!D21</f>
        <v>เด็กชาย กิตติพล  อ้นอำพร</v>
      </c>
      <c r="D22" s="269"/>
      <c r="E22" s="270"/>
      <c r="F22" s="270">
        <v>5</v>
      </c>
      <c r="G22" s="271">
        <v>5</v>
      </c>
      <c r="H22" s="272">
        <v>6</v>
      </c>
      <c r="I22" s="272">
        <v>6</v>
      </c>
      <c r="J22" s="272">
        <v>8</v>
      </c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3"/>
      <c r="V22" s="274">
        <f t="shared" si="0"/>
        <v>30</v>
      </c>
      <c r="W22" s="270">
        <v>12</v>
      </c>
      <c r="X22" s="270">
        <v>20</v>
      </c>
      <c r="Y22" s="265">
        <f t="shared" si="1"/>
        <v>62</v>
      </c>
      <c r="Z22" s="266" t="str">
        <f t="shared" si="2"/>
        <v>2</v>
      </c>
      <c r="AA22" s="275"/>
    </row>
    <row r="23" spans="2:27" ht="18" customHeight="1" x14ac:dyDescent="0.5">
      <c r="B23" s="257">
        <v>17</v>
      </c>
      <c r="C23" s="542" t="str">
        <f>'เวลาเรียน1-3'!D22</f>
        <v>เด็กหญิง วิภาดา  แก้วสี</v>
      </c>
      <c r="D23" s="269" t="s">
        <v>14</v>
      </c>
      <c r="E23" s="270"/>
      <c r="F23" s="270"/>
      <c r="G23" s="271"/>
      <c r="H23" s="272"/>
      <c r="I23" s="272"/>
      <c r="J23" s="272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3"/>
      <c r="V23" s="274">
        <f t="shared" si="0"/>
        <v>0</v>
      </c>
      <c r="W23" s="276"/>
      <c r="X23" s="276"/>
      <c r="Y23" s="265">
        <f t="shared" si="1"/>
        <v>0</v>
      </c>
      <c r="Z23" s="266" t="str">
        <f t="shared" si="2"/>
        <v>0</v>
      </c>
      <c r="AA23" s="275"/>
    </row>
    <row r="24" spans="2:27" ht="18" customHeight="1" x14ac:dyDescent="0.5">
      <c r="B24" s="268">
        <v>18</v>
      </c>
      <c r="C24" s="542" t="str">
        <f>'เวลาเรียน1-3'!D23</f>
        <v>เด็กหญิง ชีวพร  เยาวรัตน์</v>
      </c>
      <c r="D24" s="269"/>
      <c r="E24" s="270"/>
      <c r="F24" s="270"/>
      <c r="G24" s="271"/>
      <c r="H24" s="272"/>
      <c r="I24" s="272"/>
      <c r="J24" s="27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3"/>
      <c r="V24" s="274">
        <f t="shared" si="0"/>
        <v>0</v>
      </c>
      <c r="W24" s="270"/>
      <c r="X24" s="270"/>
      <c r="Y24" s="265">
        <f t="shared" si="1"/>
        <v>0</v>
      </c>
      <c r="Z24" s="266" t="str">
        <f t="shared" si="2"/>
        <v>0</v>
      </c>
      <c r="AA24" s="275"/>
    </row>
    <row r="25" spans="2:27" ht="18" customHeight="1" x14ac:dyDescent="0.5">
      <c r="B25" s="257">
        <v>19</v>
      </c>
      <c r="C25" s="542" t="str">
        <f>'เวลาเรียน1-3'!D24</f>
        <v>เด็กชาย ศราวุธ  สุนา</v>
      </c>
      <c r="D25" s="269"/>
      <c r="E25" s="270"/>
      <c r="F25" s="270">
        <v>7</v>
      </c>
      <c r="G25" s="271">
        <v>7</v>
      </c>
      <c r="H25" s="272">
        <v>8</v>
      </c>
      <c r="I25" s="272">
        <v>8</v>
      </c>
      <c r="J25" s="272">
        <v>9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3"/>
      <c r="V25" s="274">
        <f t="shared" si="0"/>
        <v>39</v>
      </c>
      <c r="W25" s="276">
        <v>11</v>
      </c>
      <c r="X25" s="276">
        <v>25</v>
      </c>
      <c r="Y25" s="265">
        <f t="shared" si="1"/>
        <v>75</v>
      </c>
      <c r="Z25" s="266" t="str">
        <f t="shared" si="2"/>
        <v>3.5</v>
      </c>
      <c r="AA25" s="275"/>
    </row>
    <row r="26" spans="2:27" ht="18" customHeight="1" x14ac:dyDescent="0.5">
      <c r="B26" s="268">
        <v>20</v>
      </c>
      <c r="C26" s="542" t="str">
        <f>'เวลาเรียน1-3'!D25</f>
        <v>เด็กชาย ฉัตรชัย  นาคเสม</v>
      </c>
      <c r="D26" s="269"/>
      <c r="E26" s="270"/>
      <c r="F26" s="270"/>
      <c r="G26" s="271"/>
      <c r="H26" s="272"/>
      <c r="I26" s="272"/>
      <c r="J26" s="272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3"/>
      <c r="V26" s="274">
        <f t="shared" si="0"/>
        <v>0</v>
      </c>
      <c r="W26" s="270"/>
      <c r="X26" s="270"/>
      <c r="Y26" s="265">
        <f t="shared" si="1"/>
        <v>0</v>
      </c>
      <c r="Z26" s="266" t="str">
        <f t="shared" si="2"/>
        <v>0</v>
      </c>
      <c r="AA26" s="275"/>
    </row>
    <row r="27" spans="2:27" ht="18" customHeight="1" x14ac:dyDescent="0.5">
      <c r="B27" s="257">
        <v>21</v>
      </c>
      <c r="C27" s="542" t="str">
        <f>'เวลาเรียน1-3'!D26</f>
        <v>เด็กหญิง ชลธิชา  ใจอารีย์</v>
      </c>
      <c r="D27" s="269"/>
      <c r="E27" s="270"/>
      <c r="F27" s="270"/>
      <c r="G27" s="271"/>
      <c r="H27" s="272"/>
      <c r="I27" s="272"/>
      <c r="J27" s="272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3"/>
      <c r="V27" s="274">
        <f t="shared" si="0"/>
        <v>0</v>
      </c>
      <c r="W27" s="276"/>
      <c r="X27" s="276"/>
      <c r="Y27" s="265">
        <f t="shared" si="1"/>
        <v>0</v>
      </c>
      <c r="Z27" s="266" t="str">
        <f t="shared" si="2"/>
        <v>0</v>
      </c>
      <c r="AA27" s="275"/>
    </row>
    <row r="28" spans="2:27" ht="18" customHeight="1" x14ac:dyDescent="0.5">
      <c r="B28" s="268">
        <v>22</v>
      </c>
      <c r="C28" s="258" t="str">
        <f>'เวลาเรียน1-3'!D27</f>
        <v>เด็กชาย สุริยา  พิทักษ์จรรยา</v>
      </c>
      <c r="D28" s="269"/>
      <c r="E28" s="270"/>
      <c r="F28" s="270">
        <v>9</v>
      </c>
      <c r="G28" s="271">
        <v>8</v>
      </c>
      <c r="H28" s="272">
        <v>9</v>
      </c>
      <c r="I28" s="272">
        <v>10</v>
      </c>
      <c r="J28" s="272">
        <v>10</v>
      </c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3"/>
      <c r="V28" s="274">
        <f t="shared" si="0"/>
        <v>46</v>
      </c>
      <c r="W28" s="270">
        <v>18</v>
      </c>
      <c r="X28" s="270">
        <v>28</v>
      </c>
      <c r="Y28" s="265">
        <f t="shared" si="1"/>
        <v>92</v>
      </c>
      <c r="Z28" s="266">
        <f t="shared" si="2"/>
        <v>4</v>
      </c>
      <c r="AA28" s="275"/>
    </row>
    <row r="29" spans="2:27" ht="18" customHeight="1" x14ac:dyDescent="0.5">
      <c r="B29" s="257">
        <v>23</v>
      </c>
      <c r="C29" s="258"/>
      <c r="D29" s="269"/>
      <c r="E29" s="270"/>
      <c r="F29" s="270"/>
      <c r="G29" s="271"/>
      <c r="H29" s="272"/>
      <c r="I29" s="272"/>
      <c r="J29" s="272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3"/>
      <c r="V29" s="274"/>
      <c r="W29" s="276"/>
      <c r="X29" s="276"/>
      <c r="Y29" s="265"/>
      <c r="Z29" s="266"/>
      <c r="AA29" s="275"/>
    </row>
    <row r="30" spans="2:27" ht="18" customHeight="1" x14ac:dyDescent="0.5">
      <c r="B30" s="268">
        <v>24</v>
      </c>
      <c r="C30" s="258"/>
      <c r="D30" s="269"/>
      <c r="E30" s="270"/>
      <c r="F30" s="270"/>
      <c r="G30" s="271"/>
      <c r="H30" s="272"/>
      <c r="I30" s="272"/>
      <c r="J30" s="272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3"/>
      <c r="V30" s="274"/>
      <c r="W30" s="270"/>
      <c r="X30" s="270"/>
      <c r="Y30" s="265"/>
      <c r="Z30" s="266"/>
      <c r="AA30" s="275"/>
    </row>
    <row r="31" spans="2:27" ht="18" customHeight="1" x14ac:dyDescent="0.5">
      <c r="B31" s="277">
        <v>25</v>
      </c>
      <c r="C31" s="258"/>
      <c r="D31" s="269"/>
      <c r="E31" s="270"/>
      <c r="F31" s="270"/>
      <c r="G31" s="271"/>
      <c r="H31" s="272"/>
      <c r="I31" s="272"/>
      <c r="J31" s="272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3"/>
      <c r="V31" s="274"/>
      <c r="W31" s="270"/>
      <c r="X31" s="270"/>
      <c r="Y31" s="265"/>
      <c r="Z31" s="266"/>
      <c r="AA31" s="278"/>
    </row>
    <row r="32" spans="2:27" ht="18" customHeight="1" x14ac:dyDescent="0.5">
      <c r="B32" s="268">
        <v>26</v>
      </c>
      <c r="C32" s="258"/>
      <c r="D32" s="269"/>
      <c r="E32" s="270"/>
      <c r="F32" s="270"/>
      <c r="G32" s="271"/>
      <c r="H32" s="272"/>
      <c r="I32" s="272"/>
      <c r="J32" s="272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3"/>
      <c r="V32" s="274"/>
      <c r="W32" s="270"/>
      <c r="X32" s="270"/>
      <c r="Y32" s="265"/>
      <c r="Z32" s="266"/>
      <c r="AA32" s="275"/>
    </row>
    <row r="33" spans="2:27" ht="18" customHeight="1" x14ac:dyDescent="0.5">
      <c r="B33" s="257">
        <v>27</v>
      </c>
      <c r="C33" s="258"/>
      <c r="D33" s="269"/>
      <c r="E33" s="270"/>
      <c r="F33" s="270"/>
      <c r="G33" s="271"/>
      <c r="H33" s="272"/>
      <c r="I33" s="272"/>
      <c r="J33" s="272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3"/>
      <c r="V33" s="274"/>
      <c r="W33" s="270"/>
      <c r="X33" s="270"/>
      <c r="Y33" s="265"/>
      <c r="Z33" s="266"/>
      <c r="AA33" s="275"/>
    </row>
    <row r="34" spans="2:27" ht="18" customHeight="1" x14ac:dyDescent="0.5">
      <c r="B34" s="268">
        <v>28</v>
      </c>
      <c r="C34" s="258"/>
      <c r="D34" s="269"/>
      <c r="E34" s="270"/>
      <c r="F34" s="270"/>
      <c r="G34" s="271"/>
      <c r="H34" s="272"/>
      <c r="I34" s="272"/>
      <c r="J34" s="272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3"/>
      <c r="V34" s="274"/>
      <c r="W34" s="270"/>
      <c r="X34" s="270"/>
      <c r="Y34" s="265"/>
      <c r="Z34" s="266"/>
      <c r="AA34" s="275"/>
    </row>
    <row r="35" spans="2:27" ht="18" customHeight="1" x14ac:dyDescent="0.5">
      <c r="B35" s="257">
        <v>29</v>
      </c>
      <c r="C35" s="258"/>
      <c r="D35" s="269"/>
      <c r="E35" s="270"/>
      <c r="F35" s="270"/>
      <c r="G35" s="271"/>
      <c r="H35" s="272"/>
      <c r="I35" s="272"/>
      <c r="J35" s="272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3"/>
      <c r="V35" s="274"/>
      <c r="W35" s="270"/>
      <c r="X35" s="270"/>
      <c r="Y35" s="265"/>
      <c r="Z35" s="266"/>
      <c r="AA35" s="275"/>
    </row>
    <row r="36" spans="2:27" ht="18" customHeight="1" x14ac:dyDescent="0.5">
      <c r="B36" s="268">
        <v>30</v>
      </c>
      <c r="C36" s="258"/>
      <c r="D36" s="269"/>
      <c r="E36" s="270"/>
      <c r="F36" s="270"/>
      <c r="G36" s="271"/>
      <c r="H36" s="272"/>
      <c r="I36" s="272"/>
      <c r="J36" s="272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3"/>
      <c r="V36" s="274"/>
      <c r="W36" s="270"/>
      <c r="X36" s="270"/>
      <c r="Y36" s="265"/>
      <c r="Z36" s="266"/>
      <c r="AA36" s="275"/>
    </row>
    <row r="37" spans="2:27" ht="18" customHeight="1" x14ac:dyDescent="0.5">
      <c r="B37" s="257">
        <v>31</v>
      </c>
      <c r="C37" s="258"/>
      <c r="D37" s="269"/>
      <c r="E37" s="270"/>
      <c r="F37" s="270"/>
      <c r="G37" s="271"/>
      <c r="H37" s="272"/>
      <c r="I37" s="272"/>
      <c r="J37" s="272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3"/>
      <c r="V37" s="274"/>
      <c r="W37" s="270"/>
      <c r="X37" s="270"/>
      <c r="Y37" s="265"/>
      <c r="Z37" s="266"/>
      <c r="AA37" s="275"/>
    </row>
    <row r="38" spans="2:27" ht="18" customHeight="1" x14ac:dyDescent="0.5">
      <c r="B38" s="268">
        <v>32</v>
      </c>
      <c r="C38" s="258"/>
      <c r="D38" s="269"/>
      <c r="E38" s="270"/>
      <c r="F38" s="270"/>
      <c r="G38" s="271"/>
      <c r="H38" s="272"/>
      <c r="I38" s="272"/>
      <c r="J38" s="272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3"/>
      <c r="V38" s="274"/>
      <c r="W38" s="270"/>
      <c r="X38" s="270"/>
      <c r="Y38" s="265"/>
      <c r="Z38" s="266"/>
      <c r="AA38" s="275"/>
    </row>
    <row r="39" spans="2:27" ht="18" customHeight="1" x14ac:dyDescent="0.5">
      <c r="B39" s="268">
        <v>33</v>
      </c>
      <c r="C39" s="258"/>
      <c r="D39" s="269"/>
      <c r="E39" s="270"/>
      <c r="F39" s="270"/>
      <c r="G39" s="271"/>
      <c r="H39" s="272"/>
      <c r="I39" s="272"/>
      <c r="J39" s="272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3"/>
      <c r="V39" s="274"/>
      <c r="W39" s="270"/>
      <c r="X39" s="270"/>
      <c r="Y39" s="265"/>
      <c r="Z39" s="266"/>
      <c r="AA39" s="275"/>
    </row>
    <row r="40" spans="2:27" ht="18" customHeight="1" x14ac:dyDescent="0.5">
      <c r="B40" s="268">
        <v>34</v>
      </c>
      <c r="C40" s="258"/>
      <c r="D40" s="269"/>
      <c r="E40" s="270"/>
      <c r="F40" s="270"/>
      <c r="G40" s="271"/>
      <c r="H40" s="272"/>
      <c r="I40" s="272"/>
      <c r="J40" s="272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3"/>
      <c r="V40" s="274"/>
      <c r="W40" s="270"/>
      <c r="X40" s="270"/>
      <c r="Y40" s="265"/>
      <c r="Z40" s="266"/>
      <c r="AA40" s="275"/>
    </row>
    <row r="41" spans="2:27" ht="18" customHeight="1" x14ac:dyDescent="0.5">
      <c r="B41" s="257">
        <v>35</v>
      </c>
      <c r="C41" s="258"/>
      <c r="D41" s="269"/>
      <c r="E41" s="270"/>
      <c r="F41" s="270"/>
      <c r="G41" s="271"/>
      <c r="H41" s="272"/>
      <c r="I41" s="272"/>
      <c r="J41" s="272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3"/>
      <c r="V41" s="274"/>
      <c r="W41" s="270"/>
      <c r="X41" s="270"/>
      <c r="Y41" s="265"/>
      <c r="Z41" s="266"/>
      <c r="AA41" s="275"/>
    </row>
    <row r="42" spans="2:27" ht="18" customHeight="1" x14ac:dyDescent="0.5">
      <c r="B42" s="268">
        <v>36</v>
      </c>
      <c r="C42" s="258"/>
      <c r="D42" s="269"/>
      <c r="E42" s="270"/>
      <c r="F42" s="270"/>
      <c r="G42" s="271"/>
      <c r="H42" s="272"/>
      <c r="I42" s="272"/>
      <c r="J42" s="272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3"/>
      <c r="V42" s="274"/>
      <c r="W42" s="270"/>
      <c r="X42" s="270"/>
      <c r="Y42" s="265"/>
      <c r="Z42" s="266"/>
      <c r="AA42" s="275"/>
    </row>
    <row r="43" spans="2:27" ht="18" customHeight="1" x14ac:dyDescent="0.5">
      <c r="B43" s="268">
        <v>37</v>
      </c>
      <c r="C43" s="258"/>
      <c r="D43" s="269"/>
      <c r="E43" s="270"/>
      <c r="F43" s="270"/>
      <c r="G43" s="271"/>
      <c r="H43" s="272"/>
      <c r="I43" s="272"/>
      <c r="J43" s="272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3"/>
      <c r="V43" s="274"/>
      <c r="W43" s="270"/>
      <c r="X43" s="270"/>
      <c r="Y43" s="265"/>
      <c r="Z43" s="266"/>
      <c r="AA43" s="275"/>
    </row>
    <row r="44" spans="2:27" ht="18" customHeight="1" x14ac:dyDescent="0.5">
      <c r="B44" s="268">
        <v>38</v>
      </c>
      <c r="C44" s="258"/>
      <c r="D44" s="269"/>
      <c r="E44" s="270"/>
      <c r="F44" s="270"/>
      <c r="G44" s="271"/>
      <c r="H44" s="272"/>
      <c r="I44" s="272"/>
      <c r="J44" s="272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3"/>
      <c r="V44" s="274"/>
      <c r="W44" s="270"/>
      <c r="X44" s="270"/>
      <c r="Y44" s="265"/>
      <c r="Z44" s="266"/>
      <c r="AA44" s="275"/>
    </row>
    <row r="45" spans="2:27" ht="18" customHeight="1" x14ac:dyDescent="0.5">
      <c r="B45" s="257">
        <v>39</v>
      </c>
      <c r="C45" s="258"/>
      <c r="D45" s="269"/>
      <c r="E45" s="270"/>
      <c r="F45" s="270"/>
      <c r="G45" s="271"/>
      <c r="H45" s="272"/>
      <c r="I45" s="272"/>
      <c r="J45" s="272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3"/>
      <c r="V45" s="274"/>
      <c r="W45" s="270"/>
      <c r="X45" s="270"/>
      <c r="Y45" s="265"/>
      <c r="Z45" s="266"/>
      <c r="AA45" s="275"/>
    </row>
    <row r="46" spans="2:27" ht="18" customHeight="1" thickBot="1" x14ac:dyDescent="0.55000000000000004">
      <c r="B46" s="279">
        <v>40</v>
      </c>
      <c r="C46" s="258"/>
      <c r="D46" s="280"/>
      <c r="E46" s="281"/>
      <c r="F46" s="281"/>
      <c r="G46" s="282"/>
      <c r="H46" s="283"/>
      <c r="I46" s="283"/>
      <c r="J46" s="283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4"/>
      <c r="V46" s="274"/>
      <c r="W46" s="281"/>
      <c r="X46" s="281"/>
      <c r="Y46" s="265"/>
      <c r="Z46" s="266"/>
      <c r="AA46" s="285"/>
    </row>
    <row r="47" spans="2:27" ht="17.100000000000001" customHeight="1" x14ac:dyDescent="0.5"/>
    <row r="48" spans="2:27" ht="17.100000000000001" customHeight="1" x14ac:dyDescent="0.55000000000000004">
      <c r="P48" s="286" t="s">
        <v>26</v>
      </c>
      <c r="Q48" s="286"/>
      <c r="R48" s="286"/>
      <c r="S48" s="287">
        <v>0</v>
      </c>
      <c r="U48" s="288" t="s">
        <v>27</v>
      </c>
      <c r="V48" s="289"/>
      <c r="W48" s="290">
        <f>COUNTIF($Z$7:$Z$47,"0")</f>
        <v>9</v>
      </c>
      <c r="X48" s="291" t="s">
        <v>28</v>
      </c>
      <c r="Z48" s="292"/>
    </row>
    <row r="49" spans="16:26" ht="17.100000000000001" customHeight="1" x14ac:dyDescent="0.55000000000000004">
      <c r="P49" s="286" t="s">
        <v>26</v>
      </c>
      <c r="R49" s="286"/>
      <c r="S49" s="287">
        <v>1</v>
      </c>
      <c r="U49" s="288" t="s">
        <v>27</v>
      </c>
      <c r="V49" s="289"/>
      <c r="W49" s="290">
        <f>COUNTIF($Z$7:$Z$47,"1")</f>
        <v>2</v>
      </c>
      <c r="X49" s="291" t="s">
        <v>28</v>
      </c>
    </row>
    <row r="50" spans="16:26" ht="17.100000000000001" customHeight="1" x14ac:dyDescent="0.55000000000000004">
      <c r="P50" s="286" t="s">
        <v>26</v>
      </c>
      <c r="Q50" s="286"/>
      <c r="R50" s="286"/>
      <c r="S50" s="478">
        <v>1.5</v>
      </c>
      <c r="T50" s="479"/>
      <c r="U50" s="288" t="s">
        <v>27</v>
      </c>
      <c r="V50" s="289"/>
      <c r="W50" s="290">
        <f>COUNTIF($Z$7:$Z$47,"1.5")</f>
        <v>2</v>
      </c>
      <c r="X50" s="291" t="s">
        <v>28</v>
      </c>
    </row>
    <row r="51" spans="16:26" ht="17.100000000000001" customHeight="1" x14ac:dyDescent="0.55000000000000004">
      <c r="P51" s="286" t="s">
        <v>26</v>
      </c>
      <c r="Q51" s="286"/>
      <c r="R51" s="286"/>
      <c r="S51" s="293">
        <v>2</v>
      </c>
      <c r="U51" s="288" t="s">
        <v>27</v>
      </c>
      <c r="V51" s="289"/>
      <c r="W51" s="290">
        <f>COUNTIF($Z$7:$Z$47,"2")</f>
        <v>2</v>
      </c>
      <c r="X51" s="291" t="s">
        <v>28</v>
      </c>
      <c r="Z51" s="292"/>
    </row>
    <row r="52" spans="16:26" ht="17.100000000000001" customHeight="1" x14ac:dyDescent="0.55000000000000004">
      <c r="P52" s="286" t="s">
        <v>26</v>
      </c>
      <c r="Q52" s="286"/>
      <c r="R52" s="286"/>
      <c r="S52" s="478">
        <v>2.5</v>
      </c>
      <c r="T52" s="480"/>
      <c r="U52" s="288" t="s">
        <v>27</v>
      </c>
      <c r="V52" s="289"/>
      <c r="W52" s="290">
        <f>COUNTIF($Z$7:$Z$47,"2.5")</f>
        <v>1</v>
      </c>
      <c r="X52" s="291" t="s">
        <v>28</v>
      </c>
    </row>
    <row r="53" spans="16:26" ht="17.100000000000001" customHeight="1" x14ac:dyDescent="0.55000000000000004">
      <c r="P53" s="286" t="s">
        <v>26</v>
      </c>
      <c r="Q53" s="286"/>
      <c r="R53" s="286"/>
      <c r="S53" s="287">
        <v>3</v>
      </c>
      <c r="U53" s="288" t="s">
        <v>27</v>
      </c>
      <c r="V53" s="289"/>
      <c r="W53" s="290">
        <f>COUNTIF($Z$7:$Z$47,"3")</f>
        <v>2</v>
      </c>
      <c r="X53" s="291" t="s">
        <v>28</v>
      </c>
    </row>
    <row r="54" spans="16:26" ht="17.100000000000001" customHeight="1" x14ac:dyDescent="0.55000000000000004">
      <c r="P54" s="286" t="s">
        <v>26</v>
      </c>
      <c r="Q54" s="286"/>
      <c r="R54" s="286"/>
      <c r="S54" s="478">
        <v>3.5</v>
      </c>
      <c r="T54" s="480"/>
      <c r="U54" s="288" t="s">
        <v>27</v>
      </c>
      <c r="V54" s="289"/>
      <c r="W54" s="290">
        <f>COUNTIF($Z$7:$Z$47,"3.5")</f>
        <v>1</v>
      </c>
      <c r="X54" s="291" t="s">
        <v>28</v>
      </c>
    </row>
    <row r="55" spans="16:26" ht="17.100000000000001" customHeight="1" x14ac:dyDescent="0.55000000000000004">
      <c r="P55" s="286" t="s">
        <v>26</v>
      </c>
      <c r="Q55" s="286"/>
      <c r="R55" s="286"/>
      <c r="S55" s="287">
        <v>4</v>
      </c>
      <c r="U55" s="288" t="s">
        <v>27</v>
      </c>
      <c r="V55" s="289"/>
      <c r="W55" s="290">
        <f>COUNTIF($Z$7:$Z$47,"4")</f>
        <v>3</v>
      </c>
      <c r="X55" s="291" t="s">
        <v>28</v>
      </c>
    </row>
    <row r="56" spans="16:26" ht="17.100000000000001" customHeight="1" x14ac:dyDescent="0.55000000000000004">
      <c r="Q56" s="291" t="s">
        <v>30</v>
      </c>
      <c r="S56" s="287" t="s">
        <v>17</v>
      </c>
      <c r="U56" s="288" t="s">
        <v>27</v>
      </c>
      <c r="V56" s="289"/>
      <c r="W56" s="290">
        <f>COUNTIF($Z$7:$Z$47,"ร")</f>
        <v>0</v>
      </c>
      <c r="X56" s="291" t="s">
        <v>28</v>
      </c>
    </row>
    <row r="57" spans="16:26" ht="17.100000000000001" customHeight="1" x14ac:dyDescent="0.55000000000000004">
      <c r="Q57" s="291" t="s">
        <v>30</v>
      </c>
      <c r="S57" s="291" t="s">
        <v>18</v>
      </c>
      <c r="U57" s="288" t="s">
        <v>27</v>
      </c>
      <c r="V57" s="289"/>
      <c r="W57" s="290">
        <f>COUNTIF($Z$7:$Z$47,"มส")</f>
        <v>0</v>
      </c>
      <c r="X57" s="291" t="s">
        <v>28</v>
      </c>
    </row>
    <row r="58" spans="16:26" ht="17.100000000000001" customHeight="1" x14ac:dyDescent="0.55000000000000004">
      <c r="Q58" s="291" t="s">
        <v>30</v>
      </c>
      <c r="S58" s="291" t="s">
        <v>19</v>
      </c>
      <c r="U58" s="288" t="s">
        <v>27</v>
      </c>
      <c r="V58" s="289"/>
      <c r="W58" s="290">
        <f>COUNTIF($Z$7:$Z$47,"ผ")</f>
        <v>0</v>
      </c>
      <c r="X58" s="291" t="s">
        <v>28</v>
      </c>
    </row>
    <row r="59" spans="16:26" ht="17.100000000000001" customHeight="1" x14ac:dyDescent="0.55000000000000004">
      <c r="Q59" s="291" t="s">
        <v>30</v>
      </c>
      <c r="S59" s="291" t="s">
        <v>20</v>
      </c>
      <c r="U59" s="288" t="s">
        <v>27</v>
      </c>
      <c r="V59" s="289"/>
      <c r="W59" s="290">
        <f>COUNTIF($Z$7:$Z$47,"มผ")</f>
        <v>0</v>
      </c>
      <c r="X59" s="291" t="s">
        <v>28</v>
      </c>
    </row>
    <row r="60" spans="16:26" ht="17.100000000000001" customHeight="1" x14ac:dyDescent="0.55000000000000004">
      <c r="R60" s="289"/>
      <c r="S60" s="289"/>
      <c r="T60" s="291"/>
      <c r="U60" s="291"/>
      <c r="V60" s="291"/>
      <c r="W60" s="290">
        <f>SUM(W48:W59)</f>
        <v>22</v>
      </c>
      <c r="X60" s="291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J437"/>
  <sheetViews>
    <sheetView view="pageBreakPreview" zoomScaleNormal="100" zoomScaleSheetLayoutView="100" workbookViewId="0">
      <selection activeCell="D14" sqref="D14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149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497" t="s">
        <v>71</v>
      </c>
      <c r="C1" s="497"/>
      <c r="D1" s="497"/>
      <c r="E1" s="497"/>
      <c r="F1" s="497"/>
      <c r="G1" s="497"/>
      <c r="H1" s="497"/>
      <c r="I1" s="497"/>
      <c r="J1" s="497"/>
    </row>
    <row r="2" spans="2:10" ht="24.95" customHeight="1" x14ac:dyDescent="0.55000000000000004">
      <c r="B2" s="497" t="s">
        <v>102</v>
      </c>
      <c r="C2" s="497"/>
      <c r="D2" s="497"/>
      <c r="E2" s="497"/>
      <c r="F2" s="497"/>
      <c r="G2" s="497"/>
      <c r="H2" s="497"/>
      <c r="I2" s="497"/>
      <c r="J2" s="497"/>
    </row>
    <row r="3" spans="2:10" s="5" customFormat="1" ht="18" customHeight="1" x14ac:dyDescent="0.5">
      <c r="B3" s="538" t="s">
        <v>33</v>
      </c>
      <c r="C3" s="538" t="s">
        <v>34</v>
      </c>
      <c r="D3" s="539" t="s">
        <v>51</v>
      </c>
      <c r="E3" s="2" t="s">
        <v>3</v>
      </c>
      <c r="F3" s="2" t="s">
        <v>72</v>
      </c>
      <c r="G3" s="500" t="s">
        <v>43</v>
      </c>
      <c r="H3" s="131"/>
      <c r="I3" s="3"/>
      <c r="J3" s="4"/>
    </row>
    <row r="4" spans="2:10" s="5" customFormat="1" ht="18" customHeight="1" x14ac:dyDescent="0.5">
      <c r="B4" s="538"/>
      <c r="C4" s="538"/>
      <c r="D4" s="539"/>
      <c r="E4" s="6">
        <v>100</v>
      </c>
      <c r="F4" s="6" t="s">
        <v>73</v>
      </c>
      <c r="G4" s="500"/>
      <c r="H4" s="132"/>
      <c r="I4" s="145"/>
      <c r="J4" s="7"/>
    </row>
    <row r="5" spans="2:10" s="5" customFormat="1" ht="18" customHeight="1" x14ac:dyDescent="0.5">
      <c r="B5" s="8">
        <v>1</v>
      </c>
      <c r="C5" s="8">
        <f>'เวลาเรียน1-3'!C6</f>
        <v>12697</v>
      </c>
      <c r="D5" s="133" t="str">
        <f>'เวลาเรียน1-3'!D6</f>
        <v>เด็กหญิง จารุวรรณ  ดาทอง</v>
      </c>
      <c r="E5" s="8">
        <f>'[1]รวมคะแนน3-2'!Y7</f>
        <v>52</v>
      </c>
      <c r="F5" s="8" t="str">
        <f>'[1]รวมคะแนน3-2'!Z7</f>
        <v>1</v>
      </c>
      <c r="G5" s="9"/>
      <c r="H5" s="132"/>
      <c r="I5" s="145"/>
      <c r="J5" s="7"/>
    </row>
    <row r="6" spans="2:10" s="5" customFormat="1" ht="18" customHeight="1" x14ac:dyDescent="0.5">
      <c r="B6" s="8">
        <v>2</v>
      </c>
      <c r="C6" s="8">
        <f>'เวลาเรียน1-3'!C7</f>
        <v>12706</v>
      </c>
      <c r="D6" s="133" t="str">
        <f>'เวลาเรียน1-3'!D7</f>
        <v>เด็กหญิง อักษราภัค  แซ่ลิ้ม</v>
      </c>
      <c r="E6" s="8">
        <f>'[1]รวมคะแนน3-2'!Y8</f>
        <v>52</v>
      </c>
      <c r="F6" s="8" t="str">
        <f>'[1]รวมคะแนน3-2'!Z8</f>
        <v>1</v>
      </c>
      <c r="G6" s="9"/>
      <c r="H6" s="132"/>
      <c r="I6" s="145"/>
      <c r="J6" s="7"/>
    </row>
    <row r="7" spans="2:10" s="5" customFormat="1" ht="18" customHeight="1" x14ac:dyDescent="0.5">
      <c r="B7" s="8">
        <v>3</v>
      </c>
      <c r="C7" s="8">
        <f>'เวลาเรียน1-3'!C8</f>
        <v>12707</v>
      </c>
      <c r="D7" s="133" t="str">
        <f>'เวลาเรียน1-3'!D8</f>
        <v>เด็กชาย ตีมูร  ซาลิอาน</v>
      </c>
      <c r="E7" s="8">
        <f>'[1]รวมคะแนน3-2'!Y9</f>
        <v>59</v>
      </c>
      <c r="F7" s="8" t="str">
        <f>'[1]รวมคะแนน3-2'!Z9</f>
        <v>1.5</v>
      </c>
      <c r="G7" s="9"/>
      <c r="H7" s="132"/>
      <c r="I7" s="145"/>
      <c r="J7" s="7"/>
    </row>
    <row r="8" spans="2:10" s="5" customFormat="1" ht="18" customHeight="1" x14ac:dyDescent="0.5">
      <c r="B8" s="8">
        <v>4</v>
      </c>
      <c r="C8" s="8">
        <f>'เวลาเรียน1-3'!C9</f>
        <v>12723</v>
      </c>
      <c r="D8" s="133" t="str">
        <f>'เวลาเรียน1-3'!D9</f>
        <v>เด็กชาย ลิขิต  พันทวี</v>
      </c>
      <c r="E8" s="8">
        <f>'[1]รวมคะแนน3-2'!Y10</f>
        <v>63</v>
      </c>
      <c r="F8" s="8" t="str">
        <f>'[1]รวมคะแนน3-2'!Z10</f>
        <v>2</v>
      </c>
      <c r="G8" s="9"/>
      <c r="H8" s="132"/>
      <c r="I8" s="145"/>
      <c r="J8" s="7"/>
    </row>
    <row r="9" spans="2:10" s="5" customFormat="1" ht="18" customHeight="1" x14ac:dyDescent="0.5">
      <c r="B9" s="8">
        <v>5</v>
      </c>
      <c r="C9" s="8">
        <f>'เวลาเรียน1-3'!C10</f>
        <v>12741</v>
      </c>
      <c r="D9" s="133" t="str">
        <f>'เวลาเรียน1-3'!D10</f>
        <v>เด็กชาย พัฒนพงศ์  ขานฉนวน</v>
      </c>
      <c r="E9" s="8">
        <f>'[1]รวมคะแนน3-2'!Y11</f>
        <v>71</v>
      </c>
      <c r="F9" s="8" t="str">
        <f>'[1]รวมคะแนน3-2'!Z11</f>
        <v>3</v>
      </c>
      <c r="G9" s="9"/>
      <c r="H9" s="132"/>
      <c r="I9" s="145"/>
      <c r="J9" s="7"/>
    </row>
    <row r="10" spans="2:10" s="5" customFormat="1" ht="18" customHeight="1" x14ac:dyDescent="0.5">
      <c r="B10" s="8">
        <v>6</v>
      </c>
      <c r="C10" s="8">
        <f>'เวลาเรียน1-3'!C11</f>
        <v>12794</v>
      </c>
      <c r="D10" s="133" t="str">
        <f>'เวลาเรียน1-3'!D11</f>
        <v>เด็กหญิง ปวีณอร  คล้ายโพธิ์ทอง</v>
      </c>
      <c r="E10" s="8">
        <f>'[1]รวมคะแนน3-2'!Y12</f>
        <v>54</v>
      </c>
      <c r="F10" s="8" t="str">
        <f>'[1]รวมคะแนน3-2'!Z12</f>
        <v>1</v>
      </c>
      <c r="G10" s="9"/>
      <c r="H10" s="132"/>
      <c r="I10" s="145"/>
      <c r="J10" s="7"/>
    </row>
    <row r="11" spans="2:10" s="5" customFormat="1" ht="18" customHeight="1" x14ac:dyDescent="0.5">
      <c r="B11" s="8">
        <v>7</v>
      </c>
      <c r="C11" s="8">
        <f>'เวลาเรียน1-3'!C12</f>
        <v>12928</v>
      </c>
      <c r="D11" s="133" t="str">
        <f>'เวลาเรียน1-3'!D12</f>
        <v>เด็กชาย ธีรภัทร  บูชา</v>
      </c>
      <c r="E11" s="8">
        <f>'[1]รวมคะแนน3-2'!Y13</f>
        <v>0</v>
      </c>
      <c r="F11" s="8" t="str">
        <f>'[1]รวมคะแนน3-2'!Z13</f>
        <v>0</v>
      </c>
      <c r="G11" s="9"/>
      <c r="H11" s="132"/>
      <c r="I11" s="145"/>
      <c r="J11" s="7"/>
    </row>
    <row r="12" spans="2:10" s="5" customFormat="1" ht="18" customHeight="1" x14ac:dyDescent="0.5">
      <c r="B12" s="8">
        <v>8</v>
      </c>
      <c r="C12" s="8">
        <f>'เวลาเรียน1-3'!C13</f>
        <v>13078</v>
      </c>
      <c r="D12" s="133" t="str">
        <f>'เวลาเรียน1-3'!D13</f>
        <v>เด็กชาย ชลธร  อัลอูเซลี</v>
      </c>
      <c r="E12" s="8">
        <f>'[1]รวมคะแนน3-2'!Y14</f>
        <v>86</v>
      </c>
      <c r="F12" s="8">
        <f>'[1]รวมคะแนน3-2'!Z14</f>
        <v>4</v>
      </c>
      <c r="G12" s="9"/>
      <c r="H12" s="132"/>
      <c r="I12" s="145"/>
      <c r="J12" s="7"/>
    </row>
    <row r="13" spans="2:10" s="5" customFormat="1" ht="18" customHeight="1" x14ac:dyDescent="0.5">
      <c r="B13" s="8">
        <v>9</v>
      </c>
      <c r="C13" s="8">
        <f>'เวลาเรียน1-3'!C14</f>
        <v>13370</v>
      </c>
      <c r="D13" s="133" t="str">
        <f>'เวลาเรียน1-3'!D14</f>
        <v>เด็กหญิง ธิดา  มะสาลี</v>
      </c>
      <c r="E13" s="8">
        <f>'[1]รวมคะแนน3-2'!Y15</f>
        <v>0</v>
      </c>
      <c r="F13" s="8" t="str">
        <f>'[1]รวมคะแนน3-2'!Z15</f>
        <v>0</v>
      </c>
      <c r="G13" s="9"/>
      <c r="H13" s="132"/>
      <c r="I13" s="145"/>
      <c r="J13" s="7"/>
    </row>
    <row r="14" spans="2:10" s="5" customFormat="1" ht="18" customHeight="1" x14ac:dyDescent="0.5">
      <c r="B14" s="8">
        <v>10</v>
      </c>
      <c r="C14" s="8">
        <f>'เวลาเรียน1-3'!C15</f>
        <v>13640</v>
      </c>
      <c r="D14" s="133" t="str">
        <f>'เวลาเรียน1-3'!D15</f>
        <v>เด็กชาย อรรถพล  เกวียกกุทัณฑ์</v>
      </c>
      <c r="E14" s="8">
        <f>'[1]รวมคะแนน3-2'!Y16</f>
        <v>0</v>
      </c>
      <c r="F14" s="8" t="str">
        <f>'[1]รวมคะแนน3-2'!Z16</f>
        <v>0</v>
      </c>
      <c r="G14" s="9"/>
      <c r="H14" s="505" t="s">
        <v>15</v>
      </c>
      <c r="I14" s="505"/>
      <c r="J14" s="506"/>
    </row>
    <row r="15" spans="2:10" s="5" customFormat="1" ht="18" customHeight="1" x14ac:dyDescent="0.5">
      <c r="B15" s="8">
        <v>11</v>
      </c>
      <c r="C15" s="8">
        <f>'เวลาเรียน1-3'!C16</f>
        <v>13643</v>
      </c>
      <c r="D15" s="133" t="str">
        <f>'เวลาเรียน1-3'!D16</f>
        <v>เด็กชาย เสฏฐวุฒิ  แสนใหม่</v>
      </c>
      <c r="E15" s="8">
        <f>'[1]รวมคะแนน3-2'!Y17</f>
        <v>0</v>
      </c>
      <c r="F15" s="8" t="str">
        <f>'[1]รวมคะแนน3-2'!Z17</f>
        <v>0</v>
      </c>
      <c r="G15" s="9"/>
      <c r="H15" s="132" t="s">
        <v>74</v>
      </c>
      <c r="I15" s="145">
        <f>'รวมคะแนน1-3'!W49</f>
        <v>2</v>
      </c>
      <c r="J15" s="146" t="s">
        <v>28</v>
      </c>
    </row>
    <row r="16" spans="2:10" s="5" customFormat="1" ht="18" customHeight="1" x14ac:dyDescent="0.5">
      <c r="B16" s="8">
        <v>12</v>
      </c>
      <c r="C16" s="8">
        <f>'เวลาเรียน1-3'!C17</f>
        <v>13649</v>
      </c>
      <c r="D16" s="133" t="str">
        <f>'เวลาเรียน1-3'!D17</f>
        <v>เด็กหญิง นาครัตน์  ต้นทอง</v>
      </c>
      <c r="E16" s="8">
        <f>'[1]รวมคะแนน3-2'!Y18</f>
        <v>0</v>
      </c>
      <c r="F16" s="8" t="str">
        <f>'[1]รวมคะแนน3-2'!Z18</f>
        <v>0</v>
      </c>
      <c r="G16" s="9"/>
      <c r="H16" s="132" t="s">
        <v>75</v>
      </c>
      <c r="I16" s="145">
        <f>'รวมคะแนน1-3'!W50</f>
        <v>2</v>
      </c>
      <c r="J16" s="146" t="s">
        <v>28</v>
      </c>
    </row>
    <row r="17" spans="2:10" s="5" customFormat="1" ht="18" customHeight="1" x14ac:dyDescent="0.5">
      <c r="B17" s="8">
        <v>13</v>
      </c>
      <c r="C17" s="8">
        <f>'เวลาเรียน1-3'!C18</f>
        <v>13655</v>
      </c>
      <c r="D17" s="133" t="str">
        <f>'เวลาเรียน1-3'!D18</f>
        <v>เด็กชาย ณัฐพงศ์  ธรรมิภักดิ์</v>
      </c>
      <c r="E17" s="8">
        <f>'[1]รวมคะแนน3-2'!Y19</f>
        <v>80</v>
      </c>
      <c r="F17" s="8">
        <f>'[1]รวมคะแนน3-2'!Z19</f>
        <v>4</v>
      </c>
      <c r="G17" s="9"/>
      <c r="H17" s="132" t="s">
        <v>76</v>
      </c>
      <c r="I17" s="145">
        <f>'รวมคะแนน1-3'!W51</f>
        <v>2</v>
      </c>
      <c r="J17" s="146" t="s">
        <v>28</v>
      </c>
    </row>
    <row r="18" spans="2:10" s="5" customFormat="1" ht="18" customHeight="1" x14ac:dyDescent="0.5">
      <c r="B18" s="8">
        <v>14</v>
      </c>
      <c r="C18" s="8">
        <f>'เวลาเรียน1-3'!C19</f>
        <v>13657</v>
      </c>
      <c r="D18" s="133" t="str">
        <f>'เวลาเรียน1-3'!D19</f>
        <v>เด็กหญิง ภัทรธิดา  แซ่ซึง</v>
      </c>
      <c r="E18" s="8">
        <f>'[1]รวมคะแนน3-2'!Y20</f>
        <v>0</v>
      </c>
      <c r="F18" s="8" t="str">
        <f>'[1]รวมคะแนน3-2'!Z20</f>
        <v>0</v>
      </c>
      <c r="G18" s="9"/>
      <c r="H18" s="132" t="s">
        <v>77</v>
      </c>
      <c r="I18" s="145">
        <f>'รวมคะแนน1-3'!W52</f>
        <v>1</v>
      </c>
      <c r="J18" s="146" t="s">
        <v>28</v>
      </c>
    </row>
    <row r="19" spans="2:10" s="5" customFormat="1" ht="18" customHeight="1" x14ac:dyDescent="0.5">
      <c r="B19" s="8">
        <v>15</v>
      </c>
      <c r="C19" s="8">
        <f>'เวลาเรียน1-3'!C20</f>
        <v>13661</v>
      </c>
      <c r="D19" s="133" t="str">
        <f>'เวลาเรียน1-3'!D20</f>
        <v>เด็กชาย เกษม  สิทธิวงศ์</v>
      </c>
      <c r="E19" s="8">
        <f>'[1]รวมคะแนน3-2'!Y21</f>
        <v>67</v>
      </c>
      <c r="F19" s="8" t="str">
        <f>'[1]รวมคะแนน3-2'!Z21</f>
        <v>2.5</v>
      </c>
      <c r="G19" s="9"/>
      <c r="H19" s="132" t="s">
        <v>78</v>
      </c>
      <c r="I19" s="145">
        <f>'รวมคะแนน1-3'!W53</f>
        <v>2</v>
      </c>
      <c r="J19" s="146" t="s">
        <v>28</v>
      </c>
    </row>
    <row r="20" spans="2:10" s="5" customFormat="1" ht="18" customHeight="1" x14ac:dyDescent="0.5">
      <c r="B20" s="8">
        <v>16</v>
      </c>
      <c r="C20" s="8">
        <f>'เวลาเรียน1-3'!C21</f>
        <v>13669</v>
      </c>
      <c r="D20" s="133" t="str">
        <f>'เวลาเรียน1-3'!D21</f>
        <v>เด็กชาย กิตติพล  อ้นอำพร</v>
      </c>
      <c r="E20" s="8">
        <f>'[1]รวมคะแนน3-2'!Y22</f>
        <v>0</v>
      </c>
      <c r="F20" s="8" t="str">
        <f>'[1]รวมคะแนน3-2'!Z22</f>
        <v>0</v>
      </c>
      <c r="G20" s="9"/>
      <c r="H20" s="132" t="s">
        <v>79</v>
      </c>
      <c r="I20" s="145">
        <f>'รวมคะแนน1-3'!W54</f>
        <v>1</v>
      </c>
      <c r="J20" s="146" t="s">
        <v>28</v>
      </c>
    </row>
    <row r="21" spans="2:10" s="5" customFormat="1" ht="18" customHeight="1" x14ac:dyDescent="0.5">
      <c r="B21" s="8">
        <v>17</v>
      </c>
      <c r="C21" s="8">
        <f>'เวลาเรียน1-3'!C22</f>
        <v>13677</v>
      </c>
      <c r="D21" s="133" t="str">
        <f>'เวลาเรียน1-3'!D22</f>
        <v>เด็กหญิง วิภาดา  แก้วสี</v>
      </c>
      <c r="E21" s="8">
        <f>'[1]รวมคะแนน3-2'!Y23</f>
        <v>0</v>
      </c>
      <c r="F21" s="8" t="str">
        <f>'[1]รวมคะแนน3-2'!Z23</f>
        <v>0</v>
      </c>
      <c r="G21" s="9"/>
      <c r="H21" s="132" t="s">
        <v>80</v>
      </c>
      <c r="I21" s="145">
        <f>'รวมคะแนน1-3'!W55</f>
        <v>3</v>
      </c>
      <c r="J21" s="146" t="s">
        <v>28</v>
      </c>
    </row>
    <row r="22" spans="2:10" s="5" customFormat="1" ht="18" customHeight="1" x14ac:dyDescent="0.5">
      <c r="B22" s="8">
        <v>18</v>
      </c>
      <c r="C22" s="8">
        <f>'เวลาเรียน1-3'!C23</f>
        <v>13680</v>
      </c>
      <c r="D22" s="133" t="str">
        <f>'เวลาเรียน1-3'!D23</f>
        <v>เด็กหญิง ชีวพร  เยาวรัตน์</v>
      </c>
      <c r="E22" s="8">
        <f>'[1]รวมคะแนน3-2'!Y24</f>
        <v>0</v>
      </c>
      <c r="F22" s="8" t="str">
        <f>'[1]รวมคะแนน3-2'!Z24</f>
        <v>0</v>
      </c>
      <c r="G22" s="9"/>
      <c r="H22" s="134" t="s">
        <v>81</v>
      </c>
      <c r="I22" s="147">
        <f>SUM(I15:I21)</f>
        <v>13</v>
      </c>
      <c r="J22" s="148" t="s">
        <v>28</v>
      </c>
    </row>
    <row r="23" spans="2:10" s="5" customFormat="1" ht="18" customHeight="1" x14ac:dyDescent="0.5">
      <c r="B23" s="8">
        <v>19</v>
      </c>
      <c r="C23" s="8">
        <f>'เวลาเรียน1-3'!C24</f>
        <v>13681</v>
      </c>
      <c r="D23" s="133" t="str">
        <f>'เวลาเรียน1-3'!D24</f>
        <v>เด็กชาย ศราวุธ  สุนา</v>
      </c>
      <c r="E23" s="8">
        <f>'[1]รวมคะแนน3-2'!Y25</f>
        <v>75</v>
      </c>
      <c r="F23" s="8" t="str">
        <f>'[1]รวมคะแนน3-2'!Z25</f>
        <v>3.5</v>
      </c>
      <c r="G23" s="9"/>
      <c r="H23" s="132" t="s">
        <v>82</v>
      </c>
      <c r="I23" s="145">
        <f>'รวมคะแนน1-3'!W48</f>
        <v>9</v>
      </c>
      <c r="J23" s="146" t="s">
        <v>28</v>
      </c>
    </row>
    <row r="24" spans="2:10" s="5" customFormat="1" ht="18" customHeight="1" x14ac:dyDescent="0.5">
      <c r="B24" s="8">
        <v>20</v>
      </c>
      <c r="C24" s="8">
        <f>'เวลาเรียน1-3'!C25</f>
        <v>13682</v>
      </c>
      <c r="D24" s="133" t="str">
        <f>'เวลาเรียน1-3'!D25</f>
        <v>เด็กชาย ฉัตรชัย  นาคเสม</v>
      </c>
      <c r="E24" s="8">
        <f>'[1]รวมคะแนน3-2'!Y26</f>
        <v>0</v>
      </c>
      <c r="F24" s="8" t="str">
        <f>'[1]รวมคะแนน3-2'!Z26</f>
        <v>0</v>
      </c>
      <c r="G24" s="9"/>
      <c r="H24" s="132" t="s">
        <v>17</v>
      </c>
      <c r="I24" s="145">
        <f>'รวมคะแนน1-3'!W56</f>
        <v>0</v>
      </c>
      <c r="J24" s="146" t="s">
        <v>28</v>
      </c>
    </row>
    <row r="25" spans="2:10" s="5" customFormat="1" ht="18" customHeight="1" x14ac:dyDescent="0.5">
      <c r="B25" s="8">
        <v>21</v>
      </c>
      <c r="C25" s="8">
        <f>'เวลาเรียน1-3'!C26</f>
        <v>13684</v>
      </c>
      <c r="D25" s="133" t="str">
        <f>'เวลาเรียน1-3'!D26</f>
        <v>เด็กหญิง ชลธิชา  ใจอารีย์</v>
      </c>
      <c r="E25" s="8">
        <f>'[1]รวมคะแนน3-2'!Y27</f>
        <v>0</v>
      </c>
      <c r="F25" s="8" t="str">
        <f>'[1]รวมคะแนน3-2'!Z27</f>
        <v>0</v>
      </c>
      <c r="G25" s="9"/>
      <c r="H25" s="132" t="s">
        <v>18</v>
      </c>
      <c r="I25" s="145">
        <f>'รวมคะแนน1-3'!W57</f>
        <v>0</v>
      </c>
      <c r="J25" s="146" t="s">
        <v>28</v>
      </c>
    </row>
    <row r="26" spans="2:10" s="5" customFormat="1" ht="18" customHeight="1" x14ac:dyDescent="0.5">
      <c r="B26" s="8">
        <v>22</v>
      </c>
      <c r="C26" s="8">
        <f>'เวลาเรียน1-3'!C27</f>
        <v>13713</v>
      </c>
      <c r="D26" s="133" t="str">
        <f>'เวลาเรียน1-3'!D27</f>
        <v>เด็กชาย สุริยา  พิทักษ์จรรยา</v>
      </c>
      <c r="E26" s="8">
        <f>'[1]รวมคะแนน3-2'!Y28</f>
        <v>92</v>
      </c>
      <c r="F26" s="8">
        <f>'[1]รวมคะแนน3-2'!Z28</f>
        <v>4</v>
      </c>
      <c r="G26" s="9"/>
      <c r="H26" s="134" t="s">
        <v>83</v>
      </c>
      <c r="I26" s="147">
        <f>SUM(I23:I25)</f>
        <v>9</v>
      </c>
      <c r="J26" s="148" t="s">
        <v>28</v>
      </c>
    </row>
    <row r="27" spans="2:10" s="5" customFormat="1" ht="18" customHeight="1" x14ac:dyDescent="0.5">
      <c r="B27" s="8">
        <v>23</v>
      </c>
      <c r="C27" s="8"/>
      <c r="D27" s="133"/>
      <c r="E27" s="8"/>
      <c r="F27" s="8"/>
      <c r="G27" s="9"/>
      <c r="H27" s="134" t="s">
        <v>1</v>
      </c>
      <c r="I27" s="135">
        <f>SUM(I22,(I26),)</f>
        <v>22</v>
      </c>
      <c r="J27" s="148" t="s">
        <v>28</v>
      </c>
    </row>
    <row r="28" spans="2:10" s="5" customFormat="1" ht="18" customHeight="1" x14ac:dyDescent="0.5">
      <c r="B28" s="8">
        <v>24</v>
      </c>
      <c r="C28" s="8"/>
      <c r="D28" s="133"/>
      <c r="E28" s="8"/>
      <c r="F28" s="8"/>
      <c r="G28" s="9"/>
    </row>
    <row r="29" spans="2:10" s="5" customFormat="1" ht="18" customHeight="1" x14ac:dyDescent="0.5">
      <c r="B29" s="8">
        <v>25</v>
      </c>
      <c r="C29" s="8"/>
      <c r="D29" s="133"/>
      <c r="E29" s="8"/>
      <c r="F29" s="8"/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3" t="s">
        <v>103</v>
      </c>
      <c r="I30" s="503"/>
      <c r="J30" s="504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1" t="s">
        <v>84</v>
      </c>
      <c r="I31" s="501"/>
      <c r="J31" s="502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3" t="s">
        <v>104</v>
      </c>
      <c r="I33" s="503"/>
      <c r="J33" s="504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1" t="s">
        <v>84</v>
      </c>
      <c r="I34" s="501"/>
      <c r="J34" s="502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3" t="s">
        <v>105</v>
      </c>
      <c r="I36" s="503"/>
      <c r="J36" s="504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1" t="s">
        <v>85</v>
      </c>
      <c r="I37" s="501"/>
      <c r="J37" s="502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3" t="s">
        <v>106</v>
      </c>
      <c r="I39" s="503"/>
      <c r="J39" s="504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1" t="s">
        <v>86</v>
      </c>
      <c r="I40" s="501"/>
      <c r="J40" s="502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45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45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45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ColWidth="9.140625" defaultRowHeight="21.75" x14ac:dyDescent="0.5"/>
  <cols>
    <col min="1" max="1" width="3.5703125" style="180" customWidth="1"/>
    <col min="2" max="2" width="25.5703125" style="180" customWidth="1"/>
    <col min="3" max="10" width="3.5703125" style="180" customWidth="1"/>
    <col min="11" max="22" width="3.42578125" style="180" customWidth="1"/>
    <col min="23" max="23" width="10.5703125" style="180" customWidth="1"/>
    <col min="24" max="24" width="9.140625" style="180"/>
    <col min="25" max="32" width="5.7109375" style="180" customWidth="1"/>
    <col min="33" max="33" width="9.140625" style="180"/>
    <col min="34" max="34" width="19" style="180" customWidth="1"/>
    <col min="35" max="16384" width="9.140625" style="180"/>
  </cols>
  <sheetData>
    <row r="1" spans="1:57" s="231" customFormat="1" ht="35.1" customHeight="1" thickBot="1" x14ac:dyDescent="0.6">
      <c r="A1" s="507" t="s">
        <v>180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</row>
    <row r="2" spans="1:57" ht="30" customHeight="1" thickBot="1" x14ac:dyDescent="0.55000000000000004">
      <c r="A2" s="294" t="s">
        <v>0</v>
      </c>
      <c r="B2" s="295"/>
      <c r="C2" s="508" t="s">
        <v>12</v>
      </c>
      <c r="D2" s="509"/>
      <c r="E2" s="509"/>
      <c r="F2" s="509"/>
      <c r="G2" s="509"/>
      <c r="H2" s="509"/>
      <c r="I2" s="509"/>
      <c r="J2" s="510"/>
      <c r="K2" s="508" t="s">
        <v>13</v>
      </c>
      <c r="L2" s="509"/>
      <c r="M2" s="509"/>
      <c r="N2" s="510"/>
      <c r="O2" s="511" t="s">
        <v>107</v>
      </c>
      <c r="P2" s="512"/>
      <c r="Q2" s="512"/>
      <c r="R2" s="513"/>
      <c r="S2" s="508" t="s">
        <v>13</v>
      </c>
      <c r="T2" s="509"/>
      <c r="U2" s="509"/>
      <c r="V2" s="510"/>
      <c r="W2" s="514" t="s">
        <v>43</v>
      </c>
      <c r="X2" s="231"/>
      <c r="Y2" s="526" t="s">
        <v>52</v>
      </c>
      <c r="Z2" s="526"/>
      <c r="AA2" s="526"/>
      <c r="AB2" s="526"/>
      <c r="AC2" s="526"/>
      <c r="AD2" s="526"/>
      <c r="AE2" s="526"/>
      <c r="AF2" s="526"/>
      <c r="AH2" s="296" t="s">
        <v>60</v>
      </c>
      <c r="AI2" s="231"/>
    </row>
    <row r="3" spans="1:57" ht="30" customHeight="1" x14ac:dyDescent="0.5">
      <c r="A3" s="297" t="s">
        <v>2</v>
      </c>
      <c r="B3" s="298" t="s">
        <v>51</v>
      </c>
      <c r="C3" s="521">
        <v>1</v>
      </c>
      <c r="D3" s="523">
        <v>2</v>
      </c>
      <c r="E3" s="523">
        <v>3</v>
      </c>
      <c r="F3" s="523">
        <v>4</v>
      </c>
      <c r="G3" s="523">
        <v>5</v>
      </c>
      <c r="H3" s="523">
        <v>6</v>
      </c>
      <c r="I3" s="523">
        <v>7</v>
      </c>
      <c r="J3" s="530">
        <v>8</v>
      </c>
      <c r="K3" s="299" t="s">
        <v>53</v>
      </c>
      <c r="L3" s="300" t="s">
        <v>54</v>
      </c>
      <c r="M3" s="300" t="s">
        <v>55</v>
      </c>
      <c r="N3" s="301" t="s">
        <v>56</v>
      </c>
      <c r="O3" s="302">
        <v>1</v>
      </c>
      <c r="P3" s="303">
        <v>2</v>
      </c>
      <c r="Q3" s="304">
        <v>3</v>
      </c>
      <c r="R3" s="305" t="s">
        <v>1</v>
      </c>
      <c r="S3" s="532" t="s">
        <v>53</v>
      </c>
      <c r="T3" s="517" t="s">
        <v>54</v>
      </c>
      <c r="U3" s="517" t="s">
        <v>55</v>
      </c>
      <c r="V3" s="519" t="s">
        <v>56</v>
      </c>
      <c r="W3" s="515"/>
      <c r="X3" s="231"/>
      <c r="Y3" s="306" t="s">
        <v>53</v>
      </c>
      <c r="Z3" s="307" t="s">
        <v>54</v>
      </c>
      <c r="AA3" s="307" t="s">
        <v>55</v>
      </c>
      <c r="AB3" s="308" t="s">
        <v>56</v>
      </c>
      <c r="AC3" s="309" t="s">
        <v>53</v>
      </c>
      <c r="AD3" s="310" t="s">
        <v>54</v>
      </c>
      <c r="AE3" s="310" t="s">
        <v>55</v>
      </c>
      <c r="AF3" s="311" t="s">
        <v>56</v>
      </c>
      <c r="AH3" s="527" t="s">
        <v>59</v>
      </c>
      <c r="AI3" s="231"/>
    </row>
    <row r="4" spans="1:57" ht="22.5" customHeight="1" thickBot="1" x14ac:dyDescent="0.55000000000000004">
      <c r="A4" s="312"/>
      <c r="B4" s="313"/>
      <c r="C4" s="522"/>
      <c r="D4" s="524"/>
      <c r="E4" s="524"/>
      <c r="F4" s="524"/>
      <c r="G4" s="524"/>
      <c r="H4" s="524"/>
      <c r="I4" s="524"/>
      <c r="J4" s="531"/>
      <c r="K4" s="314">
        <v>3</v>
      </c>
      <c r="L4" s="315">
        <v>2</v>
      </c>
      <c r="M4" s="315">
        <v>1</v>
      </c>
      <c r="N4" s="316">
        <v>0</v>
      </c>
      <c r="O4" s="317">
        <v>3</v>
      </c>
      <c r="P4" s="315">
        <v>3</v>
      </c>
      <c r="Q4" s="316">
        <v>3</v>
      </c>
      <c r="R4" s="318">
        <v>9</v>
      </c>
      <c r="S4" s="533"/>
      <c r="T4" s="518"/>
      <c r="U4" s="518"/>
      <c r="V4" s="520"/>
      <c r="W4" s="516"/>
      <c r="X4" s="231"/>
      <c r="Y4" s="319">
        <v>3</v>
      </c>
      <c r="Z4" s="320">
        <v>2</v>
      </c>
      <c r="AA4" s="320">
        <v>1</v>
      </c>
      <c r="AB4" s="321">
        <v>0</v>
      </c>
      <c r="AC4" s="322">
        <v>3</v>
      </c>
      <c r="AD4" s="323">
        <v>2</v>
      </c>
      <c r="AE4" s="323">
        <v>1</v>
      </c>
      <c r="AF4" s="324">
        <v>0</v>
      </c>
      <c r="AH4" s="528"/>
      <c r="AI4" s="231"/>
    </row>
    <row r="5" spans="1:57" ht="17.100000000000001" customHeight="1" x14ac:dyDescent="0.5">
      <c r="A5" s="325">
        <v>1</v>
      </c>
      <c r="B5" s="544" t="str">
        <f>'เวลาเรียน1-3'!D6</f>
        <v>เด็กหญิง จารุวรรณ  ดาทอง</v>
      </c>
      <c r="C5" s="327">
        <v>3</v>
      </c>
      <c r="D5" s="328">
        <v>3</v>
      </c>
      <c r="E5" s="328">
        <v>3</v>
      </c>
      <c r="F5" s="328">
        <v>3</v>
      </c>
      <c r="G5" s="328">
        <v>2</v>
      </c>
      <c r="H5" s="328">
        <v>2</v>
      </c>
      <c r="I5" s="328">
        <v>2</v>
      </c>
      <c r="J5" s="329">
        <v>2</v>
      </c>
      <c r="K5" s="330" t="str">
        <f t="shared" ref="K5:K26" si="0">IF(AB5&gt;0," ",IF(Y5&lt;AA5," ",IF(Z5&gt;Y5," ",IF(Y5&gt;=Z5,"/"," "))))</f>
        <v>/</v>
      </c>
      <c r="L5" s="331" t="str">
        <f>IF(AB5&gt;0," ",IF(Z5=Y5," ",IF(Z5&gt;=AA5,"/",IF(AA5&gt;Y5," ",IF(AA5&gt;Z5," ",IF(Y5=2," "))))))</f>
        <v xml:space="preserve"> </v>
      </c>
      <c r="M5" s="332" t="str">
        <f>IF(AB5&gt;0," ",IF(AA5&lt;Z5," ",IF(AA5&lt;Y5," ",IF(AA5&gt;Z5,"/",IF(AA5=Z5," ")))))</f>
        <v xml:space="preserve"> </v>
      </c>
      <c r="N5" s="333" t="str">
        <f t="shared" ref="N5:N26" si="1">IF(AB5&gt;0,"/"," ")</f>
        <v xml:space="preserve"> </v>
      </c>
      <c r="O5" s="209">
        <v>1</v>
      </c>
      <c r="P5" s="210">
        <v>1</v>
      </c>
      <c r="Q5" s="334">
        <v>3</v>
      </c>
      <c r="R5" s="335">
        <f>SUM(O5:Q5)</f>
        <v>5</v>
      </c>
      <c r="S5" s="302" t="str">
        <f>IF(R5&gt;=8,"/"," ")</f>
        <v xml:space="preserve"> </v>
      </c>
      <c r="T5" s="303" t="str">
        <f>IF(R5=7,"/",IF(R5=6,"/"," "))</f>
        <v xml:space="preserve"> </v>
      </c>
      <c r="U5" s="303" t="str">
        <f>IF(R5=5,"/",IF(R5=4,"/",IF(R5=3,"/"," ")))</f>
        <v>/</v>
      </c>
      <c r="V5" s="336" t="str">
        <f t="shared" ref="V5:V26" si="2">IF(R5&lt;3,"/"," ")</f>
        <v xml:space="preserve"> </v>
      </c>
      <c r="W5" s="337"/>
      <c r="X5" s="231"/>
      <c r="Y5" s="338">
        <f t="shared" ref="Y5:Y26" si="3">COUNTIF(C5:J5,$Y$4)</f>
        <v>4</v>
      </c>
      <c r="Z5" s="339">
        <f t="shared" ref="Z5:Z26" si="4">COUNTIF(C5:J5,$Z$4)</f>
        <v>4</v>
      </c>
      <c r="AA5" s="339">
        <f t="shared" ref="AA5:AA26" si="5">COUNTIF(C5:J5,$AA$4)</f>
        <v>0</v>
      </c>
      <c r="AB5" s="340">
        <f t="shared" ref="AB5:AB26" si="6">COUNTIF(C5:J5,$AB$4)</f>
        <v>0</v>
      </c>
      <c r="AC5" s="341" t="str">
        <f>IF(AB5&gt;0," ",IF(Y5&lt;AA5," ",IF(Z5&gt;Y5," ",IF(Y5&gt;=Z5,"3"," "))))</f>
        <v>3</v>
      </c>
      <c r="AD5" s="342" t="str">
        <f>IF(AB5&gt;0," ",IF(Z5=Y5," ",IF(Z5&gt;=AA5,"2",IF(AA5&gt;Y5," ",IF(AA5&gt;Z5," ",IF(Y5=2," "))))))</f>
        <v xml:space="preserve"> </v>
      </c>
      <c r="AE5" s="342" t="str">
        <f>IF(AB5&gt;0," ",IF(AA5&lt;Z5," ",IF(AA5&lt;Y5," ",IF(AA5&gt;Z5,"1",IF(AA5=Z5," ")))))</f>
        <v xml:space="preserve"> </v>
      </c>
      <c r="AF5" s="343" t="str">
        <f>IF(AB5&gt;0,"0"," ")</f>
        <v xml:space="preserve"> </v>
      </c>
      <c r="AG5" s="217"/>
      <c r="AH5" s="344" t="str">
        <f>IF(R5&lt;3,"0",IF(R5&lt;6,"1",IF(R5&lt;8,2,3)))</f>
        <v>1</v>
      </c>
      <c r="AI5" s="231"/>
    </row>
    <row r="6" spans="1:57" ht="17.100000000000001" customHeight="1" x14ac:dyDescent="0.5">
      <c r="A6" s="345">
        <v>2</v>
      </c>
      <c r="B6" s="544" t="str">
        <f>'เวลาเรียน1-3'!D7</f>
        <v>เด็กหญิง อักษราภัค  แซ่ลิ้ม</v>
      </c>
      <c r="C6" s="209">
        <v>3</v>
      </c>
      <c r="D6" s="210">
        <v>3</v>
      </c>
      <c r="E6" s="210">
        <v>3</v>
      </c>
      <c r="F6" s="210">
        <v>3</v>
      </c>
      <c r="G6" s="210">
        <v>1</v>
      </c>
      <c r="H6" s="210">
        <v>1</v>
      </c>
      <c r="I6" s="210">
        <v>1</v>
      </c>
      <c r="J6" s="334">
        <v>0</v>
      </c>
      <c r="K6" s="346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7" t="str">
        <f t="shared" ref="M6:M26" si="8">IF(AB6&gt;0," ",IF(AA6&lt;Z6," ",IF(AA6&lt;Y6," ",IF(AA6&gt;Z6,"/",IF(AA6=Z6," ")))))</f>
        <v xml:space="preserve"> </v>
      </c>
      <c r="N6" s="348" t="str">
        <f t="shared" si="1"/>
        <v>/</v>
      </c>
      <c r="O6" s="209">
        <v>2</v>
      </c>
      <c r="P6" s="210">
        <v>2</v>
      </c>
      <c r="Q6" s="334">
        <v>2</v>
      </c>
      <c r="R6" s="335">
        <f t="shared" ref="R6:R26" si="9">SUM(O6:Q6)</f>
        <v>6</v>
      </c>
      <c r="S6" s="349" t="str">
        <f t="shared" ref="S6:S26" si="10">IF(R6&gt;=8,"/"," ")</f>
        <v xml:space="preserve"> </v>
      </c>
      <c r="T6" s="350" t="str">
        <f t="shared" ref="T6:T26" si="11">IF(R6=7,"/",IF(R6=6,"/"," "))</f>
        <v>/</v>
      </c>
      <c r="U6" s="350" t="str">
        <f t="shared" ref="U6:U26" si="12">IF(R6=5,"/",IF(R6=4,"/",IF(R6=3,"/"," ")))</f>
        <v xml:space="preserve"> </v>
      </c>
      <c r="V6" s="351" t="str">
        <f t="shared" si="2"/>
        <v xml:space="preserve"> </v>
      </c>
      <c r="W6" s="352"/>
      <c r="X6" s="231"/>
      <c r="Y6" s="353">
        <f t="shared" si="3"/>
        <v>4</v>
      </c>
      <c r="Z6" s="354">
        <f t="shared" si="4"/>
        <v>0</v>
      </c>
      <c r="AA6" s="354">
        <f t="shared" si="5"/>
        <v>3</v>
      </c>
      <c r="AB6" s="355">
        <f t="shared" si="6"/>
        <v>1</v>
      </c>
      <c r="AC6" s="356" t="str">
        <f t="shared" ref="AC6:AC26" si="13">IF(AB6&gt;0," ",IF(Y6&lt;AA6," ",IF(Z6&gt;Y6," ",IF(Y6&gt;=Z6,"3"," "))))</f>
        <v xml:space="preserve"> </v>
      </c>
      <c r="AD6" s="357" t="str">
        <f t="shared" ref="AD6:AD26" si="14">IF(AB6&gt;0," ",IF(Z6=Y6," ",IF(Z6&gt;=AA6,"2",IF(AA6&gt;Y6," ",IF(AA6&gt;Z6," ",IF(Y6=2," "))))))</f>
        <v xml:space="preserve"> </v>
      </c>
      <c r="AE6" s="357" t="str">
        <f t="shared" ref="AE6:AE44" si="15">IF(AB6&gt;0," ",IF(AA6&lt;Z6," ",IF(AA6&lt;Y6," ",IF(AA6&gt;Z6,"1",IF(AA6=Z6," ")))))</f>
        <v xml:space="preserve"> </v>
      </c>
      <c r="AF6" s="358" t="str">
        <f t="shared" ref="AF6:AF44" si="16">IF(AB6&gt;0,"0"," ")</f>
        <v>0</v>
      </c>
      <c r="AG6" s="217"/>
      <c r="AH6" s="359">
        <f t="shared" ref="AH6:AH26" si="17">IF(R6&lt;3,"0",IF(R6&lt;6,"1",IF(R6&lt;8,2,3)))</f>
        <v>2</v>
      </c>
      <c r="AI6" s="231"/>
    </row>
    <row r="7" spans="1:57" ht="17.100000000000001" customHeight="1" x14ac:dyDescent="0.5">
      <c r="A7" s="325">
        <v>3</v>
      </c>
      <c r="B7" s="544" t="str">
        <f>'เวลาเรียน1-3'!D8</f>
        <v>เด็กชาย ตีมูร  ซาลิอาน</v>
      </c>
      <c r="C7" s="209">
        <v>2</v>
      </c>
      <c r="D7" s="210">
        <v>2</v>
      </c>
      <c r="E7" s="210">
        <v>2</v>
      </c>
      <c r="F7" s="210">
        <v>3</v>
      </c>
      <c r="G7" s="210">
        <v>3</v>
      </c>
      <c r="H7" s="210">
        <v>3</v>
      </c>
      <c r="I7" s="210">
        <v>1</v>
      </c>
      <c r="J7" s="334">
        <v>0</v>
      </c>
      <c r="K7" s="346" t="str">
        <f t="shared" si="0"/>
        <v xml:space="preserve"> </v>
      </c>
      <c r="L7" s="8" t="str">
        <f t="shared" si="7"/>
        <v xml:space="preserve"> </v>
      </c>
      <c r="M7" s="347" t="str">
        <f t="shared" si="8"/>
        <v xml:space="preserve"> </v>
      </c>
      <c r="N7" s="348" t="str">
        <f t="shared" si="1"/>
        <v>/</v>
      </c>
      <c r="O7" s="209">
        <v>1</v>
      </c>
      <c r="P7" s="210">
        <v>2</v>
      </c>
      <c r="Q7" s="334">
        <v>3</v>
      </c>
      <c r="R7" s="335">
        <f t="shared" si="9"/>
        <v>6</v>
      </c>
      <c r="S7" s="349" t="str">
        <f t="shared" si="10"/>
        <v xml:space="preserve"> </v>
      </c>
      <c r="T7" s="350" t="str">
        <f t="shared" si="11"/>
        <v>/</v>
      </c>
      <c r="U7" s="350" t="str">
        <f t="shared" si="12"/>
        <v xml:space="preserve"> </v>
      </c>
      <c r="V7" s="351" t="str">
        <f t="shared" si="2"/>
        <v xml:space="preserve"> </v>
      </c>
      <c r="W7" s="352"/>
      <c r="X7" s="231"/>
      <c r="Y7" s="353">
        <f t="shared" si="3"/>
        <v>3</v>
      </c>
      <c r="Z7" s="354">
        <f t="shared" si="4"/>
        <v>3</v>
      </c>
      <c r="AA7" s="354">
        <f t="shared" si="5"/>
        <v>1</v>
      </c>
      <c r="AB7" s="355">
        <f t="shared" si="6"/>
        <v>1</v>
      </c>
      <c r="AC7" s="356" t="str">
        <f t="shared" si="13"/>
        <v xml:space="preserve"> </v>
      </c>
      <c r="AD7" s="357" t="str">
        <f t="shared" si="14"/>
        <v xml:space="preserve"> </v>
      </c>
      <c r="AE7" s="357" t="str">
        <f t="shared" si="15"/>
        <v xml:space="preserve"> </v>
      </c>
      <c r="AF7" s="358" t="str">
        <f t="shared" si="16"/>
        <v>0</v>
      </c>
      <c r="AG7" s="217"/>
      <c r="AH7" s="359">
        <f t="shared" si="17"/>
        <v>2</v>
      </c>
      <c r="AI7" s="231"/>
    </row>
    <row r="8" spans="1:57" ht="17.100000000000001" customHeight="1" x14ac:dyDescent="0.5">
      <c r="A8" s="345">
        <v>4</v>
      </c>
      <c r="B8" s="544" t="str">
        <f>'เวลาเรียน1-3'!D9</f>
        <v>เด็กชาย ลิขิต  พันทวี</v>
      </c>
      <c r="C8" s="360">
        <v>2</v>
      </c>
      <c r="D8" s="361">
        <v>2</v>
      </c>
      <c r="E8" s="361">
        <v>2</v>
      </c>
      <c r="F8" s="361">
        <v>1</v>
      </c>
      <c r="G8" s="361">
        <v>1</v>
      </c>
      <c r="H8" s="361">
        <v>1</v>
      </c>
      <c r="I8" s="361">
        <v>1</v>
      </c>
      <c r="J8" s="362">
        <v>1</v>
      </c>
      <c r="K8" s="346" t="str">
        <f t="shared" si="0"/>
        <v xml:space="preserve"> </v>
      </c>
      <c r="L8" s="8" t="str">
        <f t="shared" si="7"/>
        <v xml:space="preserve"> </v>
      </c>
      <c r="M8" s="347" t="str">
        <f t="shared" si="8"/>
        <v>/</v>
      </c>
      <c r="N8" s="348" t="str">
        <f t="shared" si="1"/>
        <v xml:space="preserve"> </v>
      </c>
      <c r="O8" s="360">
        <v>3</v>
      </c>
      <c r="P8" s="361">
        <v>3</v>
      </c>
      <c r="Q8" s="362">
        <v>2</v>
      </c>
      <c r="R8" s="363">
        <f t="shared" si="9"/>
        <v>8</v>
      </c>
      <c r="S8" s="349" t="str">
        <f t="shared" si="10"/>
        <v>/</v>
      </c>
      <c r="T8" s="364" t="str">
        <f t="shared" si="11"/>
        <v xml:space="preserve"> </v>
      </c>
      <c r="U8" s="350" t="str">
        <f t="shared" si="12"/>
        <v xml:space="preserve"> </v>
      </c>
      <c r="V8" s="351" t="str">
        <f t="shared" si="2"/>
        <v xml:space="preserve"> </v>
      </c>
      <c r="W8" s="365"/>
      <c r="X8" s="231"/>
      <c r="Y8" s="353">
        <f t="shared" si="3"/>
        <v>0</v>
      </c>
      <c r="Z8" s="354">
        <f t="shared" si="4"/>
        <v>3</v>
      </c>
      <c r="AA8" s="354">
        <f t="shared" si="5"/>
        <v>5</v>
      </c>
      <c r="AB8" s="355">
        <f t="shared" si="6"/>
        <v>0</v>
      </c>
      <c r="AC8" s="356" t="str">
        <f t="shared" si="13"/>
        <v xml:space="preserve"> </v>
      </c>
      <c r="AD8" s="357" t="str">
        <f t="shared" si="14"/>
        <v xml:space="preserve"> </v>
      </c>
      <c r="AE8" s="357" t="str">
        <f t="shared" si="15"/>
        <v>1</v>
      </c>
      <c r="AF8" s="358" t="str">
        <f t="shared" si="16"/>
        <v xml:space="preserve"> </v>
      </c>
      <c r="AG8" s="217"/>
      <c r="AH8" s="359">
        <f t="shared" si="17"/>
        <v>3</v>
      </c>
      <c r="AI8" s="231"/>
    </row>
    <row r="9" spans="1:57" ht="17.100000000000001" customHeight="1" x14ac:dyDescent="0.5">
      <c r="A9" s="325">
        <v>5</v>
      </c>
      <c r="B9" s="544" t="str">
        <f>'เวลาเรียน1-3'!D10</f>
        <v>เด็กชาย พัฒนพงศ์  ขานฉนวน</v>
      </c>
      <c r="C9" s="209">
        <v>2</v>
      </c>
      <c r="D9" s="210">
        <v>2</v>
      </c>
      <c r="E9" s="210">
        <v>2</v>
      </c>
      <c r="F9" s="210">
        <v>2</v>
      </c>
      <c r="G9" s="210">
        <v>1</v>
      </c>
      <c r="H9" s="210">
        <v>1</v>
      </c>
      <c r="I9" s="210">
        <v>1</v>
      </c>
      <c r="J9" s="334">
        <v>1</v>
      </c>
      <c r="K9" s="346" t="str">
        <f t="shared" si="0"/>
        <v xml:space="preserve"> </v>
      </c>
      <c r="L9" s="8" t="str">
        <f t="shared" si="7"/>
        <v>/</v>
      </c>
      <c r="M9" s="347" t="str">
        <f t="shared" si="8"/>
        <v xml:space="preserve"> </v>
      </c>
      <c r="N9" s="348" t="str">
        <f t="shared" si="1"/>
        <v xml:space="preserve"> </v>
      </c>
      <c r="O9" s="209">
        <v>3</v>
      </c>
      <c r="P9" s="210">
        <v>2</v>
      </c>
      <c r="Q9" s="334">
        <v>2</v>
      </c>
      <c r="R9" s="335">
        <f t="shared" si="9"/>
        <v>7</v>
      </c>
      <c r="S9" s="349" t="str">
        <f t="shared" si="10"/>
        <v xml:space="preserve"> </v>
      </c>
      <c r="T9" s="350" t="str">
        <f t="shared" si="11"/>
        <v>/</v>
      </c>
      <c r="U9" s="350" t="str">
        <f t="shared" si="12"/>
        <v xml:space="preserve"> </v>
      </c>
      <c r="V9" s="351" t="str">
        <f t="shared" si="2"/>
        <v xml:space="preserve"> </v>
      </c>
      <c r="W9" s="352"/>
      <c r="X9" s="231"/>
      <c r="Y9" s="353">
        <f t="shared" si="3"/>
        <v>0</v>
      </c>
      <c r="Z9" s="354">
        <f t="shared" si="4"/>
        <v>4</v>
      </c>
      <c r="AA9" s="354">
        <f t="shared" si="5"/>
        <v>4</v>
      </c>
      <c r="AB9" s="355">
        <f t="shared" si="6"/>
        <v>0</v>
      </c>
      <c r="AC9" s="356" t="str">
        <f t="shared" si="13"/>
        <v xml:space="preserve"> </v>
      </c>
      <c r="AD9" s="357" t="str">
        <f t="shared" si="14"/>
        <v>2</v>
      </c>
      <c r="AE9" s="357" t="str">
        <f t="shared" si="15"/>
        <v xml:space="preserve"> </v>
      </c>
      <c r="AF9" s="358" t="str">
        <f t="shared" si="16"/>
        <v xml:space="preserve"> </v>
      </c>
      <c r="AG9" s="217"/>
      <c r="AH9" s="359">
        <f t="shared" si="17"/>
        <v>2</v>
      </c>
      <c r="AI9" s="231"/>
    </row>
    <row r="10" spans="1:57" ht="17.100000000000001" customHeight="1" x14ac:dyDescent="0.5">
      <c r="A10" s="345">
        <v>6</v>
      </c>
      <c r="B10" s="326" t="str">
        <f>'เวลาเรียน1-3'!D11</f>
        <v>เด็กหญิง ปวีณอร  คล้ายโพธิ์ทอง</v>
      </c>
      <c r="C10" s="327">
        <v>2</v>
      </c>
      <c r="D10" s="328">
        <v>2</v>
      </c>
      <c r="E10" s="328">
        <v>2</v>
      </c>
      <c r="F10" s="329">
        <v>2</v>
      </c>
      <c r="G10" s="366">
        <v>2</v>
      </c>
      <c r="H10" s="366">
        <v>1</v>
      </c>
      <c r="I10" s="366">
        <v>1</v>
      </c>
      <c r="J10" s="367">
        <v>1</v>
      </c>
      <c r="K10" s="346" t="str">
        <f t="shared" si="0"/>
        <v xml:space="preserve"> </v>
      </c>
      <c r="L10" s="8" t="str">
        <f t="shared" si="7"/>
        <v>/</v>
      </c>
      <c r="M10" s="347" t="str">
        <f t="shared" si="8"/>
        <v xml:space="preserve"> </v>
      </c>
      <c r="N10" s="348" t="str">
        <f t="shared" si="1"/>
        <v xml:space="preserve"> </v>
      </c>
      <c r="O10" s="209">
        <v>1</v>
      </c>
      <c r="P10" s="210">
        <v>1</v>
      </c>
      <c r="Q10" s="334">
        <v>0</v>
      </c>
      <c r="R10" s="335">
        <f t="shared" si="9"/>
        <v>2</v>
      </c>
      <c r="S10" s="349" t="str">
        <f t="shared" si="10"/>
        <v xml:space="preserve"> </v>
      </c>
      <c r="T10" s="350" t="str">
        <f t="shared" si="11"/>
        <v xml:space="preserve"> </v>
      </c>
      <c r="U10" s="350" t="str">
        <f t="shared" si="12"/>
        <v xml:space="preserve"> </v>
      </c>
      <c r="V10" s="351" t="str">
        <f t="shared" si="2"/>
        <v>/</v>
      </c>
      <c r="W10" s="352"/>
      <c r="X10" s="231"/>
      <c r="Y10" s="353">
        <f t="shared" si="3"/>
        <v>0</v>
      </c>
      <c r="Z10" s="354">
        <f t="shared" si="4"/>
        <v>5</v>
      </c>
      <c r="AA10" s="354">
        <f t="shared" si="5"/>
        <v>3</v>
      </c>
      <c r="AB10" s="355">
        <f t="shared" si="6"/>
        <v>0</v>
      </c>
      <c r="AC10" s="356" t="str">
        <f t="shared" si="13"/>
        <v xml:space="preserve"> </v>
      </c>
      <c r="AD10" s="357" t="str">
        <f t="shared" si="14"/>
        <v>2</v>
      </c>
      <c r="AE10" s="357" t="str">
        <f t="shared" si="15"/>
        <v xml:space="preserve"> </v>
      </c>
      <c r="AF10" s="358" t="str">
        <f t="shared" si="16"/>
        <v xml:space="preserve"> </v>
      </c>
      <c r="AG10" s="217"/>
      <c r="AH10" s="359" t="str">
        <f t="shared" si="17"/>
        <v>0</v>
      </c>
      <c r="AI10" s="231"/>
    </row>
    <row r="11" spans="1:57" ht="17.100000000000001" customHeight="1" x14ac:dyDescent="0.5">
      <c r="A11" s="325">
        <v>7</v>
      </c>
      <c r="B11" s="544" t="str">
        <f>'เวลาเรียน1-3'!D12</f>
        <v>เด็กชาย ธีรภัทร  บูชา</v>
      </c>
      <c r="C11" s="327">
        <v>2</v>
      </c>
      <c r="D11" s="328">
        <v>2</v>
      </c>
      <c r="E11" s="328">
        <v>2</v>
      </c>
      <c r="F11" s="329">
        <v>2</v>
      </c>
      <c r="G11" s="366">
        <v>2</v>
      </c>
      <c r="H11" s="366">
        <v>2</v>
      </c>
      <c r="I11" s="366">
        <v>1</v>
      </c>
      <c r="J11" s="367">
        <v>1</v>
      </c>
      <c r="K11" s="346" t="str">
        <f t="shared" si="0"/>
        <v xml:space="preserve"> </v>
      </c>
      <c r="L11" s="8" t="str">
        <f t="shared" si="7"/>
        <v>/</v>
      </c>
      <c r="M11" s="347" t="str">
        <f t="shared" si="8"/>
        <v xml:space="preserve"> </v>
      </c>
      <c r="N11" s="348" t="str">
        <f t="shared" si="1"/>
        <v xml:space="preserve"> </v>
      </c>
      <c r="O11" s="209">
        <v>1</v>
      </c>
      <c r="P11" s="210">
        <v>1</v>
      </c>
      <c r="Q11" s="334">
        <v>2</v>
      </c>
      <c r="R11" s="335">
        <f t="shared" si="9"/>
        <v>4</v>
      </c>
      <c r="S11" s="349" t="str">
        <f t="shared" si="10"/>
        <v xml:space="preserve"> </v>
      </c>
      <c r="T11" s="350" t="str">
        <f t="shared" si="11"/>
        <v xml:space="preserve"> </v>
      </c>
      <c r="U11" s="350" t="str">
        <f t="shared" si="12"/>
        <v>/</v>
      </c>
      <c r="V11" s="351" t="str">
        <f t="shared" si="2"/>
        <v xml:space="preserve"> </v>
      </c>
      <c r="W11" s="352"/>
      <c r="X11" s="231"/>
      <c r="Y11" s="353">
        <f t="shared" si="3"/>
        <v>0</v>
      </c>
      <c r="Z11" s="354">
        <f t="shared" si="4"/>
        <v>6</v>
      </c>
      <c r="AA11" s="354">
        <f t="shared" si="5"/>
        <v>2</v>
      </c>
      <c r="AB11" s="355">
        <f t="shared" si="6"/>
        <v>0</v>
      </c>
      <c r="AC11" s="356" t="str">
        <f t="shared" si="13"/>
        <v xml:space="preserve"> </v>
      </c>
      <c r="AD11" s="357" t="str">
        <f t="shared" si="14"/>
        <v>2</v>
      </c>
      <c r="AE11" s="357" t="str">
        <f t="shared" si="15"/>
        <v xml:space="preserve"> </v>
      </c>
      <c r="AF11" s="358" t="str">
        <f t="shared" si="16"/>
        <v xml:space="preserve"> </v>
      </c>
      <c r="AG11" s="217"/>
      <c r="AH11" s="359" t="str">
        <f t="shared" si="17"/>
        <v>1</v>
      </c>
      <c r="AI11" s="231"/>
    </row>
    <row r="12" spans="1:57" ht="17.100000000000001" customHeight="1" x14ac:dyDescent="0.5">
      <c r="A12" s="345">
        <v>8</v>
      </c>
      <c r="B12" s="544" t="str">
        <f>'เวลาเรียน1-3'!D13</f>
        <v>เด็กชาย ชลธร  อัลอูเซลี</v>
      </c>
      <c r="C12" s="327">
        <v>2</v>
      </c>
      <c r="D12" s="328">
        <v>2</v>
      </c>
      <c r="E12" s="328">
        <v>2</v>
      </c>
      <c r="F12" s="329">
        <v>2</v>
      </c>
      <c r="G12" s="366">
        <v>2</v>
      </c>
      <c r="H12" s="366">
        <v>2</v>
      </c>
      <c r="I12" s="366">
        <v>2</v>
      </c>
      <c r="J12" s="367">
        <v>1</v>
      </c>
      <c r="K12" s="346" t="str">
        <f t="shared" si="0"/>
        <v xml:space="preserve"> </v>
      </c>
      <c r="L12" s="8" t="str">
        <f t="shared" si="7"/>
        <v>/</v>
      </c>
      <c r="M12" s="347" t="str">
        <f t="shared" si="8"/>
        <v xml:space="preserve"> </v>
      </c>
      <c r="N12" s="348" t="str">
        <f t="shared" si="1"/>
        <v xml:space="preserve"> </v>
      </c>
      <c r="O12" s="209">
        <v>0</v>
      </c>
      <c r="P12" s="210">
        <v>1</v>
      </c>
      <c r="Q12" s="334">
        <v>0</v>
      </c>
      <c r="R12" s="335">
        <f t="shared" si="9"/>
        <v>1</v>
      </c>
      <c r="S12" s="349" t="str">
        <f t="shared" si="10"/>
        <v xml:space="preserve"> </v>
      </c>
      <c r="T12" s="350" t="str">
        <f t="shared" si="11"/>
        <v xml:space="preserve"> </v>
      </c>
      <c r="U12" s="350" t="str">
        <f t="shared" si="12"/>
        <v xml:space="preserve"> </v>
      </c>
      <c r="V12" s="351" t="str">
        <f t="shared" si="2"/>
        <v>/</v>
      </c>
      <c r="W12" s="352"/>
      <c r="X12" s="231"/>
      <c r="Y12" s="353">
        <f t="shared" si="3"/>
        <v>0</v>
      </c>
      <c r="Z12" s="354">
        <f t="shared" si="4"/>
        <v>7</v>
      </c>
      <c r="AA12" s="354">
        <f t="shared" si="5"/>
        <v>1</v>
      </c>
      <c r="AB12" s="355">
        <f t="shared" si="6"/>
        <v>0</v>
      </c>
      <c r="AC12" s="356" t="str">
        <f t="shared" si="13"/>
        <v xml:space="preserve"> </v>
      </c>
      <c r="AD12" s="357" t="str">
        <f t="shared" si="14"/>
        <v>2</v>
      </c>
      <c r="AE12" s="357" t="str">
        <f t="shared" si="15"/>
        <v xml:space="preserve"> </v>
      </c>
      <c r="AF12" s="358" t="str">
        <f t="shared" si="16"/>
        <v xml:space="preserve"> </v>
      </c>
      <c r="AG12" s="217"/>
      <c r="AH12" s="359" t="str">
        <f t="shared" si="17"/>
        <v>0</v>
      </c>
      <c r="AI12" s="231"/>
    </row>
    <row r="13" spans="1:57" ht="17.100000000000001" customHeight="1" x14ac:dyDescent="0.5">
      <c r="A13" s="325">
        <v>9</v>
      </c>
      <c r="B13" s="544" t="str">
        <f>'เวลาเรียน1-3'!D14</f>
        <v>เด็กหญิง ธิดา  มะสาลี</v>
      </c>
      <c r="C13" s="327">
        <v>2</v>
      </c>
      <c r="D13" s="328">
        <v>2</v>
      </c>
      <c r="E13" s="328">
        <v>2</v>
      </c>
      <c r="F13" s="329">
        <v>2</v>
      </c>
      <c r="G13" s="366">
        <v>2</v>
      </c>
      <c r="H13" s="366">
        <v>2</v>
      </c>
      <c r="I13" s="366">
        <v>2</v>
      </c>
      <c r="J13" s="367">
        <v>2</v>
      </c>
      <c r="K13" s="346" t="str">
        <f t="shared" si="0"/>
        <v xml:space="preserve"> </v>
      </c>
      <c r="L13" s="8" t="str">
        <f t="shared" si="7"/>
        <v>/</v>
      </c>
      <c r="M13" s="347" t="str">
        <f t="shared" si="8"/>
        <v xml:space="preserve"> </v>
      </c>
      <c r="N13" s="348" t="str">
        <f t="shared" si="1"/>
        <v xml:space="preserve"> </v>
      </c>
      <c r="O13" s="209"/>
      <c r="P13" s="210"/>
      <c r="Q13" s="334"/>
      <c r="R13" s="335">
        <f t="shared" si="9"/>
        <v>0</v>
      </c>
      <c r="S13" s="349" t="str">
        <f t="shared" si="10"/>
        <v xml:space="preserve"> </v>
      </c>
      <c r="T13" s="364" t="str">
        <f t="shared" si="11"/>
        <v xml:space="preserve"> </v>
      </c>
      <c r="U13" s="350" t="str">
        <f t="shared" si="12"/>
        <v xml:space="preserve"> </v>
      </c>
      <c r="V13" s="351" t="str">
        <f t="shared" si="2"/>
        <v>/</v>
      </c>
      <c r="W13" s="352"/>
      <c r="X13" s="231"/>
      <c r="Y13" s="353">
        <f t="shared" si="3"/>
        <v>0</v>
      </c>
      <c r="Z13" s="354">
        <f t="shared" si="4"/>
        <v>8</v>
      </c>
      <c r="AA13" s="354">
        <f t="shared" si="5"/>
        <v>0</v>
      </c>
      <c r="AB13" s="355">
        <f t="shared" si="6"/>
        <v>0</v>
      </c>
      <c r="AC13" s="356" t="str">
        <f t="shared" si="13"/>
        <v xml:space="preserve"> </v>
      </c>
      <c r="AD13" s="357" t="str">
        <f t="shared" si="14"/>
        <v>2</v>
      </c>
      <c r="AE13" s="357" t="str">
        <f t="shared" si="15"/>
        <v xml:space="preserve"> </v>
      </c>
      <c r="AF13" s="358" t="str">
        <f t="shared" si="16"/>
        <v xml:space="preserve"> </v>
      </c>
      <c r="AG13" s="217"/>
      <c r="AH13" s="359" t="str">
        <f t="shared" si="17"/>
        <v>0</v>
      </c>
      <c r="AI13" s="231"/>
    </row>
    <row r="14" spans="1:57" ht="17.100000000000001" customHeight="1" x14ac:dyDescent="0.5">
      <c r="A14" s="345">
        <v>10</v>
      </c>
      <c r="B14" s="326" t="str">
        <f>'เวลาเรียน1-3'!D15</f>
        <v>เด็กชาย อรรถพล  เกวียกกุทัณฑ์</v>
      </c>
      <c r="C14" s="327">
        <v>1</v>
      </c>
      <c r="D14" s="328">
        <v>1</v>
      </c>
      <c r="E14" s="328">
        <v>2</v>
      </c>
      <c r="F14" s="328">
        <v>1</v>
      </c>
      <c r="G14" s="328">
        <v>1</v>
      </c>
      <c r="H14" s="328">
        <v>2</v>
      </c>
      <c r="I14" s="328">
        <v>1</v>
      </c>
      <c r="J14" s="329">
        <v>1</v>
      </c>
      <c r="K14" s="346" t="str">
        <f t="shared" si="0"/>
        <v xml:space="preserve"> </v>
      </c>
      <c r="L14" s="8" t="str">
        <f t="shared" si="7"/>
        <v xml:space="preserve"> </v>
      </c>
      <c r="M14" s="347" t="str">
        <f t="shared" si="8"/>
        <v>/</v>
      </c>
      <c r="N14" s="348" t="str">
        <f t="shared" si="1"/>
        <v xml:space="preserve"> </v>
      </c>
      <c r="O14" s="209"/>
      <c r="P14" s="210"/>
      <c r="Q14" s="334"/>
      <c r="R14" s="335">
        <f t="shared" si="9"/>
        <v>0</v>
      </c>
      <c r="S14" s="349" t="str">
        <f t="shared" si="10"/>
        <v xml:space="preserve"> </v>
      </c>
      <c r="T14" s="350" t="str">
        <f t="shared" si="11"/>
        <v xml:space="preserve"> </v>
      </c>
      <c r="U14" s="350" t="str">
        <f t="shared" si="12"/>
        <v xml:space="preserve"> </v>
      </c>
      <c r="V14" s="351" t="str">
        <f t="shared" si="2"/>
        <v>/</v>
      </c>
      <c r="W14" s="352"/>
      <c r="X14" s="231"/>
      <c r="Y14" s="353">
        <f t="shared" si="3"/>
        <v>0</v>
      </c>
      <c r="Z14" s="354">
        <f t="shared" si="4"/>
        <v>2</v>
      </c>
      <c r="AA14" s="354">
        <f t="shared" si="5"/>
        <v>6</v>
      </c>
      <c r="AB14" s="355">
        <f t="shared" si="6"/>
        <v>0</v>
      </c>
      <c r="AC14" s="356" t="str">
        <f t="shared" si="13"/>
        <v xml:space="preserve"> </v>
      </c>
      <c r="AD14" s="357" t="str">
        <f t="shared" si="14"/>
        <v xml:space="preserve"> </v>
      </c>
      <c r="AE14" s="357" t="str">
        <f t="shared" si="15"/>
        <v>1</v>
      </c>
      <c r="AF14" s="358" t="str">
        <f t="shared" si="16"/>
        <v xml:space="preserve"> </v>
      </c>
      <c r="AG14" s="217"/>
      <c r="AH14" s="359" t="str">
        <f t="shared" si="17"/>
        <v>0</v>
      </c>
      <c r="AI14" s="231"/>
    </row>
    <row r="15" spans="1:57" ht="17.100000000000001" customHeight="1" x14ac:dyDescent="0.5">
      <c r="A15" s="325">
        <v>11</v>
      </c>
      <c r="B15" s="544" t="str">
        <f>'เวลาเรียน1-3'!D16</f>
        <v>เด็กชาย เสฏฐวุฒิ  แสนใหม่</v>
      </c>
      <c r="C15" s="209">
        <v>2</v>
      </c>
      <c r="D15" s="210">
        <v>3</v>
      </c>
      <c r="E15" s="210">
        <v>1</v>
      </c>
      <c r="F15" s="210">
        <v>1</v>
      </c>
      <c r="G15" s="210">
        <v>1</v>
      </c>
      <c r="H15" s="210">
        <v>1</v>
      </c>
      <c r="I15" s="210">
        <v>1</v>
      </c>
      <c r="J15" s="334">
        <v>1</v>
      </c>
      <c r="K15" s="346" t="str">
        <f t="shared" si="0"/>
        <v xml:space="preserve"> </v>
      </c>
      <c r="L15" s="8" t="str">
        <f t="shared" si="7"/>
        <v xml:space="preserve"> </v>
      </c>
      <c r="M15" s="347" t="str">
        <f t="shared" si="8"/>
        <v>/</v>
      </c>
      <c r="N15" s="348" t="str">
        <f t="shared" si="1"/>
        <v xml:space="preserve"> </v>
      </c>
      <c r="O15" s="209"/>
      <c r="P15" s="210"/>
      <c r="Q15" s="334"/>
      <c r="R15" s="335">
        <f t="shared" si="9"/>
        <v>0</v>
      </c>
      <c r="S15" s="349" t="str">
        <f t="shared" si="10"/>
        <v xml:space="preserve"> </v>
      </c>
      <c r="T15" s="350" t="str">
        <f t="shared" si="11"/>
        <v xml:space="preserve"> </v>
      </c>
      <c r="U15" s="350" t="str">
        <f t="shared" si="12"/>
        <v xml:space="preserve"> </v>
      </c>
      <c r="V15" s="351" t="str">
        <f t="shared" si="2"/>
        <v>/</v>
      </c>
      <c r="W15" s="352"/>
      <c r="X15" s="231"/>
      <c r="Y15" s="353">
        <f t="shared" si="3"/>
        <v>1</v>
      </c>
      <c r="Z15" s="354">
        <f t="shared" si="4"/>
        <v>1</v>
      </c>
      <c r="AA15" s="354">
        <f t="shared" si="5"/>
        <v>6</v>
      </c>
      <c r="AB15" s="355">
        <f t="shared" si="6"/>
        <v>0</v>
      </c>
      <c r="AC15" s="356" t="str">
        <f t="shared" si="13"/>
        <v xml:space="preserve"> </v>
      </c>
      <c r="AD15" s="357" t="str">
        <f t="shared" si="14"/>
        <v xml:space="preserve"> </v>
      </c>
      <c r="AE15" s="357" t="str">
        <f t="shared" si="15"/>
        <v>1</v>
      </c>
      <c r="AF15" s="358" t="str">
        <f t="shared" si="16"/>
        <v xml:space="preserve"> </v>
      </c>
      <c r="AG15" s="217"/>
      <c r="AH15" s="359" t="str">
        <f t="shared" si="17"/>
        <v>0</v>
      </c>
      <c r="AI15" s="231"/>
      <c r="AJ15" s="368"/>
      <c r="AK15" s="368"/>
      <c r="AL15" s="368"/>
      <c r="AM15" s="368"/>
      <c r="AN15" s="369"/>
      <c r="AO15" s="369"/>
      <c r="AP15" s="369"/>
      <c r="AQ15" s="369"/>
      <c r="AR15" s="529"/>
      <c r="AS15" s="185"/>
      <c r="AT15" s="431"/>
      <c r="AU15" s="431"/>
      <c r="AV15" s="431"/>
      <c r="AW15" s="431"/>
      <c r="AX15" s="431"/>
      <c r="AY15" s="431"/>
      <c r="AZ15" s="431"/>
      <c r="BA15" s="431"/>
      <c r="BB15" s="185"/>
      <c r="BC15" s="370"/>
      <c r="BD15" s="185"/>
      <c r="BE15" s="185"/>
    </row>
    <row r="16" spans="1:57" ht="17.100000000000001" customHeight="1" x14ac:dyDescent="0.5">
      <c r="A16" s="345">
        <v>12</v>
      </c>
      <c r="B16" s="544" t="str">
        <f>'เวลาเรียน1-3'!D17</f>
        <v>เด็กหญิง นาครัตน์  ต้นทอง</v>
      </c>
      <c r="C16" s="209">
        <v>2</v>
      </c>
      <c r="D16" s="210">
        <v>2</v>
      </c>
      <c r="E16" s="210">
        <v>1</v>
      </c>
      <c r="F16" s="210">
        <v>1</v>
      </c>
      <c r="G16" s="210">
        <v>1</v>
      </c>
      <c r="H16" s="210">
        <v>1</v>
      </c>
      <c r="I16" s="210">
        <v>1</v>
      </c>
      <c r="J16" s="334">
        <v>1</v>
      </c>
      <c r="K16" s="346" t="str">
        <f t="shared" si="0"/>
        <v xml:space="preserve"> </v>
      </c>
      <c r="L16" s="8" t="str">
        <f t="shared" si="7"/>
        <v xml:space="preserve"> </v>
      </c>
      <c r="M16" s="347" t="str">
        <f t="shared" si="8"/>
        <v>/</v>
      </c>
      <c r="N16" s="348" t="str">
        <f t="shared" si="1"/>
        <v xml:space="preserve"> </v>
      </c>
      <c r="O16" s="209"/>
      <c r="P16" s="210"/>
      <c r="Q16" s="334"/>
      <c r="R16" s="335">
        <f t="shared" si="9"/>
        <v>0</v>
      </c>
      <c r="S16" s="349" t="str">
        <f t="shared" si="10"/>
        <v xml:space="preserve"> </v>
      </c>
      <c r="T16" s="350" t="str">
        <f t="shared" si="11"/>
        <v xml:space="preserve"> </v>
      </c>
      <c r="U16" s="350" t="str">
        <f t="shared" si="12"/>
        <v xml:space="preserve"> </v>
      </c>
      <c r="V16" s="351" t="str">
        <f t="shared" si="2"/>
        <v>/</v>
      </c>
      <c r="W16" s="352"/>
      <c r="X16" s="231"/>
      <c r="Y16" s="353">
        <f t="shared" si="3"/>
        <v>0</v>
      </c>
      <c r="Z16" s="354">
        <f t="shared" si="4"/>
        <v>2</v>
      </c>
      <c r="AA16" s="354">
        <f t="shared" si="5"/>
        <v>6</v>
      </c>
      <c r="AB16" s="355">
        <f t="shared" si="6"/>
        <v>0</v>
      </c>
      <c r="AC16" s="356" t="str">
        <f t="shared" si="13"/>
        <v xml:space="preserve"> </v>
      </c>
      <c r="AD16" s="357" t="str">
        <f t="shared" si="14"/>
        <v xml:space="preserve"> </v>
      </c>
      <c r="AE16" s="357" t="str">
        <f t="shared" si="15"/>
        <v>1</v>
      </c>
      <c r="AF16" s="358" t="str">
        <f t="shared" si="16"/>
        <v xml:space="preserve"> </v>
      </c>
      <c r="AG16" s="217"/>
      <c r="AH16" s="359" t="str">
        <f t="shared" si="17"/>
        <v>0</v>
      </c>
      <c r="AI16" s="231"/>
      <c r="AJ16" s="371"/>
      <c r="AK16" s="371"/>
      <c r="AL16" s="371"/>
      <c r="AM16" s="372"/>
      <c r="AN16" s="373"/>
      <c r="AO16" s="373"/>
      <c r="AP16" s="373"/>
      <c r="AQ16" s="373"/>
      <c r="AR16" s="529"/>
      <c r="AS16" s="185"/>
      <c r="AT16" s="372"/>
      <c r="AU16" s="372"/>
      <c r="AV16" s="372"/>
      <c r="AW16" s="372"/>
      <c r="AX16" s="374"/>
      <c r="AY16" s="372"/>
      <c r="AZ16" s="372"/>
      <c r="BA16" s="372"/>
      <c r="BB16" s="185"/>
      <c r="BC16" s="525"/>
      <c r="BD16" s="185"/>
      <c r="BE16" s="185"/>
    </row>
    <row r="17" spans="1:57" ht="17.100000000000001" customHeight="1" x14ac:dyDescent="0.5">
      <c r="A17" s="325">
        <v>13</v>
      </c>
      <c r="B17" s="544" t="str">
        <f>'เวลาเรียน1-3'!D18</f>
        <v>เด็กชาย ณัฐพงศ์  ธรรมิภักดิ์</v>
      </c>
      <c r="C17" s="209">
        <v>2</v>
      </c>
      <c r="D17" s="210">
        <v>2</v>
      </c>
      <c r="E17" s="210">
        <v>2</v>
      </c>
      <c r="F17" s="210">
        <v>1</v>
      </c>
      <c r="G17" s="210">
        <v>1</v>
      </c>
      <c r="H17" s="210">
        <v>1</v>
      </c>
      <c r="I17" s="210">
        <v>3</v>
      </c>
      <c r="J17" s="334">
        <v>3</v>
      </c>
      <c r="K17" s="346" t="str">
        <f t="shared" si="0"/>
        <v xml:space="preserve"> </v>
      </c>
      <c r="L17" s="8" t="str">
        <f t="shared" si="7"/>
        <v>/</v>
      </c>
      <c r="M17" s="347" t="str">
        <f t="shared" si="8"/>
        <v xml:space="preserve"> </v>
      </c>
      <c r="N17" s="348" t="str">
        <f t="shared" si="1"/>
        <v xml:space="preserve"> </v>
      </c>
      <c r="O17" s="209"/>
      <c r="P17" s="210"/>
      <c r="Q17" s="334"/>
      <c r="R17" s="335">
        <f t="shared" si="9"/>
        <v>0</v>
      </c>
      <c r="S17" s="349" t="str">
        <f t="shared" si="10"/>
        <v xml:space="preserve"> </v>
      </c>
      <c r="T17" s="350" t="str">
        <f t="shared" si="11"/>
        <v xml:space="preserve"> </v>
      </c>
      <c r="U17" s="350" t="str">
        <f t="shared" si="12"/>
        <v xml:space="preserve"> </v>
      </c>
      <c r="V17" s="351" t="str">
        <f t="shared" si="2"/>
        <v>/</v>
      </c>
      <c r="W17" s="352"/>
      <c r="X17" s="231"/>
      <c r="Y17" s="353">
        <f t="shared" si="3"/>
        <v>2</v>
      </c>
      <c r="Z17" s="354">
        <f t="shared" si="4"/>
        <v>3</v>
      </c>
      <c r="AA17" s="354">
        <f t="shared" si="5"/>
        <v>3</v>
      </c>
      <c r="AB17" s="355">
        <f t="shared" si="6"/>
        <v>0</v>
      </c>
      <c r="AC17" s="356" t="str">
        <f t="shared" si="13"/>
        <v xml:space="preserve"> </v>
      </c>
      <c r="AD17" s="357" t="str">
        <f t="shared" si="14"/>
        <v>2</v>
      </c>
      <c r="AE17" s="357" t="str">
        <f t="shared" si="15"/>
        <v xml:space="preserve"> </v>
      </c>
      <c r="AF17" s="358" t="str">
        <f t="shared" si="16"/>
        <v xml:space="preserve"> </v>
      </c>
      <c r="AG17" s="217"/>
      <c r="AH17" s="359" t="str">
        <f t="shared" si="17"/>
        <v>0</v>
      </c>
      <c r="AI17" s="231"/>
      <c r="AJ17" s="371"/>
      <c r="AK17" s="371"/>
      <c r="AL17" s="371"/>
      <c r="AM17" s="371"/>
      <c r="AN17" s="373"/>
      <c r="AO17" s="373"/>
      <c r="AP17" s="373"/>
      <c r="AQ17" s="373"/>
      <c r="AR17" s="529"/>
      <c r="AS17" s="185"/>
      <c r="AT17" s="371"/>
      <c r="AU17" s="371"/>
      <c r="AV17" s="371"/>
      <c r="AW17" s="371"/>
      <c r="AX17" s="375"/>
      <c r="AY17" s="371"/>
      <c r="AZ17" s="371"/>
      <c r="BA17" s="371"/>
      <c r="BB17" s="185"/>
      <c r="BC17" s="525"/>
      <c r="BD17" s="185"/>
      <c r="BE17" s="185"/>
    </row>
    <row r="18" spans="1:57" ht="17.100000000000001" customHeight="1" x14ac:dyDescent="0.5">
      <c r="A18" s="345">
        <v>14</v>
      </c>
      <c r="B18" s="544" t="str">
        <f>'เวลาเรียน1-3'!D19</f>
        <v>เด็กหญิง ภัทรธิดา  แซ่ซึง</v>
      </c>
      <c r="C18" s="209">
        <v>2</v>
      </c>
      <c r="D18" s="210">
        <v>2</v>
      </c>
      <c r="E18" s="210">
        <v>2</v>
      </c>
      <c r="F18" s="210">
        <v>1</v>
      </c>
      <c r="G18" s="210">
        <v>1</v>
      </c>
      <c r="H18" s="210">
        <v>3</v>
      </c>
      <c r="I18" s="210">
        <v>3</v>
      </c>
      <c r="J18" s="334">
        <v>3</v>
      </c>
      <c r="K18" s="346" t="str">
        <f t="shared" si="0"/>
        <v>/</v>
      </c>
      <c r="L18" s="8" t="str">
        <f t="shared" si="7"/>
        <v xml:space="preserve"> </v>
      </c>
      <c r="M18" s="347" t="str">
        <f t="shared" si="8"/>
        <v xml:space="preserve"> </v>
      </c>
      <c r="N18" s="348" t="str">
        <f t="shared" si="1"/>
        <v xml:space="preserve"> </v>
      </c>
      <c r="O18" s="209"/>
      <c r="P18" s="210"/>
      <c r="Q18" s="334"/>
      <c r="R18" s="335">
        <f t="shared" si="9"/>
        <v>0</v>
      </c>
      <c r="S18" s="349" t="str">
        <f t="shared" si="10"/>
        <v xml:space="preserve"> </v>
      </c>
      <c r="T18" s="364" t="str">
        <f t="shared" si="11"/>
        <v xml:space="preserve"> </v>
      </c>
      <c r="U18" s="350" t="str">
        <f t="shared" si="12"/>
        <v xml:space="preserve"> </v>
      </c>
      <c r="V18" s="351" t="str">
        <f t="shared" si="2"/>
        <v>/</v>
      </c>
      <c r="W18" s="352"/>
      <c r="X18" s="231"/>
      <c r="Y18" s="353">
        <f t="shared" si="3"/>
        <v>3</v>
      </c>
      <c r="Z18" s="354">
        <f t="shared" si="4"/>
        <v>3</v>
      </c>
      <c r="AA18" s="354">
        <f t="shared" si="5"/>
        <v>2</v>
      </c>
      <c r="AB18" s="355">
        <f t="shared" si="6"/>
        <v>0</v>
      </c>
      <c r="AC18" s="356" t="str">
        <f t="shared" si="13"/>
        <v>3</v>
      </c>
      <c r="AD18" s="357" t="str">
        <f t="shared" si="14"/>
        <v xml:space="preserve"> </v>
      </c>
      <c r="AE18" s="357" t="str">
        <f t="shared" si="15"/>
        <v xml:space="preserve"> </v>
      </c>
      <c r="AF18" s="358" t="str">
        <f t="shared" si="16"/>
        <v xml:space="preserve"> </v>
      </c>
      <c r="AG18" s="217"/>
      <c r="AH18" s="359" t="str">
        <f t="shared" si="17"/>
        <v>0</v>
      </c>
      <c r="AI18" s="231"/>
      <c r="AJ18" s="145"/>
      <c r="AK18" s="145"/>
      <c r="AL18" s="145"/>
      <c r="AM18" s="371"/>
      <c r="AN18" s="371"/>
      <c r="AO18" s="371"/>
      <c r="AP18" s="371"/>
      <c r="AQ18" s="371"/>
      <c r="AR18" s="185"/>
      <c r="AS18" s="185"/>
      <c r="AT18" s="145"/>
      <c r="AU18" s="145"/>
      <c r="AV18" s="145"/>
      <c r="AW18" s="145"/>
      <c r="AX18" s="376"/>
      <c r="AY18" s="145"/>
      <c r="AZ18" s="145"/>
      <c r="BA18" s="145"/>
      <c r="BB18" s="185"/>
      <c r="BC18" s="145"/>
      <c r="BD18" s="185"/>
      <c r="BE18" s="185"/>
    </row>
    <row r="19" spans="1:57" ht="17.100000000000001" customHeight="1" x14ac:dyDescent="0.5">
      <c r="A19" s="325">
        <v>15</v>
      </c>
      <c r="B19" s="544" t="str">
        <f>'เวลาเรียน1-3'!D20</f>
        <v>เด็กชาย เกษม  สิทธิวงศ์</v>
      </c>
      <c r="C19" s="209">
        <v>1</v>
      </c>
      <c r="D19" s="210">
        <v>1</v>
      </c>
      <c r="E19" s="210">
        <v>1</v>
      </c>
      <c r="F19" s="210">
        <v>1</v>
      </c>
      <c r="G19" s="210">
        <v>1</v>
      </c>
      <c r="H19" s="210">
        <v>3</v>
      </c>
      <c r="I19" s="210">
        <v>3</v>
      </c>
      <c r="J19" s="334">
        <v>3</v>
      </c>
      <c r="K19" s="346" t="str">
        <f t="shared" si="0"/>
        <v xml:space="preserve"> </v>
      </c>
      <c r="L19" s="8" t="str">
        <f t="shared" si="7"/>
        <v xml:space="preserve"> </v>
      </c>
      <c r="M19" s="347" t="str">
        <f t="shared" si="8"/>
        <v>/</v>
      </c>
      <c r="N19" s="348" t="str">
        <f t="shared" si="1"/>
        <v xml:space="preserve"> </v>
      </c>
      <c r="O19" s="209"/>
      <c r="P19" s="210"/>
      <c r="Q19" s="334"/>
      <c r="R19" s="335">
        <f t="shared" si="9"/>
        <v>0</v>
      </c>
      <c r="S19" s="349" t="str">
        <f t="shared" si="10"/>
        <v xml:space="preserve"> </v>
      </c>
      <c r="T19" s="350" t="str">
        <f t="shared" si="11"/>
        <v xml:space="preserve"> </v>
      </c>
      <c r="U19" s="350" t="str">
        <f t="shared" si="12"/>
        <v xml:space="preserve"> </v>
      </c>
      <c r="V19" s="351" t="str">
        <f t="shared" si="2"/>
        <v>/</v>
      </c>
      <c r="W19" s="352"/>
      <c r="X19" s="231"/>
      <c r="Y19" s="353">
        <f t="shared" si="3"/>
        <v>3</v>
      </c>
      <c r="Z19" s="354">
        <f t="shared" si="4"/>
        <v>0</v>
      </c>
      <c r="AA19" s="354">
        <f t="shared" si="5"/>
        <v>5</v>
      </c>
      <c r="AB19" s="355">
        <f t="shared" si="6"/>
        <v>0</v>
      </c>
      <c r="AC19" s="356" t="str">
        <f t="shared" si="13"/>
        <v xml:space="preserve"> </v>
      </c>
      <c r="AD19" s="357" t="str">
        <f t="shared" si="14"/>
        <v xml:space="preserve"> </v>
      </c>
      <c r="AE19" s="357" t="str">
        <f t="shared" si="15"/>
        <v>1</v>
      </c>
      <c r="AF19" s="358" t="str">
        <f t="shared" si="16"/>
        <v xml:space="preserve"> </v>
      </c>
      <c r="AG19" s="217"/>
      <c r="AH19" s="359" t="str">
        <f t="shared" si="17"/>
        <v>0</v>
      </c>
      <c r="AI19" s="231"/>
      <c r="AJ19" s="145"/>
      <c r="AK19" s="145"/>
      <c r="AL19" s="145"/>
      <c r="AM19" s="371"/>
      <c r="AN19" s="371"/>
      <c r="AO19" s="371"/>
      <c r="AP19" s="371"/>
      <c r="AQ19" s="371"/>
      <c r="AR19" s="185"/>
      <c r="AS19" s="185"/>
      <c r="AT19" s="145"/>
      <c r="AU19" s="145"/>
      <c r="AV19" s="145"/>
      <c r="AW19" s="145"/>
      <c r="AX19" s="376"/>
      <c r="AY19" s="145"/>
      <c r="AZ19" s="145"/>
      <c r="BA19" s="145"/>
      <c r="BB19" s="185"/>
      <c r="BC19" s="145"/>
      <c r="BD19" s="185"/>
      <c r="BE19" s="185"/>
    </row>
    <row r="20" spans="1:57" ht="17.100000000000001" customHeight="1" x14ac:dyDescent="0.5">
      <c r="A20" s="345">
        <v>16</v>
      </c>
      <c r="B20" s="544" t="str">
        <f>'เวลาเรียน1-3'!D21</f>
        <v>เด็กชาย กิตติพล  อ้นอำพร</v>
      </c>
      <c r="C20" s="209">
        <v>2</v>
      </c>
      <c r="D20" s="210">
        <v>2</v>
      </c>
      <c r="E20" s="210">
        <v>2</v>
      </c>
      <c r="F20" s="210">
        <v>1</v>
      </c>
      <c r="G20" s="210">
        <v>1</v>
      </c>
      <c r="H20" s="210">
        <v>2</v>
      </c>
      <c r="I20" s="210">
        <v>1</v>
      </c>
      <c r="J20" s="334">
        <v>2</v>
      </c>
      <c r="K20" s="346" t="str">
        <f t="shared" si="0"/>
        <v xml:space="preserve"> </v>
      </c>
      <c r="L20" s="8" t="str">
        <f t="shared" si="7"/>
        <v>/</v>
      </c>
      <c r="M20" s="347" t="str">
        <f t="shared" si="8"/>
        <v xml:space="preserve"> </v>
      </c>
      <c r="N20" s="348" t="str">
        <f t="shared" si="1"/>
        <v xml:space="preserve"> </v>
      </c>
      <c r="O20" s="209"/>
      <c r="P20" s="210"/>
      <c r="Q20" s="334"/>
      <c r="R20" s="335">
        <f t="shared" si="9"/>
        <v>0</v>
      </c>
      <c r="S20" s="349" t="str">
        <f t="shared" si="10"/>
        <v xml:space="preserve"> </v>
      </c>
      <c r="T20" s="350" t="str">
        <f t="shared" si="11"/>
        <v xml:space="preserve"> </v>
      </c>
      <c r="U20" s="350" t="str">
        <f t="shared" si="12"/>
        <v xml:space="preserve"> </v>
      </c>
      <c r="V20" s="351" t="str">
        <f t="shared" si="2"/>
        <v>/</v>
      </c>
      <c r="W20" s="352"/>
      <c r="X20" s="231"/>
      <c r="Y20" s="353">
        <f t="shared" si="3"/>
        <v>0</v>
      </c>
      <c r="Z20" s="354">
        <f t="shared" si="4"/>
        <v>5</v>
      </c>
      <c r="AA20" s="354">
        <f t="shared" si="5"/>
        <v>3</v>
      </c>
      <c r="AB20" s="355">
        <f t="shared" si="6"/>
        <v>0</v>
      </c>
      <c r="AC20" s="356" t="str">
        <f t="shared" si="13"/>
        <v xml:space="preserve"> </v>
      </c>
      <c r="AD20" s="357" t="str">
        <f t="shared" si="14"/>
        <v>2</v>
      </c>
      <c r="AE20" s="357" t="str">
        <f t="shared" si="15"/>
        <v xml:space="preserve"> </v>
      </c>
      <c r="AF20" s="358" t="str">
        <f t="shared" si="16"/>
        <v xml:space="preserve"> </v>
      </c>
      <c r="AG20" s="217"/>
      <c r="AH20" s="359" t="str">
        <f t="shared" si="17"/>
        <v>0</v>
      </c>
      <c r="AI20" s="231"/>
      <c r="AJ20" s="145"/>
      <c r="AK20" s="145"/>
      <c r="AL20" s="145"/>
      <c r="AM20" s="371"/>
      <c r="AN20" s="371"/>
      <c r="AO20" s="371"/>
      <c r="AP20" s="371"/>
      <c r="AQ20" s="371"/>
      <c r="AR20" s="185"/>
      <c r="AS20" s="185"/>
      <c r="AT20" s="145"/>
      <c r="AU20" s="145"/>
      <c r="AV20" s="145"/>
      <c r="AW20" s="145"/>
      <c r="AX20" s="376"/>
      <c r="AY20" s="145"/>
      <c r="AZ20" s="145"/>
      <c r="BA20" s="145"/>
      <c r="BB20" s="185"/>
      <c r="BC20" s="145"/>
      <c r="BD20" s="185"/>
      <c r="BE20" s="185"/>
    </row>
    <row r="21" spans="1:57" ht="17.100000000000001" customHeight="1" x14ac:dyDescent="0.5">
      <c r="A21" s="325">
        <v>17</v>
      </c>
      <c r="B21" s="544" t="str">
        <f>'เวลาเรียน1-3'!D22</f>
        <v>เด็กหญิง วิภาดา  แก้วสี</v>
      </c>
      <c r="C21" s="209">
        <v>1</v>
      </c>
      <c r="D21" s="210">
        <v>1</v>
      </c>
      <c r="E21" s="210">
        <v>1</v>
      </c>
      <c r="F21" s="210">
        <v>1</v>
      </c>
      <c r="G21" s="210">
        <v>1</v>
      </c>
      <c r="H21" s="210">
        <v>1</v>
      </c>
      <c r="I21" s="210">
        <v>1</v>
      </c>
      <c r="J21" s="334">
        <v>0</v>
      </c>
      <c r="K21" s="346" t="str">
        <f t="shared" si="0"/>
        <v xml:space="preserve"> </v>
      </c>
      <c r="L21" s="8" t="str">
        <f t="shared" si="7"/>
        <v xml:space="preserve"> </v>
      </c>
      <c r="M21" s="347" t="str">
        <f t="shared" si="8"/>
        <v xml:space="preserve"> </v>
      </c>
      <c r="N21" s="348" t="str">
        <f t="shared" si="1"/>
        <v>/</v>
      </c>
      <c r="O21" s="209"/>
      <c r="P21" s="210"/>
      <c r="Q21" s="334"/>
      <c r="R21" s="335">
        <f t="shared" si="9"/>
        <v>0</v>
      </c>
      <c r="S21" s="349" t="str">
        <f t="shared" si="10"/>
        <v xml:space="preserve"> </v>
      </c>
      <c r="T21" s="350" t="str">
        <f t="shared" si="11"/>
        <v xml:space="preserve"> </v>
      </c>
      <c r="U21" s="350" t="str">
        <f t="shared" si="12"/>
        <v xml:space="preserve"> </v>
      </c>
      <c r="V21" s="351" t="str">
        <f t="shared" si="2"/>
        <v>/</v>
      </c>
      <c r="W21" s="352"/>
      <c r="X21" s="231"/>
      <c r="Y21" s="353">
        <f t="shared" si="3"/>
        <v>0</v>
      </c>
      <c r="Z21" s="354">
        <f t="shared" si="4"/>
        <v>0</v>
      </c>
      <c r="AA21" s="354">
        <f t="shared" si="5"/>
        <v>7</v>
      </c>
      <c r="AB21" s="355">
        <f t="shared" si="6"/>
        <v>1</v>
      </c>
      <c r="AC21" s="356" t="str">
        <f t="shared" si="13"/>
        <v xml:space="preserve"> </v>
      </c>
      <c r="AD21" s="357" t="str">
        <f t="shared" si="14"/>
        <v xml:space="preserve"> </v>
      </c>
      <c r="AE21" s="357" t="str">
        <f t="shared" si="15"/>
        <v xml:space="preserve"> </v>
      </c>
      <c r="AF21" s="358" t="str">
        <f t="shared" si="16"/>
        <v>0</v>
      </c>
      <c r="AG21" s="217"/>
      <c r="AH21" s="359" t="str">
        <f t="shared" si="17"/>
        <v>0</v>
      </c>
      <c r="AI21" s="231"/>
      <c r="AJ21" s="376"/>
      <c r="AK21" s="376"/>
      <c r="AL21" s="376"/>
      <c r="AM21" s="375"/>
      <c r="AN21" s="371"/>
      <c r="AO21" s="375"/>
      <c r="AP21" s="371"/>
      <c r="AQ21" s="371"/>
      <c r="AR21" s="377"/>
      <c r="AS21" s="185"/>
      <c r="AT21" s="145"/>
      <c r="AU21" s="145"/>
      <c r="AV21" s="145"/>
      <c r="AW21" s="145"/>
      <c r="AX21" s="376"/>
      <c r="AY21" s="145"/>
      <c r="AZ21" s="145"/>
      <c r="BA21" s="145"/>
      <c r="BB21" s="185"/>
      <c r="BC21" s="145"/>
      <c r="BD21" s="185"/>
      <c r="BE21" s="185"/>
    </row>
    <row r="22" spans="1:57" ht="17.100000000000001" customHeight="1" x14ac:dyDescent="0.5">
      <c r="A22" s="345">
        <v>18</v>
      </c>
      <c r="B22" s="544" t="str">
        <f>'เวลาเรียน1-3'!D23</f>
        <v>เด็กหญิง ชีวพร  เยาวรัตน์</v>
      </c>
      <c r="C22" s="209">
        <v>1</v>
      </c>
      <c r="D22" s="210">
        <v>1</v>
      </c>
      <c r="E22" s="210">
        <v>1</v>
      </c>
      <c r="F22" s="210">
        <v>1</v>
      </c>
      <c r="G22" s="210">
        <v>1</v>
      </c>
      <c r="H22" s="210">
        <v>1</v>
      </c>
      <c r="I22" s="210">
        <v>1</v>
      </c>
      <c r="J22" s="334">
        <v>0</v>
      </c>
      <c r="K22" s="346" t="str">
        <f t="shared" si="0"/>
        <v xml:space="preserve"> </v>
      </c>
      <c r="L22" s="8" t="str">
        <f t="shared" si="7"/>
        <v xml:space="preserve"> </v>
      </c>
      <c r="M22" s="347" t="str">
        <f t="shared" si="8"/>
        <v xml:space="preserve"> </v>
      </c>
      <c r="N22" s="348" t="str">
        <f t="shared" si="1"/>
        <v>/</v>
      </c>
      <c r="O22" s="209"/>
      <c r="P22" s="210"/>
      <c r="Q22" s="334"/>
      <c r="R22" s="335">
        <f t="shared" si="9"/>
        <v>0</v>
      </c>
      <c r="S22" s="349" t="str">
        <f t="shared" si="10"/>
        <v xml:space="preserve"> </v>
      </c>
      <c r="T22" s="350" t="str">
        <f t="shared" si="11"/>
        <v xml:space="preserve"> </v>
      </c>
      <c r="U22" s="350" t="str">
        <f t="shared" si="12"/>
        <v xml:space="preserve"> </v>
      </c>
      <c r="V22" s="351" t="str">
        <f t="shared" si="2"/>
        <v>/</v>
      </c>
      <c r="W22" s="352"/>
      <c r="X22" s="231"/>
      <c r="Y22" s="353">
        <f t="shared" si="3"/>
        <v>0</v>
      </c>
      <c r="Z22" s="354">
        <f t="shared" si="4"/>
        <v>0</v>
      </c>
      <c r="AA22" s="354">
        <f t="shared" si="5"/>
        <v>7</v>
      </c>
      <c r="AB22" s="355">
        <f t="shared" si="6"/>
        <v>1</v>
      </c>
      <c r="AC22" s="356" t="str">
        <f t="shared" si="13"/>
        <v xml:space="preserve"> </v>
      </c>
      <c r="AD22" s="357" t="str">
        <f t="shared" si="14"/>
        <v xml:space="preserve"> </v>
      </c>
      <c r="AE22" s="357" t="str">
        <f t="shared" si="15"/>
        <v xml:space="preserve"> </v>
      </c>
      <c r="AF22" s="358" t="str">
        <f t="shared" si="16"/>
        <v>0</v>
      </c>
      <c r="AG22" s="217"/>
      <c r="AH22" s="359" t="str">
        <f t="shared" si="17"/>
        <v>0</v>
      </c>
      <c r="AI22" s="231"/>
      <c r="AJ22" s="145"/>
      <c r="AK22" s="145"/>
      <c r="AL22" s="145"/>
      <c r="AM22" s="371"/>
      <c r="AN22" s="371"/>
      <c r="AO22" s="371"/>
      <c r="AP22" s="371"/>
      <c r="AQ22" s="371"/>
      <c r="AR22" s="185"/>
      <c r="AS22" s="185"/>
      <c r="AT22" s="145"/>
      <c r="AU22" s="145"/>
      <c r="AV22" s="145"/>
      <c r="AW22" s="145"/>
      <c r="AX22" s="376"/>
      <c r="AY22" s="145"/>
      <c r="AZ22" s="145"/>
      <c r="BA22" s="145"/>
      <c r="BB22" s="185"/>
      <c r="BC22" s="145"/>
      <c r="BD22" s="185"/>
      <c r="BE22" s="185"/>
    </row>
    <row r="23" spans="1:57" ht="17.100000000000001" customHeight="1" x14ac:dyDescent="0.5">
      <c r="A23" s="325">
        <v>19</v>
      </c>
      <c r="B23" s="544" t="str">
        <f>'เวลาเรียน1-3'!D24</f>
        <v>เด็กชาย ศราวุธ  สุนา</v>
      </c>
      <c r="C23" s="209">
        <v>3</v>
      </c>
      <c r="D23" s="210">
        <v>3</v>
      </c>
      <c r="E23" s="210">
        <v>2</v>
      </c>
      <c r="F23" s="210">
        <v>2</v>
      </c>
      <c r="G23" s="210">
        <v>2</v>
      </c>
      <c r="H23" s="210">
        <v>1</v>
      </c>
      <c r="I23" s="210">
        <v>1</v>
      </c>
      <c r="J23" s="334">
        <v>1</v>
      </c>
      <c r="K23" s="346" t="str">
        <f t="shared" si="0"/>
        <v xml:space="preserve"> </v>
      </c>
      <c r="L23" s="8" t="str">
        <f t="shared" si="7"/>
        <v>/</v>
      </c>
      <c r="M23" s="347" t="str">
        <f t="shared" si="8"/>
        <v xml:space="preserve"> </v>
      </c>
      <c r="N23" s="348" t="str">
        <f t="shared" si="1"/>
        <v xml:space="preserve"> </v>
      </c>
      <c r="O23" s="209"/>
      <c r="P23" s="210"/>
      <c r="Q23" s="334"/>
      <c r="R23" s="335">
        <f t="shared" si="9"/>
        <v>0</v>
      </c>
      <c r="S23" s="349" t="str">
        <f t="shared" si="10"/>
        <v xml:space="preserve"> </v>
      </c>
      <c r="T23" s="364" t="str">
        <f t="shared" si="11"/>
        <v xml:space="preserve"> </v>
      </c>
      <c r="U23" s="350" t="str">
        <f t="shared" si="12"/>
        <v xml:space="preserve"> </v>
      </c>
      <c r="V23" s="351" t="str">
        <f t="shared" si="2"/>
        <v>/</v>
      </c>
      <c r="W23" s="352"/>
      <c r="X23" s="231"/>
      <c r="Y23" s="353">
        <f t="shared" si="3"/>
        <v>2</v>
      </c>
      <c r="Z23" s="354">
        <f t="shared" si="4"/>
        <v>3</v>
      </c>
      <c r="AA23" s="354">
        <f t="shared" si="5"/>
        <v>3</v>
      </c>
      <c r="AB23" s="355">
        <f t="shared" si="6"/>
        <v>0</v>
      </c>
      <c r="AC23" s="356" t="str">
        <f t="shared" si="13"/>
        <v xml:space="preserve"> </v>
      </c>
      <c r="AD23" s="357" t="str">
        <f t="shared" si="14"/>
        <v>2</v>
      </c>
      <c r="AE23" s="357" t="str">
        <f t="shared" si="15"/>
        <v xml:space="preserve"> </v>
      </c>
      <c r="AF23" s="358" t="str">
        <f t="shared" si="16"/>
        <v xml:space="preserve"> </v>
      </c>
      <c r="AG23" s="217"/>
      <c r="AH23" s="359" t="str">
        <f t="shared" si="17"/>
        <v>0</v>
      </c>
      <c r="AI23" s="231"/>
      <c r="AJ23" s="145"/>
      <c r="AK23" s="145"/>
      <c r="AL23" s="145"/>
      <c r="AM23" s="371"/>
      <c r="AN23" s="371"/>
      <c r="AO23" s="371"/>
      <c r="AP23" s="371"/>
      <c r="AQ23" s="371"/>
      <c r="AR23" s="185"/>
      <c r="AS23" s="185"/>
      <c r="AT23" s="145"/>
      <c r="AU23" s="145"/>
      <c r="AV23" s="145"/>
      <c r="AW23" s="145"/>
      <c r="AX23" s="376"/>
      <c r="AY23" s="145"/>
      <c r="AZ23" s="145"/>
      <c r="BA23" s="145"/>
      <c r="BB23" s="185"/>
      <c r="BC23" s="145"/>
      <c r="BD23" s="185"/>
      <c r="BE23" s="185"/>
    </row>
    <row r="24" spans="1:57" ht="17.100000000000001" customHeight="1" x14ac:dyDescent="0.5">
      <c r="A24" s="345">
        <v>20</v>
      </c>
      <c r="B24" s="544" t="str">
        <f>'เวลาเรียน1-3'!D25</f>
        <v>เด็กชาย ฉัตรชัย  นาคเสม</v>
      </c>
      <c r="C24" s="209">
        <v>2</v>
      </c>
      <c r="D24" s="210">
        <v>2</v>
      </c>
      <c r="E24" s="210">
        <v>2</v>
      </c>
      <c r="F24" s="210">
        <v>2</v>
      </c>
      <c r="G24" s="210">
        <v>3</v>
      </c>
      <c r="H24" s="210">
        <v>3</v>
      </c>
      <c r="I24" s="210">
        <v>3</v>
      </c>
      <c r="J24" s="334">
        <v>3</v>
      </c>
      <c r="K24" s="346" t="str">
        <f t="shared" si="0"/>
        <v>/</v>
      </c>
      <c r="L24" s="8" t="str">
        <f t="shared" si="7"/>
        <v xml:space="preserve"> </v>
      </c>
      <c r="M24" s="347" t="str">
        <f t="shared" si="8"/>
        <v xml:space="preserve"> </v>
      </c>
      <c r="N24" s="348" t="str">
        <f t="shared" si="1"/>
        <v xml:space="preserve"> </v>
      </c>
      <c r="O24" s="209"/>
      <c r="P24" s="210"/>
      <c r="Q24" s="334"/>
      <c r="R24" s="335">
        <f t="shared" si="9"/>
        <v>0</v>
      </c>
      <c r="S24" s="349" t="str">
        <f t="shared" si="10"/>
        <v xml:space="preserve"> </v>
      </c>
      <c r="T24" s="350" t="str">
        <f t="shared" si="11"/>
        <v xml:space="preserve"> </v>
      </c>
      <c r="U24" s="350" t="str">
        <f t="shared" si="12"/>
        <v xml:space="preserve"> </v>
      </c>
      <c r="V24" s="351" t="str">
        <f t="shared" si="2"/>
        <v>/</v>
      </c>
      <c r="W24" s="352"/>
      <c r="X24" s="231"/>
      <c r="Y24" s="353">
        <f t="shared" si="3"/>
        <v>4</v>
      </c>
      <c r="Z24" s="354">
        <f t="shared" si="4"/>
        <v>4</v>
      </c>
      <c r="AA24" s="354">
        <f t="shared" si="5"/>
        <v>0</v>
      </c>
      <c r="AB24" s="355">
        <f t="shared" si="6"/>
        <v>0</v>
      </c>
      <c r="AC24" s="356" t="str">
        <f t="shared" si="13"/>
        <v>3</v>
      </c>
      <c r="AD24" s="357" t="str">
        <f t="shared" si="14"/>
        <v xml:space="preserve"> </v>
      </c>
      <c r="AE24" s="357" t="str">
        <f t="shared" si="15"/>
        <v xml:space="preserve"> </v>
      </c>
      <c r="AF24" s="358" t="str">
        <f t="shared" si="16"/>
        <v xml:space="preserve"> </v>
      </c>
      <c r="AG24" s="217"/>
      <c r="AH24" s="359" t="str">
        <f t="shared" si="17"/>
        <v>0</v>
      </c>
      <c r="AI24" s="231"/>
      <c r="AJ24" s="145"/>
      <c r="AK24" s="145"/>
      <c r="AL24" s="145"/>
      <c r="AM24" s="371"/>
      <c r="AN24" s="371"/>
      <c r="AO24" s="371"/>
      <c r="AP24" s="371"/>
      <c r="AQ24" s="371"/>
      <c r="AR24" s="185"/>
      <c r="AS24" s="185"/>
      <c r="AT24" s="145"/>
      <c r="AU24" s="145"/>
      <c r="AV24" s="145"/>
      <c r="AW24" s="145"/>
      <c r="AX24" s="376"/>
      <c r="AY24" s="145"/>
      <c r="AZ24" s="145"/>
      <c r="BA24" s="145"/>
      <c r="BB24" s="185"/>
      <c r="BC24" s="145"/>
      <c r="BD24" s="185"/>
      <c r="BE24" s="185"/>
    </row>
    <row r="25" spans="1:57" ht="17.100000000000001" customHeight="1" x14ac:dyDescent="0.5">
      <c r="A25" s="325">
        <v>21</v>
      </c>
      <c r="B25" s="544" t="str">
        <f>'เวลาเรียน1-3'!D26</f>
        <v>เด็กหญิง ชลธิชา  ใจอารีย์</v>
      </c>
      <c r="C25" s="209">
        <v>3</v>
      </c>
      <c r="D25" s="210">
        <v>3</v>
      </c>
      <c r="E25" s="210">
        <v>3</v>
      </c>
      <c r="F25" s="210">
        <v>3</v>
      </c>
      <c r="G25" s="210">
        <v>3</v>
      </c>
      <c r="H25" s="210">
        <v>3</v>
      </c>
      <c r="I25" s="210">
        <v>3</v>
      </c>
      <c r="J25" s="334">
        <v>2</v>
      </c>
      <c r="K25" s="346" t="str">
        <f t="shared" si="0"/>
        <v>/</v>
      </c>
      <c r="L25" s="8"/>
      <c r="M25" s="347" t="str">
        <f t="shared" si="8"/>
        <v xml:space="preserve"> </v>
      </c>
      <c r="N25" s="348" t="str">
        <f t="shared" si="1"/>
        <v xml:space="preserve"> </v>
      </c>
      <c r="O25" s="209">
        <v>3</v>
      </c>
      <c r="P25" s="210">
        <v>2</v>
      </c>
      <c r="Q25" s="334">
        <v>3</v>
      </c>
      <c r="R25" s="335">
        <f t="shared" si="9"/>
        <v>8</v>
      </c>
      <c r="S25" s="349" t="str">
        <f t="shared" si="10"/>
        <v>/</v>
      </c>
      <c r="T25" s="350" t="str">
        <f t="shared" si="11"/>
        <v xml:space="preserve"> </v>
      </c>
      <c r="U25" s="350" t="str">
        <f t="shared" si="12"/>
        <v xml:space="preserve"> </v>
      </c>
      <c r="V25" s="351" t="str">
        <f t="shared" si="2"/>
        <v xml:space="preserve"> </v>
      </c>
      <c r="W25" s="352"/>
      <c r="X25" s="231"/>
      <c r="Y25" s="353">
        <f t="shared" si="3"/>
        <v>7</v>
      </c>
      <c r="Z25" s="354">
        <f t="shared" si="4"/>
        <v>1</v>
      </c>
      <c r="AA25" s="354">
        <f t="shared" si="5"/>
        <v>0</v>
      </c>
      <c r="AB25" s="355">
        <f t="shared" si="6"/>
        <v>0</v>
      </c>
      <c r="AC25" s="356" t="str">
        <f t="shared" si="13"/>
        <v>3</v>
      </c>
      <c r="AD25" s="357"/>
      <c r="AE25" s="357" t="str">
        <f t="shared" si="15"/>
        <v xml:space="preserve"> </v>
      </c>
      <c r="AF25" s="358" t="str">
        <f t="shared" si="16"/>
        <v xml:space="preserve"> </v>
      </c>
      <c r="AG25" s="217"/>
      <c r="AH25" s="359">
        <f t="shared" si="17"/>
        <v>3</v>
      </c>
      <c r="AI25" s="231"/>
      <c r="AJ25" s="145"/>
      <c r="AK25" s="145"/>
      <c r="AL25" s="145"/>
      <c r="AM25" s="371"/>
      <c r="AN25" s="371"/>
      <c r="AO25" s="371"/>
      <c r="AP25" s="371"/>
      <c r="AQ25" s="371"/>
      <c r="AR25" s="185"/>
      <c r="AS25" s="185"/>
      <c r="AT25" s="145"/>
      <c r="AU25" s="145"/>
      <c r="AV25" s="145"/>
      <c r="AW25" s="145"/>
      <c r="AX25" s="376"/>
      <c r="AY25" s="145"/>
      <c r="AZ25" s="145"/>
      <c r="BA25" s="145"/>
      <c r="BB25" s="185"/>
      <c r="BC25" s="145"/>
      <c r="BD25" s="185"/>
      <c r="BE25" s="185"/>
    </row>
    <row r="26" spans="1:57" ht="17.100000000000001" customHeight="1" x14ac:dyDescent="0.5">
      <c r="A26" s="345">
        <v>22</v>
      </c>
      <c r="B26" s="544" t="str">
        <f>'เวลาเรียน1-3'!D27</f>
        <v>เด็กชาย สุริยา  พิทักษ์จรรยา</v>
      </c>
      <c r="C26" s="209">
        <v>3</v>
      </c>
      <c r="D26" s="210">
        <v>3</v>
      </c>
      <c r="E26" s="210">
        <v>3</v>
      </c>
      <c r="F26" s="210">
        <v>1</v>
      </c>
      <c r="G26" s="210">
        <v>1</v>
      </c>
      <c r="H26" s="210">
        <v>1</v>
      </c>
      <c r="I26" s="210">
        <v>1</v>
      </c>
      <c r="J26" s="334">
        <v>1</v>
      </c>
      <c r="K26" s="346" t="str">
        <f t="shared" si="0"/>
        <v xml:space="preserve"> </v>
      </c>
      <c r="L26" s="8" t="str">
        <f t="shared" si="7"/>
        <v xml:space="preserve"> </v>
      </c>
      <c r="M26" s="347" t="str">
        <f t="shared" si="8"/>
        <v>/</v>
      </c>
      <c r="N26" s="348" t="str">
        <f t="shared" si="1"/>
        <v xml:space="preserve"> </v>
      </c>
      <c r="O26" s="209"/>
      <c r="P26" s="210"/>
      <c r="Q26" s="334"/>
      <c r="R26" s="335">
        <f t="shared" si="9"/>
        <v>0</v>
      </c>
      <c r="S26" s="349" t="str">
        <f t="shared" si="10"/>
        <v xml:space="preserve"> </v>
      </c>
      <c r="T26" s="350" t="str">
        <f t="shared" si="11"/>
        <v xml:space="preserve"> </v>
      </c>
      <c r="U26" s="350" t="str">
        <f t="shared" si="12"/>
        <v xml:space="preserve"> </v>
      </c>
      <c r="V26" s="351" t="str">
        <f t="shared" si="2"/>
        <v>/</v>
      </c>
      <c r="W26" s="352"/>
      <c r="X26" s="231"/>
      <c r="Y26" s="353">
        <f t="shared" si="3"/>
        <v>3</v>
      </c>
      <c r="Z26" s="354">
        <f t="shared" si="4"/>
        <v>0</v>
      </c>
      <c r="AA26" s="354">
        <f t="shared" si="5"/>
        <v>5</v>
      </c>
      <c r="AB26" s="355">
        <f t="shared" si="6"/>
        <v>0</v>
      </c>
      <c r="AC26" s="356" t="str">
        <f t="shared" si="13"/>
        <v xml:space="preserve"> </v>
      </c>
      <c r="AD26" s="357" t="str">
        <f t="shared" si="14"/>
        <v xml:space="preserve"> </v>
      </c>
      <c r="AE26" s="357" t="str">
        <f t="shared" si="15"/>
        <v>1</v>
      </c>
      <c r="AF26" s="358" t="str">
        <f t="shared" si="16"/>
        <v xml:space="preserve"> </v>
      </c>
      <c r="AG26" s="217"/>
      <c r="AH26" s="359" t="str">
        <f t="shared" si="17"/>
        <v>0</v>
      </c>
      <c r="AI26" s="231"/>
      <c r="AJ26" s="145"/>
      <c r="AK26" s="145"/>
      <c r="AL26" s="145"/>
      <c r="AM26" s="371"/>
      <c r="AN26" s="371"/>
      <c r="AO26" s="375"/>
      <c r="AP26" s="371"/>
      <c r="AQ26" s="371"/>
      <c r="AR26" s="185"/>
      <c r="AS26" s="185"/>
      <c r="AT26" s="145"/>
      <c r="AU26" s="145"/>
      <c r="AV26" s="145"/>
      <c r="AW26" s="145"/>
      <c r="AX26" s="376"/>
      <c r="AY26" s="145"/>
      <c r="AZ26" s="145"/>
      <c r="BA26" s="145"/>
      <c r="BB26" s="185"/>
      <c r="BC26" s="145"/>
      <c r="BD26" s="185"/>
      <c r="BE26" s="185"/>
    </row>
    <row r="27" spans="1:57" ht="17.100000000000001" customHeight="1" x14ac:dyDescent="0.5">
      <c r="A27" s="325">
        <v>23</v>
      </c>
      <c r="B27" s="326"/>
      <c r="C27" s="209"/>
      <c r="D27" s="210"/>
      <c r="E27" s="210"/>
      <c r="F27" s="210"/>
      <c r="G27" s="210"/>
      <c r="H27" s="210"/>
      <c r="I27" s="210"/>
      <c r="J27" s="334"/>
      <c r="K27" s="346"/>
      <c r="L27" s="8"/>
      <c r="M27" s="347"/>
      <c r="N27" s="348"/>
      <c r="O27" s="209"/>
      <c r="P27" s="210"/>
      <c r="Q27" s="334"/>
      <c r="R27" s="335"/>
      <c r="S27" s="349"/>
      <c r="T27" s="350"/>
      <c r="U27" s="350"/>
      <c r="V27" s="351"/>
      <c r="W27" s="352"/>
      <c r="X27" s="231"/>
      <c r="Y27" s="353"/>
      <c r="Z27" s="354"/>
      <c r="AA27" s="354"/>
      <c r="AB27" s="355"/>
      <c r="AC27" s="356"/>
      <c r="AD27" s="357"/>
      <c r="AE27" s="357"/>
      <c r="AF27" s="358"/>
      <c r="AG27" s="217"/>
      <c r="AH27" s="359"/>
      <c r="AI27" s="231"/>
      <c r="AJ27" s="145"/>
      <c r="AK27" s="145"/>
      <c r="AL27" s="145"/>
      <c r="AM27" s="371"/>
      <c r="AN27" s="371"/>
      <c r="AO27" s="371"/>
      <c r="AP27" s="371"/>
      <c r="AQ27" s="371"/>
      <c r="AR27" s="185"/>
      <c r="AS27" s="185"/>
      <c r="AT27" s="145"/>
      <c r="AU27" s="145"/>
      <c r="AV27" s="145"/>
      <c r="AW27" s="145"/>
      <c r="AX27" s="376"/>
      <c r="AY27" s="145"/>
      <c r="AZ27" s="145"/>
      <c r="BA27" s="145"/>
      <c r="BB27" s="185"/>
      <c r="BC27" s="145"/>
      <c r="BD27" s="185"/>
      <c r="BE27" s="185"/>
    </row>
    <row r="28" spans="1:57" ht="17.100000000000001" customHeight="1" x14ac:dyDescent="0.5">
      <c r="A28" s="345">
        <v>24</v>
      </c>
      <c r="B28" s="326"/>
      <c r="C28" s="209"/>
      <c r="D28" s="210"/>
      <c r="E28" s="210"/>
      <c r="F28" s="210"/>
      <c r="G28" s="210"/>
      <c r="H28" s="210"/>
      <c r="I28" s="210"/>
      <c r="J28" s="334"/>
      <c r="K28" s="346"/>
      <c r="L28" s="8"/>
      <c r="M28" s="347"/>
      <c r="N28" s="348"/>
      <c r="O28" s="209"/>
      <c r="P28" s="210"/>
      <c r="Q28" s="334"/>
      <c r="R28" s="335"/>
      <c r="S28" s="349"/>
      <c r="T28" s="364"/>
      <c r="U28" s="350"/>
      <c r="V28" s="351"/>
      <c r="W28" s="352"/>
      <c r="X28" s="231"/>
      <c r="Y28" s="353"/>
      <c r="Z28" s="354"/>
      <c r="AA28" s="354"/>
      <c r="AB28" s="355"/>
      <c r="AC28" s="356"/>
      <c r="AD28" s="357"/>
      <c r="AE28" s="357"/>
      <c r="AF28" s="358"/>
      <c r="AG28" s="217"/>
      <c r="AH28" s="359"/>
      <c r="AI28" s="231"/>
      <c r="AJ28" s="145"/>
      <c r="AK28" s="145"/>
      <c r="AL28" s="145"/>
      <c r="AM28" s="371"/>
      <c r="AN28" s="371"/>
      <c r="AO28" s="371"/>
      <c r="AP28" s="371"/>
      <c r="AQ28" s="371"/>
      <c r="AR28" s="185"/>
      <c r="AS28" s="185"/>
      <c r="AT28" s="145"/>
      <c r="AU28" s="145"/>
      <c r="AV28" s="145"/>
      <c r="AW28" s="145"/>
      <c r="AX28" s="376"/>
      <c r="AY28" s="145"/>
      <c r="AZ28" s="145"/>
      <c r="BA28" s="145"/>
      <c r="BB28" s="185"/>
      <c r="BC28" s="145"/>
      <c r="BD28" s="185"/>
      <c r="BE28" s="185"/>
    </row>
    <row r="29" spans="1:57" ht="17.100000000000001" customHeight="1" x14ac:dyDescent="0.5">
      <c r="A29" s="325">
        <v>25</v>
      </c>
      <c r="B29" s="326"/>
      <c r="C29" s="209"/>
      <c r="D29" s="210"/>
      <c r="E29" s="210"/>
      <c r="F29" s="210"/>
      <c r="G29" s="210"/>
      <c r="H29" s="210"/>
      <c r="I29" s="210"/>
      <c r="J29" s="334"/>
      <c r="K29" s="346"/>
      <c r="L29" s="8"/>
      <c r="M29" s="347"/>
      <c r="N29" s="348"/>
      <c r="O29" s="209"/>
      <c r="P29" s="210"/>
      <c r="Q29" s="334"/>
      <c r="R29" s="335"/>
      <c r="S29" s="349"/>
      <c r="T29" s="350"/>
      <c r="U29" s="350"/>
      <c r="V29" s="351"/>
      <c r="W29" s="352"/>
      <c r="X29" s="231"/>
      <c r="Y29" s="353"/>
      <c r="Z29" s="354"/>
      <c r="AA29" s="354"/>
      <c r="AB29" s="355"/>
      <c r="AC29" s="356"/>
      <c r="AD29" s="357"/>
      <c r="AE29" s="357"/>
      <c r="AF29" s="358"/>
      <c r="AG29" s="217"/>
      <c r="AH29" s="359"/>
      <c r="AI29" s="231"/>
      <c r="AJ29" s="145"/>
      <c r="AK29" s="145"/>
      <c r="AL29" s="145"/>
      <c r="AM29" s="371"/>
      <c r="AN29" s="371"/>
      <c r="AO29" s="371"/>
      <c r="AP29" s="371"/>
      <c r="AQ29" s="371"/>
      <c r="AR29" s="185"/>
      <c r="AS29" s="185"/>
      <c r="AT29" s="145"/>
      <c r="AU29" s="145"/>
      <c r="AV29" s="145"/>
      <c r="AW29" s="145"/>
      <c r="AX29" s="376"/>
      <c r="AY29" s="145"/>
      <c r="AZ29" s="145"/>
      <c r="BA29" s="145"/>
      <c r="BB29" s="185"/>
      <c r="BC29" s="145"/>
      <c r="BD29" s="185"/>
      <c r="BE29" s="185"/>
    </row>
    <row r="30" spans="1:57" ht="17.100000000000001" customHeight="1" x14ac:dyDescent="0.5">
      <c r="A30" s="345">
        <v>26</v>
      </c>
      <c r="B30" s="326"/>
      <c r="C30" s="209"/>
      <c r="D30" s="210"/>
      <c r="E30" s="210"/>
      <c r="F30" s="210"/>
      <c r="G30" s="210"/>
      <c r="H30" s="210"/>
      <c r="I30" s="210"/>
      <c r="J30" s="334"/>
      <c r="K30" s="346"/>
      <c r="L30" s="8"/>
      <c r="M30" s="347"/>
      <c r="N30" s="348"/>
      <c r="O30" s="209"/>
      <c r="P30" s="210"/>
      <c r="Q30" s="334"/>
      <c r="R30" s="335"/>
      <c r="S30" s="349"/>
      <c r="T30" s="350"/>
      <c r="U30" s="350"/>
      <c r="V30" s="351"/>
      <c r="W30" s="352"/>
      <c r="X30" s="231"/>
      <c r="Y30" s="353"/>
      <c r="Z30" s="354"/>
      <c r="AA30" s="354"/>
      <c r="AB30" s="355"/>
      <c r="AC30" s="356"/>
      <c r="AD30" s="357"/>
      <c r="AE30" s="357"/>
      <c r="AF30" s="358"/>
      <c r="AG30" s="217"/>
      <c r="AH30" s="359"/>
      <c r="AI30" s="231"/>
      <c r="AJ30" s="145"/>
      <c r="AK30" s="145"/>
      <c r="AL30" s="145"/>
      <c r="AM30" s="371"/>
      <c r="AN30" s="371"/>
      <c r="AO30" s="371"/>
      <c r="AP30" s="371"/>
      <c r="AQ30" s="371"/>
      <c r="AR30" s="185"/>
      <c r="AS30" s="185"/>
      <c r="AT30" s="145"/>
      <c r="AU30" s="145"/>
      <c r="AV30" s="145"/>
      <c r="AW30" s="145"/>
      <c r="AX30" s="376"/>
      <c r="AY30" s="145"/>
      <c r="AZ30" s="145"/>
      <c r="BA30" s="145"/>
      <c r="BB30" s="185"/>
      <c r="BC30" s="145"/>
      <c r="BD30" s="185"/>
      <c r="BE30" s="185"/>
    </row>
    <row r="31" spans="1:57" ht="17.100000000000001" customHeight="1" x14ac:dyDescent="0.5">
      <c r="A31" s="325">
        <v>27</v>
      </c>
      <c r="B31" s="326"/>
      <c r="C31" s="209"/>
      <c r="D31" s="210"/>
      <c r="E31" s="210"/>
      <c r="F31" s="210"/>
      <c r="G31" s="210"/>
      <c r="H31" s="210"/>
      <c r="I31" s="210"/>
      <c r="J31" s="334"/>
      <c r="K31" s="346"/>
      <c r="L31" s="8"/>
      <c r="M31" s="347"/>
      <c r="N31" s="348"/>
      <c r="O31" s="209"/>
      <c r="P31" s="210"/>
      <c r="Q31" s="334"/>
      <c r="R31" s="335"/>
      <c r="S31" s="349"/>
      <c r="T31" s="350"/>
      <c r="U31" s="350"/>
      <c r="V31" s="351"/>
      <c r="W31" s="352"/>
      <c r="X31" s="231"/>
      <c r="Y31" s="353"/>
      <c r="Z31" s="354"/>
      <c r="AA31" s="354"/>
      <c r="AB31" s="355"/>
      <c r="AC31" s="356"/>
      <c r="AD31" s="357"/>
      <c r="AE31" s="357"/>
      <c r="AF31" s="358"/>
      <c r="AG31" s="217"/>
      <c r="AH31" s="359"/>
      <c r="AI31" s="231"/>
      <c r="AJ31" s="145"/>
      <c r="AK31" s="145"/>
      <c r="AL31" s="145"/>
      <c r="AM31" s="371"/>
      <c r="AN31" s="371"/>
      <c r="AO31" s="375"/>
      <c r="AP31" s="371"/>
      <c r="AQ31" s="371"/>
      <c r="AR31" s="185"/>
      <c r="AS31" s="185"/>
      <c r="AT31" s="145"/>
      <c r="AU31" s="145"/>
      <c r="AV31" s="145"/>
      <c r="AW31" s="145"/>
      <c r="AX31" s="376"/>
      <c r="AY31" s="145"/>
      <c r="AZ31" s="145"/>
      <c r="BA31" s="145"/>
      <c r="BB31" s="185"/>
      <c r="BC31" s="145"/>
      <c r="BD31" s="185"/>
      <c r="BE31" s="185"/>
    </row>
    <row r="32" spans="1:57" ht="17.100000000000001" customHeight="1" x14ac:dyDescent="0.5">
      <c r="A32" s="345">
        <v>28</v>
      </c>
      <c r="B32" s="326"/>
      <c r="C32" s="209"/>
      <c r="D32" s="210"/>
      <c r="E32" s="210"/>
      <c r="F32" s="210"/>
      <c r="G32" s="210"/>
      <c r="H32" s="210"/>
      <c r="I32" s="210"/>
      <c r="J32" s="334"/>
      <c r="K32" s="346"/>
      <c r="L32" s="8"/>
      <c r="M32" s="347"/>
      <c r="N32" s="348"/>
      <c r="O32" s="209"/>
      <c r="P32" s="210"/>
      <c r="Q32" s="334"/>
      <c r="R32" s="335"/>
      <c r="S32" s="349"/>
      <c r="T32" s="350"/>
      <c r="U32" s="350"/>
      <c r="V32" s="351"/>
      <c r="W32" s="352"/>
      <c r="X32" s="231"/>
      <c r="Y32" s="353"/>
      <c r="Z32" s="354"/>
      <c r="AA32" s="354"/>
      <c r="AB32" s="355"/>
      <c r="AC32" s="356"/>
      <c r="AD32" s="357"/>
      <c r="AE32" s="357"/>
      <c r="AF32" s="358"/>
      <c r="AG32" s="217"/>
      <c r="AH32" s="359"/>
      <c r="AI32" s="231"/>
      <c r="AJ32" s="145"/>
      <c r="AK32" s="145"/>
      <c r="AL32" s="145"/>
      <c r="AM32" s="371"/>
      <c r="AN32" s="371"/>
      <c r="AO32" s="371"/>
      <c r="AP32" s="371"/>
      <c r="AQ32" s="371"/>
      <c r="AR32" s="185"/>
      <c r="AS32" s="185"/>
      <c r="AT32" s="145"/>
      <c r="AU32" s="145"/>
      <c r="AV32" s="145"/>
      <c r="AW32" s="145"/>
      <c r="AX32" s="376"/>
      <c r="AY32" s="145"/>
      <c r="AZ32" s="145"/>
      <c r="BA32" s="145"/>
      <c r="BB32" s="185"/>
      <c r="BC32" s="145"/>
      <c r="BD32" s="185"/>
      <c r="BE32" s="185"/>
    </row>
    <row r="33" spans="1:57" ht="17.100000000000001" customHeight="1" x14ac:dyDescent="0.5">
      <c r="A33" s="325">
        <v>29</v>
      </c>
      <c r="B33" s="326"/>
      <c r="C33" s="209"/>
      <c r="D33" s="210"/>
      <c r="E33" s="210"/>
      <c r="F33" s="210"/>
      <c r="G33" s="210"/>
      <c r="H33" s="210"/>
      <c r="I33" s="210"/>
      <c r="J33" s="334"/>
      <c r="K33" s="346"/>
      <c r="L33" s="8"/>
      <c r="M33" s="347"/>
      <c r="N33" s="348"/>
      <c r="O33" s="209"/>
      <c r="P33" s="210"/>
      <c r="Q33" s="334"/>
      <c r="R33" s="335"/>
      <c r="S33" s="349"/>
      <c r="T33" s="364"/>
      <c r="U33" s="350"/>
      <c r="V33" s="351"/>
      <c r="W33" s="352"/>
      <c r="X33" s="231"/>
      <c r="Y33" s="353"/>
      <c r="Z33" s="354"/>
      <c r="AA33" s="354"/>
      <c r="AB33" s="355"/>
      <c r="AC33" s="356"/>
      <c r="AD33" s="357"/>
      <c r="AE33" s="357"/>
      <c r="AF33" s="358"/>
      <c r="AG33" s="217"/>
      <c r="AH33" s="359"/>
      <c r="AI33" s="231"/>
      <c r="AJ33" s="145"/>
      <c r="AK33" s="145"/>
      <c r="AL33" s="145"/>
      <c r="AM33" s="371"/>
      <c r="AN33" s="371"/>
      <c r="AO33" s="371"/>
      <c r="AP33" s="371"/>
      <c r="AQ33" s="371"/>
      <c r="AR33" s="185"/>
      <c r="AS33" s="185"/>
      <c r="AT33" s="145"/>
      <c r="AU33" s="145"/>
      <c r="AV33" s="145"/>
      <c r="AW33" s="145"/>
      <c r="AX33" s="376"/>
      <c r="AY33" s="145"/>
      <c r="AZ33" s="145"/>
      <c r="BA33" s="145"/>
      <c r="BB33" s="185"/>
      <c r="BC33" s="145"/>
      <c r="BD33" s="185"/>
      <c r="BE33" s="185"/>
    </row>
    <row r="34" spans="1:57" ht="17.100000000000001" customHeight="1" x14ac:dyDescent="0.5">
      <c r="A34" s="345">
        <v>30</v>
      </c>
      <c r="B34" s="326"/>
      <c r="C34" s="209"/>
      <c r="D34" s="210"/>
      <c r="E34" s="210"/>
      <c r="F34" s="210"/>
      <c r="G34" s="210"/>
      <c r="H34" s="210"/>
      <c r="I34" s="210"/>
      <c r="J34" s="334"/>
      <c r="K34" s="346"/>
      <c r="L34" s="8"/>
      <c r="M34" s="347"/>
      <c r="N34" s="348"/>
      <c r="O34" s="209"/>
      <c r="P34" s="210"/>
      <c r="Q34" s="334"/>
      <c r="R34" s="335"/>
      <c r="S34" s="349"/>
      <c r="T34" s="350"/>
      <c r="U34" s="350"/>
      <c r="V34" s="351"/>
      <c r="W34" s="352"/>
      <c r="X34" s="231"/>
      <c r="Y34" s="353"/>
      <c r="Z34" s="354"/>
      <c r="AA34" s="354"/>
      <c r="AB34" s="355"/>
      <c r="AC34" s="356"/>
      <c r="AD34" s="357"/>
      <c r="AE34" s="357"/>
      <c r="AF34" s="358"/>
      <c r="AG34" s="217"/>
      <c r="AH34" s="359"/>
      <c r="AI34" s="231"/>
      <c r="AJ34" s="145"/>
      <c r="AK34" s="145"/>
      <c r="AL34" s="145"/>
      <c r="AM34" s="371"/>
      <c r="AN34" s="371"/>
      <c r="AO34" s="371"/>
      <c r="AP34" s="371"/>
      <c r="AQ34" s="371"/>
      <c r="AR34" s="185"/>
      <c r="AS34" s="185"/>
      <c r="AT34" s="145"/>
      <c r="AU34" s="145"/>
      <c r="AV34" s="145"/>
      <c r="AW34" s="145"/>
      <c r="AX34" s="376"/>
      <c r="AY34" s="145"/>
      <c r="AZ34" s="145"/>
      <c r="BA34" s="145"/>
      <c r="BB34" s="185"/>
      <c r="BC34" s="145"/>
      <c r="BD34" s="185"/>
      <c r="BE34" s="185"/>
    </row>
    <row r="35" spans="1:57" ht="17.100000000000001" customHeight="1" x14ac:dyDescent="0.5">
      <c r="A35" s="325">
        <v>31</v>
      </c>
      <c r="B35" s="326"/>
      <c r="C35" s="346"/>
      <c r="D35" s="8"/>
      <c r="E35" s="8"/>
      <c r="F35" s="8"/>
      <c r="G35" s="8"/>
      <c r="H35" s="8"/>
      <c r="I35" s="8"/>
      <c r="J35" s="378"/>
      <c r="K35" s="346"/>
      <c r="L35" s="8"/>
      <c r="M35" s="347"/>
      <c r="N35" s="348"/>
      <c r="O35" s="346"/>
      <c r="P35" s="8"/>
      <c r="Q35" s="378"/>
      <c r="R35" s="379"/>
      <c r="S35" s="349"/>
      <c r="T35" s="350"/>
      <c r="U35" s="350"/>
      <c r="V35" s="351"/>
      <c r="W35" s="352"/>
      <c r="X35" s="231"/>
      <c r="Y35" s="353"/>
      <c r="Z35" s="354"/>
      <c r="AA35" s="354"/>
      <c r="AB35" s="355"/>
      <c r="AC35" s="356"/>
      <c r="AD35" s="357"/>
      <c r="AE35" s="357"/>
      <c r="AF35" s="358"/>
      <c r="AG35" s="217"/>
      <c r="AH35" s="359"/>
      <c r="AI35" s="231"/>
      <c r="AJ35" s="145"/>
      <c r="AK35" s="145"/>
      <c r="AL35" s="145"/>
      <c r="AM35" s="371"/>
      <c r="AN35" s="371"/>
      <c r="AO35" s="375"/>
      <c r="AP35" s="371"/>
      <c r="AQ35" s="371"/>
      <c r="AR35" s="185"/>
      <c r="AS35" s="185"/>
      <c r="AT35" s="145"/>
      <c r="AU35" s="145"/>
      <c r="AV35" s="145"/>
      <c r="AW35" s="145"/>
      <c r="AX35" s="376"/>
      <c r="AY35" s="145"/>
      <c r="AZ35" s="145"/>
      <c r="BA35" s="145"/>
      <c r="BB35" s="185"/>
      <c r="BC35" s="145"/>
      <c r="BD35" s="185"/>
      <c r="BE35" s="185"/>
    </row>
    <row r="36" spans="1:57" ht="17.100000000000001" customHeight="1" x14ac:dyDescent="0.5">
      <c r="A36" s="345">
        <v>32</v>
      </c>
      <c r="B36" s="326"/>
      <c r="C36" s="346"/>
      <c r="D36" s="8"/>
      <c r="E36" s="8"/>
      <c r="F36" s="8"/>
      <c r="G36" s="8"/>
      <c r="H36" s="8"/>
      <c r="I36" s="8"/>
      <c r="J36" s="378"/>
      <c r="K36" s="346"/>
      <c r="L36" s="8"/>
      <c r="M36" s="347"/>
      <c r="N36" s="348"/>
      <c r="O36" s="346"/>
      <c r="P36" s="8"/>
      <c r="Q36" s="378"/>
      <c r="R36" s="379"/>
      <c r="S36" s="349"/>
      <c r="T36" s="350"/>
      <c r="U36" s="350"/>
      <c r="V36" s="351"/>
      <c r="W36" s="352"/>
      <c r="X36" s="231"/>
      <c r="Y36" s="353"/>
      <c r="Z36" s="354"/>
      <c r="AA36" s="354"/>
      <c r="AB36" s="355"/>
      <c r="AC36" s="356"/>
      <c r="AD36" s="357"/>
      <c r="AE36" s="357"/>
      <c r="AF36" s="358"/>
      <c r="AG36" s="185"/>
      <c r="AH36" s="359"/>
      <c r="AI36" s="231"/>
      <c r="AJ36" s="145"/>
      <c r="AK36" s="145"/>
      <c r="AL36" s="145"/>
      <c r="AM36" s="371"/>
      <c r="AN36" s="371"/>
      <c r="AO36" s="371"/>
      <c r="AP36" s="371"/>
      <c r="AQ36" s="371"/>
      <c r="AR36" s="185"/>
      <c r="AS36" s="185"/>
      <c r="AT36" s="145"/>
      <c r="AU36" s="145"/>
      <c r="AV36" s="145"/>
      <c r="AW36" s="145"/>
      <c r="AX36" s="376"/>
      <c r="AY36" s="145"/>
      <c r="AZ36" s="145"/>
      <c r="BA36" s="145"/>
      <c r="BB36" s="185"/>
      <c r="BC36" s="145"/>
      <c r="BD36" s="185"/>
      <c r="BE36" s="185"/>
    </row>
    <row r="37" spans="1:57" ht="17.100000000000001" customHeight="1" x14ac:dyDescent="0.5">
      <c r="A37" s="325">
        <v>33</v>
      </c>
      <c r="B37" s="326"/>
      <c r="C37" s="346"/>
      <c r="D37" s="8"/>
      <c r="E37" s="8"/>
      <c r="F37" s="8"/>
      <c r="G37" s="8"/>
      <c r="H37" s="8"/>
      <c r="I37" s="8"/>
      <c r="J37" s="378"/>
      <c r="K37" s="346"/>
      <c r="L37" s="8"/>
      <c r="M37" s="347"/>
      <c r="N37" s="348"/>
      <c r="O37" s="346"/>
      <c r="P37" s="8"/>
      <c r="Q37" s="378"/>
      <c r="R37" s="379"/>
      <c r="S37" s="349"/>
      <c r="T37" s="364"/>
      <c r="U37" s="350"/>
      <c r="V37" s="351"/>
      <c r="W37" s="352"/>
      <c r="X37" s="231"/>
      <c r="Y37" s="353"/>
      <c r="Z37" s="354"/>
      <c r="AA37" s="354"/>
      <c r="AB37" s="355"/>
      <c r="AC37" s="356"/>
      <c r="AD37" s="357"/>
      <c r="AE37" s="357"/>
      <c r="AF37" s="358"/>
      <c r="AG37" s="185"/>
      <c r="AH37" s="359"/>
      <c r="AI37" s="231"/>
      <c r="AJ37" s="145"/>
      <c r="AK37" s="145"/>
      <c r="AL37" s="145"/>
      <c r="AM37" s="371"/>
      <c r="AN37" s="371"/>
      <c r="AO37" s="371"/>
      <c r="AP37" s="371"/>
      <c r="AQ37" s="371"/>
      <c r="AR37" s="185"/>
      <c r="AS37" s="185"/>
      <c r="AT37" s="145"/>
      <c r="AU37" s="145"/>
      <c r="AV37" s="145"/>
      <c r="AW37" s="145"/>
      <c r="AX37" s="376"/>
      <c r="AY37" s="145"/>
      <c r="AZ37" s="145"/>
      <c r="BA37" s="145"/>
      <c r="BB37" s="185"/>
      <c r="BC37" s="145"/>
      <c r="BD37" s="185"/>
      <c r="BE37" s="185"/>
    </row>
    <row r="38" spans="1:57" ht="17.100000000000001" customHeight="1" x14ac:dyDescent="0.5">
      <c r="A38" s="345">
        <v>34</v>
      </c>
      <c r="B38" s="326"/>
      <c r="C38" s="346"/>
      <c r="D38" s="8"/>
      <c r="E38" s="8"/>
      <c r="F38" s="8"/>
      <c r="G38" s="8"/>
      <c r="H38" s="8"/>
      <c r="I38" s="8"/>
      <c r="J38" s="378"/>
      <c r="K38" s="346"/>
      <c r="L38" s="8"/>
      <c r="M38" s="347"/>
      <c r="N38" s="348"/>
      <c r="O38" s="346"/>
      <c r="P38" s="8"/>
      <c r="Q38" s="378"/>
      <c r="R38" s="379"/>
      <c r="S38" s="349"/>
      <c r="T38" s="350"/>
      <c r="U38" s="350"/>
      <c r="V38" s="351"/>
      <c r="W38" s="352"/>
      <c r="X38" s="231"/>
      <c r="Y38" s="353"/>
      <c r="Z38" s="354"/>
      <c r="AA38" s="354"/>
      <c r="AB38" s="355"/>
      <c r="AC38" s="356"/>
      <c r="AD38" s="357"/>
      <c r="AE38" s="357"/>
      <c r="AF38" s="358"/>
      <c r="AG38" s="185"/>
      <c r="AH38" s="359"/>
      <c r="AI38" s="231"/>
      <c r="AJ38" s="145"/>
      <c r="AK38" s="145"/>
      <c r="AL38" s="145"/>
      <c r="AM38" s="371"/>
      <c r="AN38" s="371"/>
      <c r="AO38" s="371"/>
      <c r="AP38" s="371"/>
      <c r="AQ38" s="371"/>
      <c r="AR38" s="185"/>
      <c r="AS38" s="185"/>
      <c r="AT38" s="145"/>
      <c r="AU38" s="145"/>
      <c r="AV38" s="145"/>
      <c r="AW38" s="145"/>
      <c r="AX38" s="376"/>
      <c r="AY38" s="145"/>
      <c r="AZ38" s="145"/>
      <c r="BA38" s="145"/>
      <c r="BB38" s="185"/>
      <c r="BC38" s="145"/>
      <c r="BD38" s="185"/>
      <c r="BE38" s="185"/>
    </row>
    <row r="39" spans="1:57" ht="17.100000000000001" customHeight="1" x14ac:dyDescent="0.5">
      <c r="A39" s="325">
        <v>35</v>
      </c>
      <c r="B39" s="326"/>
      <c r="C39" s="346"/>
      <c r="D39" s="8"/>
      <c r="E39" s="8"/>
      <c r="F39" s="8"/>
      <c r="G39" s="8"/>
      <c r="H39" s="8"/>
      <c r="I39" s="8"/>
      <c r="J39" s="378"/>
      <c r="K39" s="346"/>
      <c r="L39" s="8"/>
      <c r="M39" s="347"/>
      <c r="N39" s="348"/>
      <c r="O39" s="346"/>
      <c r="P39" s="8"/>
      <c r="Q39" s="378"/>
      <c r="R39" s="379"/>
      <c r="S39" s="349"/>
      <c r="T39" s="350"/>
      <c r="U39" s="350"/>
      <c r="V39" s="351"/>
      <c r="W39" s="352"/>
      <c r="X39" s="231"/>
      <c r="Y39" s="353"/>
      <c r="Z39" s="354"/>
      <c r="AA39" s="354"/>
      <c r="AB39" s="355"/>
      <c r="AC39" s="356"/>
      <c r="AD39" s="357"/>
      <c r="AE39" s="357"/>
      <c r="AF39" s="358"/>
      <c r="AG39" s="185"/>
      <c r="AH39" s="359"/>
      <c r="AI39" s="231"/>
      <c r="AJ39" s="145"/>
      <c r="AK39" s="145"/>
      <c r="AL39" s="145"/>
      <c r="AM39" s="371"/>
      <c r="AN39" s="371"/>
      <c r="AO39" s="371"/>
      <c r="AP39" s="371"/>
      <c r="AQ39" s="371"/>
      <c r="AR39" s="185"/>
      <c r="AS39" s="185"/>
      <c r="AT39" s="145"/>
      <c r="AU39" s="145"/>
      <c r="AV39" s="145"/>
      <c r="AW39" s="145"/>
      <c r="AX39" s="376"/>
      <c r="AY39" s="145"/>
      <c r="AZ39" s="145"/>
      <c r="BA39" s="145"/>
      <c r="BB39" s="185"/>
      <c r="BC39" s="145"/>
      <c r="BD39" s="185"/>
      <c r="BE39" s="185"/>
    </row>
    <row r="40" spans="1:57" ht="17.100000000000001" customHeight="1" x14ac:dyDescent="0.5">
      <c r="A40" s="345">
        <v>36</v>
      </c>
      <c r="B40" s="326"/>
      <c r="C40" s="346"/>
      <c r="D40" s="8"/>
      <c r="E40" s="8"/>
      <c r="F40" s="8"/>
      <c r="G40" s="8"/>
      <c r="H40" s="8"/>
      <c r="I40" s="8"/>
      <c r="J40" s="378"/>
      <c r="K40" s="346"/>
      <c r="L40" s="8"/>
      <c r="M40" s="347"/>
      <c r="N40" s="348"/>
      <c r="O40" s="346"/>
      <c r="P40" s="8"/>
      <c r="Q40" s="378"/>
      <c r="R40" s="379"/>
      <c r="S40" s="349"/>
      <c r="T40" s="350"/>
      <c r="U40" s="350"/>
      <c r="V40" s="351"/>
      <c r="W40" s="352"/>
      <c r="X40" s="231"/>
      <c r="Y40" s="353"/>
      <c r="Z40" s="354"/>
      <c r="AA40" s="354"/>
      <c r="AB40" s="355"/>
      <c r="AC40" s="356"/>
      <c r="AD40" s="357"/>
      <c r="AE40" s="357"/>
      <c r="AF40" s="358"/>
      <c r="AG40" s="185"/>
      <c r="AH40" s="359"/>
      <c r="AI40" s="231"/>
      <c r="AJ40" s="145"/>
      <c r="AK40" s="145"/>
      <c r="AL40" s="145"/>
      <c r="AM40" s="371"/>
      <c r="AN40" s="371"/>
      <c r="AO40" s="375"/>
      <c r="AP40" s="371"/>
      <c r="AQ40" s="371"/>
      <c r="AR40" s="185"/>
      <c r="AS40" s="185"/>
      <c r="AT40" s="145"/>
      <c r="AU40" s="145"/>
      <c r="AV40" s="145"/>
      <c r="AW40" s="145"/>
      <c r="AX40" s="376"/>
      <c r="AY40" s="145"/>
      <c r="AZ40" s="145"/>
      <c r="BA40" s="145"/>
      <c r="BB40" s="185"/>
      <c r="BC40" s="145"/>
      <c r="BD40" s="185"/>
      <c r="BE40" s="185"/>
    </row>
    <row r="41" spans="1:57" ht="17.100000000000001" customHeight="1" x14ac:dyDescent="0.5">
      <c r="A41" s="325">
        <v>37</v>
      </c>
      <c r="B41" s="326"/>
      <c r="C41" s="346"/>
      <c r="D41" s="8"/>
      <c r="E41" s="8"/>
      <c r="F41" s="8"/>
      <c r="G41" s="8"/>
      <c r="H41" s="8"/>
      <c r="I41" s="8"/>
      <c r="J41" s="378"/>
      <c r="K41" s="346"/>
      <c r="L41" s="8"/>
      <c r="M41" s="347"/>
      <c r="N41" s="348"/>
      <c r="O41" s="346"/>
      <c r="P41" s="8"/>
      <c r="Q41" s="378"/>
      <c r="R41" s="379"/>
      <c r="S41" s="349"/>
      <c r="T41" s="350"/>
      <c r="U41" s="350"/>
      <c r="V41" s="351"/>
      <c r="W41" s="352"/>
      <c r="X41" s="231"/>
      <c r="Y41" s="353"/>
      <c r="Z41" s="354"/>
      <c r="AA41" s="354"/>
      <c r="AB41" s="355"/>
      <c r="AC41" s="356"/>
      <c r="AD41" s="357"/>
      <c r="AE41" s="357"/>
      <c r="AF41" s="358"/>
      <c r="AG41" s="185"/>
      <c r="AH41" s="359"/>
      <c r="AI41" s="231"/>
      <c r="AJ41" s="145"/>
      <c r="AK41" s="145"/>
      <c r="AL41" s="145"/>
      <c r="AM41" s="371"/>
      <c r="AN41" s="371"/>
      <c r="AO41" s="371"/>
      <c r="AP41" s="371"/>
      <c r="AQ41" s="371"/>
      <c r="AR41" s="185"/>
      <c r="AS41" s="185"/>
      <c r="AT41" s="145"/>
      <c r="AU41" s="145"/>
      <c r="AV41" s="145"/>
      <c r="AW41" s="145"/>
      <c r="AX41" s="376"/>
      <c r="AY41" s="145"/>
      <c r="AZ41" s="145"/>
      <c r="BA41" s="145"/>
      <c r="BB41" s="185"/>
      <c r="BC41" s="145"/>
      <c r="BD41" s="185"/>
      <c r="BE41" s="185"/>
    </row>
    <row r="42" spans="1:57" ht="17.100000000000001" customHeight="1" x14ac:dyDescent="0.5">
      <c r="A42" s="345">
        <v>38</v>
      </c>
      <c r="B42" s="326"/>
      <c r="C42" s="346"/>
      <c r="D42" s="8"/>
      <c r="E42" s="8"/>
      <c r="F42" s="8"/>
      <c r="G42" s="8"/>
      <c r="H42" s="8"/>
      <c r="I42" s="8"/>
      <c r="J42" s="378"/>
      <c r="K42" s="346"/>
      <c r="L42" s="8"/>
      <c r="M42" s="347"/>
      <c r="N42" s="348"/>
      <c r="O42" s="346"/>
      <c r="P42" s="8"/>
      <c r="Q42" s="378"/>
      <c r="R42" s="379"/>
      <c r="S42" s="349"/>
      <c r="T42" s="350"/>
      <c r="U42" s="350"/>
      <c r="V42" s="351"/>
      <c r="W42" s="352"/>
      <c r="X42" s="231"/>
      <c r="Y42" s="353"/>
      <c r="Z42" s="354"/>
      <c r="AA42" s="354"/>
      <c r="AB42" s="355"/>
      <c r="AC42" s="356"/>
      <c r="AD42" s="357"/>
      <c r="AE42" s="357" t="str">
        <f t="shared" si="15"/>
        <v xml:space="preserve"> </v>
      </c>
      <c r="AF42" s="358" t="str">
        <f t="shared" si="16"/>
        <v xml:space="preserve"> </v>
      </c>
      <c r="AG42" s="185"/>
      <c r="AH42" s="359"/>
      <c r="AI42" s="231"/>
      <c r="AJ42" s="145"/>
      <c r="AK42" s="145"/>
      <c r="AL42" s="145"/>
      <c r="AM42" s="371"/>
      <c r="AN42" s="371"/>
      <c r="AO42" s="371"/>
      <c r="AP42" s="371"/>
      <c r="AQ42" s="371"/>
      <c r="AR42" s="185"/>
      <c r="AS42" s="185"/>
      <c r="AT42" s="145"/>
      <c r="AU42" s="145"/>
      <c r="AV42" s="145"/>
      <c r="AW42" s="145"/>
      <c r="AX42" s="376"/>
      <c r="AY42" s="145"/>
      <c r="AZ42" s="145"/>
      <c r="BA42" s="145"/>
      <c r="BB42" s="185"/>
      <c r="BC42" s="145"/>
      <c r="BD42" s="185"/>
      <c r="BE42" s="185"/>
    </row>
    <row r="43" spans="1:57" ht="17.100000000000001" customHeight="1" x14ac:dyDescent="0.5">
      <c r="A43" s="325">
        <v>39</v>
      </c>
      <c r="B43" s="326"/>
      <c r="C43" s="346"/>
      <c r="D43" s="8"/>
      <c r="E43" s="8"/>
      <c r="F43" s="8"/>
      <c r="G43" s="8"/>
      <c r="H43" s="8"/>
      <c r="I43" s="8"/>
      <c r="J43" s="378"/>
      <c r="K43" s="346"/>
      <c r="L43" s="8"/>
      <c r="M43" s="347"/>
      <c r="N43" s="348"/>
      <c r="O43" s="380"/>
      <c r="P43" s="381"/>
      <c r="Q43" s="382"/>
      <c r="R43" s="379"/>
      <c r="S43" s="349"/>
      <c r="T43" s="350"/>
      <c r="U43" s="350"/>
      <c r="V43" s="351"/>
      <c r="W43" s="383"/>
      <c r="X43" s="231"/>
      <c r="Y43" s="353"/>
      <c r="Z43" s="354"/>
      <c r="AA43" s="354"/>
      <c r="AB43" s="355"/>
      <c r="AC43" s="356"/>
      <c r="AD43" s="357"/>
      <c r="AE43" s="357" t="str">
        <f t="shared" si="15"/>
        <v xml:space="preserve"> </v>
      </c>
      <c r="AF43" s="358" t="str">
        <f t="shared" si="16"/>
        <v xml:space="preserve"> </v>
      </c>
      <c r="AG43" s="185"/>
      <c r="AH43" s="359"/>
      <c r="AI43" s="231"/>
      <c r="AJ43" s="145"/>
      <c r="AK43" s="145"/>
      <c r="AL43" s="145"/>
      <c r="AM43" s="371"/>
      <c r="AN43" s="371"/>
      <c r="AO43" s="371"/>
      <c r="AP43" s="371"/>
      <c r="AQ43" s="371"/>
      <c r="AR43" s="185"/>
      <c r="AS43" s="185"/>
      <c r="AT43" s="145"/>
      <c r="AU43" s="145"/>
      <c r="AV43" s="145"/>
      <c r="AW43" s="145"/>
      <c r="AX43" s="376"/>
      <c r="AY43" s="145"/>
      <c r="AZ43" s="145"/>
      <c r="BA43" s="145"/>
      <c r="BB43" s="185"/>
      <c r="BC43" s="145"/>
      <c r="BD43" s="185"/>
      <c r="BE43" s="185"/>
    </row>
    <row r="44" spans="1:57" s="185" customFormat="1" ht="16.5" customHeight="1" thickBot="1" x14ac:dyDescent="0.55000000000000004">
      <c r="A44" s="384">
        <v>40</v>
      </c>
      <c r="B44" s="326"/>
      <c r="C44" s="385"/>
      <c r="D44" s="386"/>
      <c r="E44" s="386"/>
      <c r="F44" s="386"/>
      <c r="G44" s="386"/>
      <c r="H44" s="386"/>
      <c r="I44" s="386"/>
      <c r="J44" s="387"/>
      <c r="K44" s="385"/>
      <c r="L44" s="386"/>
      <c r="M44" s="388"/>
      <c r="N44" s="389"/>
      <c r="O44" s="385"/>
      <c r="P44" s="386"/>
      <c r="Q44" s="390"/>
      <c r="R44" s="391"/>
      <c r="S44" s="349"/>
      <c r="T44" s="350"/>
      <c r="U44" s="350"/>
      <c r="V44" s="351"/>
      <c r="W44" s="392"/>
      <c r="X44" s="231"/>
      <c r="Y44" s="353"/>
      <c r="Z44" s="354"/>
      <c r="AA44" s="354"/>
      <c r="AB44" s="355"/>
      <c r="AC44" s="356"/>
      <c r="AD44" s="357"/>
      <c r="AE44" s="357" t="str">
        <f t="shared" si="15"/>
        <v xml:space="preserve"> </v>
      </c>
      <c r="AF44" s="358" t="str">
        <f t="shared" si="16"/>
        <v xml:space="preserve"> </v>
      </c>
      <c r="AG44" s="231"/>
      <c r="AH44" s="359"/>
      <c r="AI44" s="231"/>
      <c r="AJ44" s="145"/>
      <c r="AK44" s="145"/>
      <c r="AL44" s="145"/>
      <c r="AM44" s="371"/>
      <c r="AN44" s="371"/>
      <c r="AO44" s="375"/>
      <c r="AP44" s="371"/>
      <c r="AQ44" s="371"/>
      <c r="AT44" s="145"/>
      <c r="AU44" s="145"/>
      <c r="AV44" s="145"/>
      <c r="AW44" s="145"/>
      <c r="AX44" s="376"/>
      <c r="AY44" s="145"/>
      <c r="AZ44" s="145"/>
      <c r="BA44" s="145"/>
      <c r="BC44" s="145"/>
    </row>
    <row r="45" spans="1:57" s="185" customFormat="1" ht="5.25" customHeight="1" x14ac:dyDescent="0.5">
      <c r="A45" s="393"/>
      <c r="B45" s="394"/>
      <c r="C45" s="145"/>
      <c r="D45" s="145"/>
      <c r="E45" s="145"/>
      <c r="F45" s="145"/>
      <c r="G45" s="145"/>
      <c r="H45" s="145"/>
      <c r="I45" s="145"/>
      <c r="J45" s="145"/>
      <c r="K45" s="371"/>
      <c r="L45" s="371"/>
      <c r="M45" s="145"/>
      <c r="N45" s="145"/>
      <c r="O45" s="145"/>
      <c r="P45" s="145"/>
      <c r="Q45" s="371"/>
      <c r="R45" s="371"/>
      <c r="S45" s="145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145"/>
      <c r="AK45" s="145"/>
      <c r="AL45" s="145"/>
      <c r="AM45" s="371"/>
      <c r="AN45" s="371"/>
      <c r="AO45" s="375"/>
      <c r="AP45" s="371"/>
      <c r="AQ45" s="371"/>
      <c r="AT45" s="145"/>
      <c r="AU45" s="145"/>
      <c r="AV45" s="145"/>
      <c r="AW45" s="145"/>
      <c r="AX45" s="376"/>
      <c r="AY45" s="145"/>
      <c r="AZ45" s="145"/>
      <c r="BA45" s="145"/>
      <c r="BC45" s="145"/>
    </row>
    <row r="46" spans="1:57" s="185" customFormat="1" ht="5.25" customHeight="1" x14ac:dyDescent="0.5">
      <c r="A46" s="393"/>
      <c r="B46" s="394"/>
      <c r="C46" s="145"/>
      <c r="D46" s="145"/>
      <c r="E46" s="145"/>
      <c r="F46" s="145"/>
      <c r="G46" s="145"/>
      <c r="H46" s="145"/>
      <c r="I46" s="145"/>
      <c r="J46" s="145"/>
      <c r="K46" s="371"/>
      <c r="L46" s="371"/>
      <c r="M46" s="145"/>
      <c r="N46" s="145"/>
      <c r="O46" s="145"/>
      <c r="P46" s="145"/>
      <c r="Q46" s="371"/>
      <c r="R46" s="371"/>
      <c r="S46" s="14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145"/>
      <c r="AK46" s="145"/>
      <c r="AL46" s="145"/>
      <c r="AM46" s="371"/>
      <c r="AN46" s="371"/>
      <c r="AO46" s="375"/>
      <c r="AP46" s="371"/>
      <c r="AQ46" s="371"/>
      <c r="AT46" s="145"/>
      <c r="AU46" s="145"/>
      <c r="AV46" s="145"/>
      <c r="AW46" s="145"/>
      <c r="AX46" s="376"/>
      <c r="AY46" s="145"/>
      <c r="AZ46" s="145"/>
      <c r="BA46" s="145"/>
      <c r="BC46" s="145"/>
    </row>
    <row r="47" spans="1:57" s="185" customFormat="1" ht="5.25" customHeight="1" x14ac:dyDescent="0.5">
      <c r="A47" s="393"/>
      <c r="B47" s="394"/>
      <c r="C47" s="145"/>
      <c r="D47" s="145"/>
      <c r="E47" s="145"/>
      <c r="F47" s="145"/>
      <c r="G47" s="145"/>
      <c r="H47" s="145"/>
      <c r="I47" s="145"/>
      <c r="J47" s="145"/>
      <c r="K47" s="371"/>
      <c r="L47" s="371"/>
      <c r="M47" s="145"/>
      <c r="N47" s="145"/>
      <c r="O47" s="145"/>
      <c r="P47" s="145"/>
      <c r="Q47" s="371"/>
      <c r="R47" s="371"/>
      <c r="S47" s="14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145"/>
      <c r="AK47" s="145"/>
      <c r="AL47" s="145"/>
      <c r="AM47" s="371"/>
      <c r="AN47" s="371"/>
      <c r="AO47" s="375"/>
      <c r="AP47" s="371"/>
      <c r="AQ47" s="371"/>
      <c r="AT47" s="145"/>
      <c r="AU47" s="145"/>
      <c r="AV47" s="145"/>
      <c r="AW47" s="145"/>
      <c r="AX47" s="376"/>
      <c r="AY47" s="145"/>
      <c r="AZ47" s="145"/>
      <c r="BA47" s="145"/>
      <c r="BC47" s="145"/>
    </row>
    <row r="48" spans="1:57" s="185" customFormat="1" ht="5.25" customHeight="1" x14ac:dyDescent="0.5">
      <c r="A48" s="393"/>
      <c r="B48" s="394"/>
      <c r="C48" s="145"/>
      <c r="D48" s="145"/>
      <c r="E48" s="145"/>
      <c r="F48" s="145"/>
      <c r="G48" s="145"/>
      <c r="H48" s="145"/>
      <c r="I48" s="145"/>
      <c r="J48" s="145"/>
      <c r="K48" s="371"/>
      <c r="L48" s="371"/>
      <c r="M48" s="145"/>
      <c r="N48" s="145"/>
      <c r="O48" s="145"/>
      <c r="P48" s="145"/>
      <c r="Q48" s="371"/>
      <c r="R48" s="371"/>
      <c r="S48" s="14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145"/>
      <c r="AK48" s="145"/>
      <c r="AL48" s="145"/>
      <c r="AM48" s="371"/>
      <c r="AN48" s="371"/>
      <c r="AO48" s="375"/>
      <c r="AP48" s="371"/>
      <c r="AQ48" s="371"/>
      <c r="AT48" s="145"/>
      <c r="AU48" s="145"/>
      <c r="AV48" s="145"/>
      <c r="AW48" s="145"/>
      <c r="AX48" s="376"/>
      <c r="AY48" s="145"/>
      <c r="AZ48" s="145"/>
      <c r="BA48" s="145"/>
      <c r="BC48" s="145"/>
    </row>
    <row r="49" spans="1:55" s="185" customFormat="1" ht="5.25" customHeight="1" x14ac:dyDescent="0.5">
      <c r="A49" s="393"/>
      <c r="B49" s="394"/>
      <c r="C49" s="145"/>
      <c r="D49" s="145"/>
      <c r="E49" s="145"/>
      <c r="F49" s="145"/>
      <c r="G49" s="145"/>
      <c r="H49" s="145"/>
      <c r="I49" s="145"/>
      <c r="J49" s="145"/>
      <c r="K49" s="371"/>
      <c r="L49" s="371"/>
      <c r="M49" s="145"/>
      <c r="N49" s="145"/>
      <c r="O49" s="145"/>
      <c r="P49" s="145"/>
      <c r="Q49" s="371"/>
      <c r="R49" s="371"/>
      <c r="S49" s="14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145"/>
      <c r="AK49" s="145"/>
      <c r="AL49" s="145"/>
      <c r="AM49" s="371"/>
      <c r="AN49" s="371"/>
      <c r="AO49" s="375"/>
      <c r="AP49" s="371"/>
      <c r="AQ49" s="371"/>
      <c r="AT49" s="145"/>
      <c r="AU49" s="145"/>
      <c r="AV49" s="145"/>
      <c r="AW49" s="145"/>
      <c r="AX49" s="376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5" t="s">
        <v>29</v>
      </c>
      <c r="G50" s="396"/>
      <c r="H50" s="350">
        <v>0</v>
      </c>
      <c r="I50" s="395" t="s">
        <v>27</v>
      </c>
      <c r="J50" s="395"/>
      <c r="K50" s="350">
        <f>COUNTIF($AF$5:$AF$44,"0")</f>
        <v>4</v>
      </c>
      <c r="L50" s="350" t="s">
        <v>28</v>
      </c>
      <c r="M50" s="395" t="s">
        <v>29</v>
      </c>
      <c r="N50" s="395"/>
      <c r="O50" s="350">
        <v>0</v>
      </c>
      <c r="P50" s="395" t="s">
        <v>27</v>
      </c>
      <c r="Q50" s="395"/>
      <c r="R50" s="350">
        <f>COUNTIF($AH$5:$AH$44,"0")</f>
        <v>15</v>
      </c>
      <c r="S50" s="350" t="s">
        <v>28</v>
      </c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145"/>
      <c r="AK50" s="145"/>
      <c r="AL50" s="145"/>
      <c r="AM50" s="371"/>
      <c r="AN50" s="371"/>
      <c r="AO50" s="371"/>
      <c r="AP50" s="371"/>
      <c r="AQ50" s="371"/>
      <c r="AR50" s="185"/>
      <c r="AS50" s="185"/>
      <c r="AT50" s="145"/>
      <c r="AU50" s="145"/>
      <c r="AV50" s="145"/>
      <c r="AW50" s="145"/>
      <c r="AX50" s="376"/>
      <c r="AY50" s="145"/>
      <c r="AZ50" s="145"/>
      <c r="BA50" s="145"/>
      <c r="BB50" s="185"/>
      <c r="BC50" s="145"/>
    </row>
    <row r="51" spans="1:55" ht="30" customHeight="1" x14ac:dyDescent="0.55000000000000004">
      <c r="B51" s="1"/>
      <c r="C51" s="1"/>
      <c r="E51" s="1"/>
      <c r="F51" s="395" t="s">
        <v>29</v>
      </c>
      <c r="G51" s="396"/>
      <c r="H51" s="350">
        <v>1</v>
      </c>
      <c r="I51" s="395" t="s">
        <v>27</v>
      </c>
      <c r="J51" s="395"/>
      <c r="K51" s="350">
        <f>COUNTIF($AE$5:$AE$44,"1")</f>
        <v>6</v>
      </c>
      <c r="L51" s="350" t="s">
        <v>28</v>
      </c>
      <c r="M51" s="395" t="s">
        <v>29</v>
      </c>
      <c r="N51" s="395"/>
      <c r="O51" s="350">
        <v>1</v>
      </c>
      <c r="P51" s="395" t="s">
        <v>27</v>
      </c>
      <c r="Q51" s="395"/>
      <c r="R51" s="350">
        <f>COUNTIF($AH$5:$AH$44,"1")</f>
        <v>2</v>
      </c>
      <c r="S51" s="350" t="s">
        <v>28</v>
      </c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145"/>
      <c r="AK51" s="145"/>
      <c r="AL51" s="145"/>
      <c r="AM51" s="371"/>
      <c r="AN51" s="371"/>
      <c r="AO51" s="371"/>
      <c r="AP51" s="371"/>
      <c r="AQ51" s="371"/>
      <c r="AR51" s="185"/>
      <c r="AS51" s="185"/>
      <c r="AT51" s="145"/>
      <c r="AU51" s="145"/>
      <c r="AV51" s="145"/>
      <c r="AW51" s="145"/>
      <c r="AX51" s="376"/>
      <c r="AY51" s="145"/>
      <c r="AZ51" s="145"/>
      <c r="BA51" s="145"/>
      <c r="BB51" s="185"/>
      <c r="BC51" s="145"/>
    </row>
    <row r="52" spans="1:55" ht="30" customHeight="1" x14ac:dyDescent="0.55000000000000004">
      <c r="B52" s="1"/>
      <c r="C52" s="1"/>
      <c r="E52" s="1"/>
      <c r="F52" s="395" t="s">
        <v>29</v>
      </c>
      <c r="G52" s="396"/>
      <c r="H52" s="350">
        <v>2</v>
      </c>
      <c r="I52" s="395" t="s">
        <v>27</v>
      </c>
      <c r="J52" s="395"/>
      <c r="K52" s="350">
        <f>COUNTIF($AD$5:$AD$44,"2")</f>
        <v>8</v>
      </c>
      <c r="L52" s="350" t="s">
        <v>28</v>
      </c>
      <c r="M52" s="395" t="s">
        <v>29</v>
      </c>
      <c r="N52" s="395"/>
      <c r="O52" s="350">
        <v>2</v>
      </c>
      <c r="P52" s="395" t="s">
        <v>27</v>
      </c>
      <c r="Q52" s="395"/>
      <c r="R52" s="350">
        <f>COUNTIF($AH$5:$AH$44,"2")</f>
        <v>3</v>
      </c>
      <c r="S52" s="350" t="s">
        <v>28</v>
      </c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145"/>
      <c r="AK52" s="145"/>
      <c r="AL52" s="145"/>
      <c r="AM52" s="371"/>
      <c r="AN52" s="371"/>
      <c r="AO52" s="371"/>
      <c r="AP52" s="371"/>
      <c r="AQ52" s="371"/>
      <c r="AR52" s="185"/>
      <c r="AS52" s="185"/>
      <c r="AT52" s="145"/>
      <c r="AU52" s="145"/>
      <c r="AV52" s="145"/>
      <c r="AW52" s="145"/>
      <c r="AX52" s="376"/>
      <c r="AY52" s="145"/>
      <c r="AZ52" s="145"/>
      <c r="BA52" s="145"/>
      <c r="BB52" s="185"/>
      <c r="BC52" s="145"/>
    </row>
    <row r="53" spans="1:55" ht="30" customHeight="1" x14ac:dyDescent="0.55000000000000004">
      <c r="B53" s="1"/>
      <c r="C53" s="1"/>
      <c r="E53" s="1"/>
      <c r="F53" s="395" t="s">
        <v>29</v>
      </c>
      <c r="G53" s="396"/>
      <c r="H53" s="350">
        <v>3</v>
      </c>
      <c r="I53" s="395" t="s">
        <v>27</v>
      </c>
      <c r="J53" s="395"/>
      <c r="K53" s="350">
        <f>COUNTIF($AC$5:$AC$44,"3")</f>
        <v>4</v>
      </c>
      <c r="L53" s="350" t="s">
        <v>28</v>
      </c>
      <c r="M53" s="395" t="s">
        <v>29</v>
      </c>
      <c r="N53" s="395"/>
      <c r="O53" s="350">
        <v>3</v>
      </c>
      <c r="P53" s="395" t="s">
        <v>27</v>
      </c>
      <c r="Q53" s="395"/>
      <c r="R53" s="350">
        <f>COUNTIF($AH$5:$AH$44,"3")</f>
        <v>2</v>
      </c>
      <c r="S53" s="350" t="s">
        <v>28</v>
      </c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145"/>
      <c r="AK53" s="145"/>
      <c r="AL53" s="145"/>
      <c r="AM53" s="371"/>
      <c r="AN53" s="371"/>
      <c r="AO53" s="371"/>
      <c r="AP53" s="371"/>
      <c r="AQ53" s="371"/>
      <c r="AR53" s="185"/>
      <c r="AS53" s="185"/>
      <c r="AT53" s="145"/>
      <c r="AU53" s="145"/>
      <c r="AV53" s="145"/>
      <c r="AW53" s="145"/>
      <c r="AX53" s="376"/>
      <c r="AY53" s="145"/>
      <c r="AZ53" s="145"/>
      <c r="BA53" s="145"/>
      <c r="BB53" s="185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22</v>
      </c>
      <c r="L54" s="1"/>
      <c r="M54" s="1"/>
      <c r="N54" s="1"/>
      <c r="O54" s="1"/>
      <c r="P54" s="1"/>
      <c r="Q54" s="1"/>
      <c r="R54" s="1">
        <f>SUM(R50:R53)</f>
        <v>22</v>
      </c>
      <c r="S54" s="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145"/>
      <c r="AK54" s="145"/>
      <c r="AL54" s="145"/>
      <c r="AM54" s="371"/>
      <c r="AN54" s="371"/>
      <c r="AO54" s="375"/>
      <c r="AP54" s="371"/>
      <c r="AQ54" s="371"/>
      <c r="AR54" s="185"/>
      <c r="AS54" s="185"/>
      <c r="AT54" s="145"/>
      <c r="AU54" s="145"/>
      <c r="AV54" s="145"/>
      <c r="AW54" s="145"/>
      <c r="AX54" s="376"/>
      <c r="AY54" s="145"/>
      <c r="AZ54" s="145"/>
      <c r="BA54" s="145"/>
      <c r="BB54" s="185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145"/>
      <c r="AK55" s="145"/>
      <c r="AL55" s="145"/>
      <c r="AM55" s="371"/>
      <c r="AN55" s="371"/>
      <c r="AO55" s="371"/>
      <c r="AP55" s="371"/>
      <c r="AQ55" s="371"/>
      <c r="AR55" s="185"/>
      <c r="AS55" s="185"/>
      <c r="AT55" s="145"/>
      <c r="AU55" s="145"/>
      <c r="AV55" s="145"/>
      <c r="AW55" s="145"/>
      <c r="AX55" s="376"/>
      <c r="AY55" s="145"/>
      <c r="AZ55" s="145"/>
      <c r="BA55" s="145"/>
      <c r="BB55" s="185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145"/>
      <c r="AK56" s="145"/>
      <c r="AL56" s="371"/>
      <c r="AM56" s="371"/>
      <c r="AN56" s="371"/>
      <c r="AO56" s="371"/>
      <c r="AP56" s="371"/>
      <c r="AQ56" s="371"/>
      <c r="AR56" s="185"/>
      <c r="AS56" s="185"/>
      <c r="AT56" s="145"/>
      <c r="AU56" s="145"/>
      <c r="AV56" s="145"/>
      <c r="AW56" s="145"/>
      <c r="AX56" s="376"/>
      <c r="AY56" s="145"/>
      <c r="AZ56" s="145"/>
      <c r="BA56" s="145"/>
      <c r="BB56" s="185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S91"/>
  <sheetViews>
    <sheetView showGridLines="0" view="pageLayout" topLeftCell="A4" zoomScaleNormal="93" zoomScaleSheetLayoutView="100" workbookViewId="0">
      <selection activeCell="D21" sqref="D21:E21"/>
    </sheetView>
  </sheetViews>
  <sheetFormatPr defaultColWidth="9.140625" defaultRowHeight="21.75" x14ac:dyDescent="0.5"/>
  <cols>
    <col min="1" max="1" width="5.7109375" style="180" customWidth="1"/>
    <col min="2" max="3" width="10.28515625" style="180" customWidth="1"/>
    <col min="4" max="8" width="5.7109375" style="180" customWidth="1"/>
    <col min="9" max="9" width="5.7109375" style="181" customWidth="1"/>
    <col min="10" max="15" width="5.7109375" style="180" customWidth="1"/>
    <col min="16" max="19" width="5.28515625" style="180" customWidth="1"/>
    <col min="20" max="16384" width="9.140625" style="180"/>
  </cols>
  <sheetData>
    <row r="1" spans="2:18" ht="24.95" customHeight="1" x14ac:dyDescent="0.55000000000000004">
      <c r="C1" s="180" t="s">
        <v>14</v>
      </c>
      <c r="I1" s="180"/>
      <c r="J1" s="181"/>
      <c r="Q1" s="182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2:18" ht="26.45" customHeight="1" x14ac:dyDescent="0.65">
      <c r="B5" s="405" t="s">
        <v>87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184" t="s">
        <v>176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/>
    </row>
    <row r="7" spans="2:18" ht="26.45" customHeight="1" x14ac:dyDescent="0.65">
      <c r="B7" s="406" t="s">
        <v>177</v>
      </c>
      <c r="C7" s="406"/>
      <c r="D7" s="406"/>
      <c r="E7" s="406"/>
      <c r="F7" s="406"/>
      <c r="G7" s="185"/>
      <c r="H7" s="185"/>
      <c r="I7" s="186"/>
      <c r="J7" s="407" t="s">
        <v>36</v>
      </c>
      <c r="K7" s="407"/>
      <c r="L7" s="404" t="s">
        <v>35</v>
      </c>
      <c r="M7" s="404"/>
      <c r="N7" s="404"/>
      <c r="O7" s="404"/>
      <c r="P7" s="187"/>
      <c r="Q7" s="187"/>
      <c r="R7" s="185"/>
    </row>
    <row r="8" spans="2:18" ht="26.45" customHeight="1" x14ac:dyDescent="0.65">
      <c r="B8" s="187" t="s">
        <v>178</v>
      </c>
      <c r="C8" s="187"/>
      <c r="D8" s="187"/>
      <c r="E8" s="187"/>
      <c r="F8" s="187"/>
      <c r="G8" s="187"/>
      <c r="H8" s="187"/>
      <c r="I8" s="188"/>
      <c r="J8" s="187"/>
      <c r="K8" s="187"/>
      <c r="L8" s="187"/>
      <c r="M8" s="187"/>
      <c r="N8" s="187"/>
      <c r="O8" s="187"/>
      <c r="P8" s="185"/>
      <c r="Q8" s="185"/>
      <c r="R8" s="185"/>
    </row>
    <row r="9" spans="2:18" ht="26.45" customHeight="1" x14ac:dyDescent="0.65">
      <c r="B9" s="187" t="s">
        <v>46</v>
      </c>
      <c r="C9" s="187"/>
      <c r="D9" s="187"/>
      <c r="E9" s="187"/>
      <c r="F9" s="187"/>
      <c r="G9" s="187"/>
      <c r="H9" s="187"/>
      <c r="I9" s="188"/>
      <c r="J9" s="187"/>
      <c r="K9" s="187"/>
      <c r="L9" s="187"/>
      <c r="M9" s="187"/>
      <c r="N9" s="187"/>
      <c r="O9" s="187"/>
      <c r="P9" s="185"/>
      <c r="Q9" s="185"/>
      <c r="R9" s="185"/>
    </row>
    <row r="10" spans="2:18" ht="26.45" customHeight="1" x14ac:dyDescent="0.65">
      <c r="B10" s="404" t="s">
        <v>50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187" t="s">
        <v>48</v>
      </c>
      <c r="C11" s="187"/>
      <c r="D11" s="187"/>
      <c r="E11" s="187"/>
      <c r="F11" s="187"/>
      <c r="G11" s="187"/>
      <c r="H11" s="187"/>
      <c r="I11" s="188"/>
      <c r="J11" s="187"/>
      <c r="K11" s="187"/>
      <c r="L11" s="187"/>
      <c r="M11" s="187"/>
      <c r="N11" s="187"/>
      <c r="O11" s="185"/>
      <c r="P11" s="185"/>
      <c r="Q11" s="185"/>
      <c r="R11" s="185"/>
    </row>
    <row r="12" spans="2:18" ht="26.45" customHeight="1" x14ac:dyDescent="0.65">
      <c r="B12" s="404" t="s">
        <v>47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62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89" t="s">
        <v>15</v>
      </c>
      <c r="C14" s="190"/>
      <c r="D14" s="190"/>
      <c r="E14" s="190"/>
      <c r="F14" s="190"/>
      <c r="G14" s="190"/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2"/>
    </row>
    <row r="15" spans="2:18" ht="26.45" customHeight="1" thickBot="1" x14ac:dyDescent="0.7">
      <c r="B15" s="408" t="s">
        <v>16</v>
      </c>
      <c r="C15" s="409"/>
      <c r="D15" s="412" t="s">
        <v>41</v>
      </c>
      <c r="E15" s="413"/>
      <c r="F15" s="413"/>
      <c r="G15" s="413"/>
      <c r="H15" s="413"/>
      <c r="I15" s="413"/>
      <c r="J15" s="413"/>
      <c r="K15" s="414"/>
      <c r="L15" s="193" t="s">
        <v>42</v>
      </c>
      <c r="M15" s="193"/>
      <c r="N15" s="193"/>
      <c r="O15" s="194"/>
      <c r="P15" s="415" t="s">
        <v>43</v>
      </c>
      <c r="Q15" s="416"/>
      <c r="R15" s="417"/>
    </row>
    <row r="16" spans="2:18" ht="26.45" customHeight="1" thickBot="1" x14ac:dyDescent="0.7">
      <c r="B16" s="410"/>
      <c r="C16" s="411"/>
      <c r="D16" s="195">
        <v>4</v>
      </c>
      <c r="E16" s="196">
        <v>3.5</v>
      </c>
      <c r="F16" s="196">
        <v>3</v>
      </c>
      <c r="G16" s="196">
        <v>2.5</v>
      </c>
      <c r="H16" s="196">
        <v>2</v>
      </c>
      <c r="I16" s="196">
        <v>1.5</v>
      </c>
      <c r="J16" s="197">
        <v>1</v>
      </c>
      <c r="K16" s="198">
        <v>0</v>
      </c>
      <c r="L16" s="199" t="s">
        <v>17</v>
      </c>
      <c r="M16" s="196" t="s">
        <v>18</v>
      </c>
      <c r="N16" s="196" t="s">
        <v>19</v>
      </c>
      <c r="O16" s="198" t="s">
        <v>20</v>
      </c>
      <c r="P16" s="418"/>
      <c r="Q16" s="418"/>
      <c r="R16" s="419"/>
    </row>
    <row r="17" spans="2:18" ht="26.45" customHeight="1" x14ac:dyDescent="0.65">
      <c r="B17" s="420">
        <f>SUM(D17:O17)</f>
        <v>22</v>
      </c>
      <c r="C17" s="421"/>
      <c r="D17" s="200">
        <f>'รวมคะแนน1-4'!W55</f>
        <v>3</v>
      </c>
      <c r="E17" s="201">
        <f>'รวมคะแนน1-4'!W54</f>
        <v>1</v>
      </c>
      <c r="F17" s="201">
        <f>'รวมคะแนน1-4'!W53</f>
        <v>2</v>
      </c>
      <c r="G17" s="201">
        <f>'รวมคะแนน1-4'!W52</f>
        <v>1</v>
      </c>
      <c r="H17" s="201">
        <f>'รวมคะแนน1-4'!W51</f>
        <v>2</v>
      </c>
      <c r="I17" s="201">
        <f>'รวมคะแนน1-4'!W50</f>
        <v>2</v>
      </c>
      <c r="J17" s="202">
        <f>'รวมคะแนน1-4'!W49</f>
        <v>2</v>
      </c>
      <c r="K17" s="203">
        <f>'รวมคะแนน1-4'!W48</f>
        <v>9</v>
      </c>
      <c r="L17" s="204">
        <f>'รวมคะแนน1-4'!W56</f>
        <v>0</v>
      </c>
      <c r="M17" s="201">
        <f>'รวมคะแนน1-4'!W57</f>
        <v>0</v>
      </c>
      <c r="N17" s="201">
        <f>'รวมคะแนน1-4'!W58</f>
        <v>0</v>
      </c>
      <c r="O17" s="203">
        <f>'รวมคะแนน1-4'!W59</f>
        <v>0</v>
      </c>
      <c r="P17" s="418"/>
      <c r="Q17" s="418"/>
      <c r="R17" s="419"/>
    </row>
    <row r="18" spans="2:18" ht="26.45" customHeight="1" thickBot="1" x14ac:dyDescent="0.7">
      <c r="B18" s="422" t="s">
        <v>58</v>
      </c>
      <c r="C18" s="423"/>
      <c r="D18" s="205">
        <f>(100/$B17)*D17</f>
        <v>13.636363636363637</v>
      </c>
      <c r="E18" s="206">
        <f t="shared" ref="E18:O18" si="0">(100/$B17)*E17</f>
        <v>4.5454545454545459</v>
      </c>
      <c r="F18" s="206">
        <f t="shared" si="0"/>
        <v>9.0909090909090917</v>
      </c>
      <c r="G18" s="206">
        <f t="shared" si="0"/>
        <v>4.5454545454545459</v>
      </c>
      <c r="H18" s="206">
        <f t="shared" si="0"/>
        <v>9.0909090909090917</v>
      </c>
      <c r="I18" s="206">
        <f t="shared" si="0"/>
        <v>9.0909090909090917</v>
      </c>
      <c r="J18" s="206">
        <f t="shared" si="0"/>
        <v>9.0909090909090917</v>
      </c>
      <c r="K18" s="207">
        <f t="shared" si="0"/>
        <v>40.909090909090914</v>
      </c>
      <c r="L18" s="208">
        <f t="shared" si="0"/>
        <v>0</v>
      </c>
      <c r="M18" s="206">
        <f t="shared" si="0"/>
        <v>0</v>
      </c>
      <c r="N18" s="206">
        <f t="shared" si="0"/>
        <v>0</v>
      </c>
      <c r="O18" s="207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21</v>
      </c>
      <c r="C19" s="425"/>
      <c r="D19" s="425"/>
      <c r="E19" s="425"/>
      <c r="F19" s="425"/>
      <c r="G19" s="426"/>
      <c r="H19" s="424" t="s">
        <v>25</v>
      </c>
      <c r="I19" s="425"/>
      <c r="J19" s="425"/>
      <c r="K19" s="425"/>
      <c r="L19" s="425"/>
      <c r="M19" s="425"/>
      <c r="N19" s="425"/>
      <c r="O19" s="426"/>
      <c r="P19" s="415" t="s">
        <v>43</v>
      </c>
      <c r="Q19" s="416"/>
      <c r="R19" s="417"/>
    </row>
    <row r="20" spans="2:18" ht="26.45" customHeight="1" x14ac:dyDescent="0.5">
      <c r="B20" s="209" t="s">
        <v>61</v>
      </c>
      <c r="C20" s="210" t="s">
        <v>22</v>
      </c>
      <c r="D20" s="427" t="s">
        <v>23</v>
      </c>
      <c r="E20" s="428"/>
      <c r="F20" s="427" t="s">
        <v>24</v>
      </c>
      <c r="G20" s="429"/>
      <c r="H20" s="430" t="s">
        <v>61</v>
      </c>
      <c r="I20" s="428"/>
      <c r="J20" s="427" t="s">
        <v>22</v>
      </c>
      <c r="K20" s="428"/>
      <c r="L20" s="427" t="s">
        <v>23</v>
      </c>
      <c r="M20" s="428"/>
      <c r="N20" s="427" t="s">
        <v>24</v>
      </c>
      <c r="O20" s="429"/>
      <c r="P20" s="431"/>
      <c r="Q20" s="431"/>
      <c r="R20" s="432"/>
    </row>
    <row r="21" spans="2:18" ht="26.45" customHeight="1" thickBot="1" x14ac:dyDescent="0.7">
      <c r="B21" s="211">
        <f>'คุณลักษณะ1-4'!K53</f>
        <v>4</v>
      </c>
      <c r="C21" s="212">
        <f>'คุณลักษณะ1-4'!K52</f>
        <v>8</v>
      </c>
      <c r="D21" s="438">
        <f>'คุณลักษณะ1-4'!K51</f>
        <v>6</v>
      </c>
      <c r="E21" s="439"/>
      <c r="F21" s="438">
        <f>'คุณลักษณะ1-4'!K50</f>
        <v>4</v>
      </c>
      <c r="G21" s="440"/>
      <c r="H21" s="441">
        <f>'คุณลักษณะ1-4'!R53</f>
        <v>2</v>
      </c>
      <c r="I21" s="442"/>
      <c r="J21" s="443">
        <f>'คุณลักษณะ1-4'!R52</f>
        <v>3</v>
      </c>
      <c r="K21" s="442"/>
      <c r="L21" s="443">
        <f>'คุณลักษณะ1-4'!R51</f>
        <v>2</v>
      </c>
      <c r="M21" s="442"/>
      <c r="N21" s="443">
        <f>'คุณลักษณะ1-4'!R50</f>
        <v>15</v>
      </c>
      <c r="O21" s="444"/>
      <c r="P21" s="433"/>
      <c r="Q21" s="433"/>
      <c r="R21" s="434"/>
    </row>
    <row r="22" spans="2:18" ht="27.95" customHeight="1" x14ac:dyDescent="0.65">
      <c r="B22" s="213" t="s">
        <v>44</v>
      </c>
      <c r="C22" s="214"/>
      <c r="D22" s="214"/>
      <c r="E22" s="214"/>
      <c r="F22" s="214"/>
      <c r="G22" s="214"/>
      <c r="H22" s="214"/>
      <c r="I22" s="215"/>
      <c r="J22" s="214"/>
      <c r="K22" s="214"/>
      <c r="L22" s="214"/>
      <c r="M22" s="214"/>
      <c r="N22" s="214"/>
      <c r="O22" s="214"/>
      <c r="P22" s="214"/>
      <c r="Q22" s="214"/>
      <c r="R22" s="216"/>
    </row>
    <row r="23" spans="2:18" ht="26.45" customHeight="1" x14ac:dyDescent="0.65">
      <c r="B23" s="217"/>
      <c r="C23" s="185"/>
      <c r="D23" s="404" t="s">
        <v>88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187"/>
      <c r="R23" s="218"/>
    </row>
    <row r="24" spans="2:18" ht="26.45" customHeight="1" x14ac:dyDescent="0.65">
      <c r="B24" s="217"/>
      <c r="C24" s="185"/>
      <c r="D24" s="404" t="s">
        <v>89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218"/>
    </row>
    <row r="25" spans="2:18" ht="26.45" customHeight="1" x14ac:dyDescent="0.65">
      <c r="B25" s="217"/>
      <c r="C25" s="185"/>
      <c r="D25" s="404" t="s">
        <v>90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18"/>
    </row>
    <row r="26" spans="2:18" ht="26.45" customHeight="1" x14ac:dyDescent="0.65">
      <c r="B26" s="217"/>
      <c r="C26" s="185"/>
      <c r="D26" s="404" t="s">
        <v>91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219" t="s">
        <v>45</v>
      </c>
      <c r="C27" s="220"/>
      <c r="D27" s="220"/>
      <c r="E27" s="187"/>
      <c r="F27" s="187"/>
      <c r="G27" s="187"/>
      <c r="H27" s="187"/>
      <c r="I27" s="188"/>
      <c r="J27" s="187"/>
      <c r="K27" s="187"/>
      <c r="L27" s="187"/>
      <c r="M27" s="187"/>
      <c r="N27" s="187"/>
      <c r="O27" s="187"/>
      <c r="P27" s="187"/>
      <c r="Q27" s="187"/>
      <c r="R27" s="218"/>
    </row>
    <row r="28" spans="2:18" ht="30" customHeight="1" thickBot="1" x14ac:dyDescent="0.7">
      <c r="B28" s="221"/>
      <c r="C28" s="192"/>
      <c r="D28" s="446" t="s">
        <v>92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93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217"/>
      <c r="C30" s="185"/>
      <c r="D30" s="185"/>
      <c r="E30" s="185"/>
      <c r="F30" s="185"/>
      <c r="G30" s="185"/>
      <c r="H30" s="185"/>
      <c r="I30" s="186"/>
      <c r="J30" s="185"/>
      <c r="K30" s="185"/>
      <c r="L30" s="185"/>
      <c r="M30" s="187"/>
      <c r="N30" s="187"/>
      <c r="O30" s="187"/>
      <c r="P30" s="187"/>
      <c r="Q30" s="187"/>
      <c r="R30" s="218"/>
    </row>
    <row r="31" spans="2:18" ht="30" customHeight="1" x14ac:dyDescent="0.65">
      <c r="B31" s="217"/>
      <c r="C31" s="185"/>
      <c r="D31" s="404" t="s">
        <v>94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222"/>
      <c r="C32" s="185"/>
      <c r="D32" s="185"/>
      <c r="E32" s="223" t="s">
        <v>49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187"/>
      <c r="R32" s="218"/>
    </row>
    <row r="33" spans="1:19" ht="30" customHeight="1" thickBot="1" x14ac:dyDescent="0.55000000000000004">
      <c r="B33" s="224"/>
      <c r="C33" s="192"/>
      <c r="D33" s="446" t="s">
        <v>95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225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226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227"/>
    </row>
    <row r="37" spans="1:19" ht="17.100000000000001" customHeight="1" x14ac:dyDescent="0.7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</row>
    <row r="38" spans="1:19" ht="17.100000000000001" customHeight="1" x14ac:dyDescent="0.7">
      <c r="A38" s="228"/>
      <c r="B38" s="229"/>
      <c r="C38" s="229"/>
      <c r="D38" s="229"/>
      <c r="E38" s="229"/>
      <c r="F38" s="229"/>
      <c r="G38" s="229"/>
      <c r="H38" s="229"/>
      <c r="I38" s="230"/>
      <c r="J38" s="229"/>
      <c r="K38" s="229"/>
      <c r="L38" s="229"/>
      <c r="M38" s="229"/>
      <c r="N38" s="229"/>
      <c r="O38" s="229"/>
      <c r="P38" s="229"/>
      <c r="Q38" s="229"/>
      <c r="R38" s="229"/>
      <c r="S38" s="228"/>
    </row>
    <row r="39" spans="1:19" ht="17.100000000000001" customHeight="1" x14ac:dyDescent="0.7">
      <c r="A39" s="228"/>
      <c r="B39" s="229"/>
      <c r="C39" s="229"/>
      <c r="D39" s="229"/>
      <c r="E39" s="229"/>
      <c r="F39" s="229"/>
      <c r="G39" s="229"/>
      <c r="H39" s="229"/>
      <c r="I39" s="230"/>
      <c r="J39" s="229"/>
      <c r="K39" s="229"/>
      <c r="L39" s="229"/>
      <c r="M39" s="229"/>
      <c r="N39" s="229"/>
      <c r="O39" s="229"/>
      <c r="P39" s="229"/>
      <c r="Q39" s="229"/>
      <c r="R39" s="229"/>
      <c r="S39" s="228"/>
    </row>
    <row r="40" spans="1:19" ht="17.100000000000001" customHeight="1" x14ac:dyDescent="0.7">
      <c r="A40" s="228"/>
      <c r="B40" s="229"/>
      <c r="C40" s="229"/>
      <c r="D40" s="229"/>
      <c r="E40" s="229"/>
      <c r="F40" s="229"/>
      <c r="G40" s="229"/>
      <c r="H40" s="229"/>
      <c r="I40" s="230"/>
      <c r="J40" s="229"/>
      <c r="K40" s="229"/>
      <c r="L40" s="229"/>
      <c r="M40" s="229"/>
      <c r="N40" s="229"/>
      <c r="O40" s="229"/>
      <c r="P40" s="229"/>
      <c r="Q40" s="229"/>
      <c r="R40" s="229"/>
      <c r="S40" s="228"/>
    </row>
    <row r="41" spans="1:19" ht="17.100000000000001" customHeight="1" x14ac:dyDescent="0.7">
      <c r="A41" s="228"/>
      <c r="B41" s="229"/>
      <c r="C41" s="229"/>
      <c r="D41" s="229"/>
      <c r="E41" s="229"/>
      <c r="F41" s="229"/>
      <c r="G41" s="229"/>
      <c r="H41" s="229"/>
      <c r="I41" s="230"/>
      <c r="J41" s="229"/>
      <c r="K41" s="229"/>
      <c r="L41" s="229"/>
      <c r="M41" s="229"/>
      <c r="N41" s="229"/>
      <c r="O41" s="229"/>
      <c r="P41" s="229"/>
      <c r="Q41" s="229"/>
      <c r="R41" s="229"/>
      <c r="S41" s="228"/>
    </row>
    <row r="42" spans="1:19" ht="17.100000000000001" customHeight="1" x14ac:dyDescent="0.7">
      <c r="A42" s="228"/>
      <c r="B42" s="229"/>
      <c r="C42" s="229"/>
      <c r="D42" s="229"/>
      <c r="E42" s="229"/>
      <c r="F42" s="229"/>
      <c r="G42" s="229"/>
      <c r="H42" s="229"/>
      <c r="I42" s="230"/>
      <c r="J42" s="229"/>
      <c r="K42" s="229"/>
      <c r="L42" s="229"/>
      <c r="M42" s="229"/>
      <c r="N42" s="229"/>
      <c r="O42" s="229"/>
      <c r="P42" s="229"/>
      <c r="Q42" s="229"/>
      <c r="R42" s="229"/>
      <c r="S42" s="228"/>
    </row>
    <row r="43" spans="1:19" ht="17.100000000000001" customHeight="1" x14ac:dyDescent="0.7">
      <c r="A43" s="228"/>
      <c r="B43" s="229"/>
      <c r="C43" s="229"/>
      <c r="D43" s="229"/>
      <c r="E43" s="229"/>
      <c r="F43" s="229"/>
      <c r="G43" s="229"/>
      <c r="H43" s="229"/>
      <c r="I43" s="230"/>
      <c r="J43" s="229"/>
      <c r="K43" s="229"/>
      <c r="L43" s="229"/>
      <c r="M43" s="229"/>
      <c r="N43" s="229"/>
      <c r="O43" s="229"/>
      <c r="P43" s="229"/>
      <c r="Q43" s="229"/>
      <c r="R43" s="229"/>
      <c r="S43" s="228"/>
    </row>
    <row r="44" spans="1:19" s="228" customFormat="1" ht="17.100000000000001" customHeight="1" x14ac:dyDescent="0.7">
      <c r="B44" s="229"/>
      <c r="C44" s="229"/>
      <c r="D44" s="229"/>
      <c r="E44" s="229"/>
      <c r="F44" s="229"/>
      <c r="G44" s="229"/>
      <c r="H44" s="229"/>
      <c r="I44" s="230"/>
      <c r="J44" s="229"/>
      <c r="K44" s="229"/>
      <c r="L44" s="229"/>
      <c r="M44" s="229"/>
      <c r="N44" s="229"/>
      <c r="O44" s="229"/>
      <c r="P44" s="229"/>
      <c r="Q44" s="229"/>
      <c r="R44" s="229"/>
    </row>
    <row r="45" spans="1:19" s="228" customFormat="1" ht="17.100000000000001" customHeight="1" x14ac:dyDescent="0.7">
      <c r="B45" s="229"/>
      <c r="C45" s="229"/>
      <c r="D45" s="229"/>
      <c r="E45" s="229"/>
      <c r="F45" s="229"/>
      <c r="G45" s="229"/>
      <c r="H45" s="229"/>
      <c r="I45" s="230"/>
      <c r="J45" s="229"/>
      <c r="K45" s="229"/>
      <c r="L45" s="229"/>
      <c r="M45" s="229"/>
      <c r="N45" s="229"/>
      <c r="O45" s="229"/>
      <c r="P45" s="229"/>
      <c r="Q45" s="229"/>
      <c r="R45" s="229"/>
    </row>
    <row r="46" spans="1:19" s="228" customFormat="1" ht="17.100000000000001" customHeight="1" x14ac:dyDescent="0.7">
      <c r="B46" s="229"/>
      <c r="C46" s="229"/>
      <c r="D46" s="229"/>
      <c r="E46" s="229"/>
      <c r="F46" s="229"/>
      <c r="G46" s="229"/>
      <c r="H46" s="229"/>
      <c r="I46" s="230"/>
      <c r="J46" s="229"/>
      <c r="K46" s="229"/>
      <c r="L46" s="229"/>
      <c r="M46" s="229"/>
      <c r="N46" s="229"/>
      <c r="O46" s="229"/>
      <c r="P46" s="229"/>
      <c r="Q46" s="229"/>
      <c r="R46" s="229"/>
      <c r="S46" s="180"/>
    </row>
    <row r="47" spans="1:19" s="228" customFormat="1" ht="17.100000000000001" customHeight="1" x14ac:dyDescent="0.7">
      <c r="A47" s="180"/>
      <c r="B47" s="185"/>
      <c r="C47" s="185"/>
      <c r="D47" s="185"/>
      <c r="E47" s="185"/>
      <c r="F47" s="185"/>
      <c r="G47" s="185"/>
      <c r="H47" s="185"/>
      <c r="I47" s="186"/>
      <c r="J47" s="185"/>
      <c r="K47" s="185"/>
      <c r="L47" s="185"/>
      <c r="M47" s="185"/>
      <c r="N47" s="185"/>
      <c r="O47" s="185"/>
      <c r="P47" s="185"/>
      <c r="Q47" s="185"/>
      <c r="R47" s="185"/>
      <c r="S47" s="180"/>
    </row>
    <row r="48" spans="1:19" s="228" customFormat="1" ht="17.100000000000001" customHeight="1" x14ac:dyDescent="0.7">
      <c r="A48" s="180"/>
      <c r="B48" s="185"/>
      <c r="C48" s="185"/>
      <c r="D48" s="185"/>
      <c r="E48" s="185"/>
      <c r="F48" s="185"/>
      <c r="G48" s="185"/>
      <c r="H48" s="185"/>
      <c r="I48" s="186"/>
      <c r="J48" s="185"/>
      <c r="K48" s="185"/>
      <c r="L48" s="185"/>
      <c r="M48" s="185"/>
      <c r="N48" s="185"/>
      <c r="O48" s="185"/>
      <c r="P48" s="185"/>
      <c r="Q48" s="185"/>
      <c r="R48" s="185"/>
      <c r="S48" s="180"/>
    </row>
    <row r="49" spans="1:19" s="228" customFormat="1" ht="17.100000000000001" customHeight="1" x14ac:dyDescent="0.7">
      <c r="A49" s="180"/>
      <c r="B49" s="185"/>
      <c r="C49" s="185"/>
      <c r="D49" s="185"/>
      <c r="E49" s="185"/>
      <c r="F49" s="185"/>
      <c r="G49" s="185"/>
      <c r="H49" s="185"/>
      <c r="I49" s="186"/>
      <c r="J49" s="185"/>
      <c r="K49" s="185"/>
      <c r="L49" s="185"/>
      <c r="M49" s="185"/>
      <c r="N49" s="185"/>
      <c r="O49" s="185"/>
      <c r="P49" s="185"/>
      <c r="Q49" s="185"/>
      <c r="R49" s="185"/>
      <c r="S49" s="180"/>
    </row>
    <row r="50" spans="1:19" s="228" customFormat="1" ht="17.100000000000001" customHeight="1" x14ac:dyDescent="0.7">
      <c r="A50" s="180"/>
      <c r="B50" s="185"/>
      <c r="C50" s="185"/>
      <c r="D50" s="185"/>
      <c r="E50" s="185"/>
      <c r="F50" s="185"/>
      <c r="G50" s="185"/>
      <c r="H50" s="185"/>
      <c r="I50" s="186"/>
      <c r="J50" s="185"/>
      <c r="K50" s="185"/>
      <c r="L50" s="185"/>
      <c r="M50" s="185"/>
      <c r="N50" s="185"/>
      <c r="O50" s="185"/>
      <c r="P50" s="185"/>
      <c r="Q50" s="185"/>
      <c r="R50" s="185"/>
      <c r="S50" s="180"/>
    </row>
    <row r="51" spans="1:19" s="228" customFormat="1" ht="17.100000000000001" customHeight="1" x14ac:dyDescent="0.7">
      <c r="A51" s="180"/>
      <c r="B51" s="185"/>
      <c r="C51" s="185"/>
      <c r="D51" s="185"/>
      <c r="E51" s="185"/>
      <c r="F51" s="185"/>
      <c r="G51" s="185"/>
      <c r="H51" s="185"/>
      <c r="I51" s="186"/>
      <c r="J51" s="185"/>
      <c r="K51" s="185"/>
      <c r="L51" s="185"/>
      <c r="M51" s="185"/>
      <c r="N51" s="185"/>
      <c r="O51" s="185"/>
      <c r="P51" s="185"/>
      <c r="Q51" s="185"/>
      <c r="R51" s="185"/>
      <c r="S51" s="180"/>
    </row>
    <row r="52" spans="1:19" s="228" customFormat="1" ht="17.100000000000001" customHeight="1" x14ac:dyDescent="0.7">
      <c r="A52" s="180"/>
      <c r="B52" s="185"/>
      <c r="C52" s="185"/>
      <c r="D52" s="185"/>
      <c r="E52" s="185"/>
      <c r="F52" s="185"/>
      <c r="G52" s="185"/>
      <c r="H52" s="185"/>
      <c r="I52" s="186"/>
      <c r="J52" s="185"/>
      <c r="K52" s="185"/>
      <c r="L52" s="185"/>
      <c r="M52" s="185"/>
      <c r="N52" s="185"/>
      <c r="O52" s="185"/>
      <c r="P52" s="185"/>
      <c r="Q52" s="185"/>
      <c r="R52" s="185"/>
      <c r="S52" s="180"/>
    </row>
    <row r="53" spans="1:19" s="228" customFormat="1" ht="17.100000000000001" customHeight="1" x14ac:dyDescent="0.7">
      <c r="A53" s="180"/>
      <c r="B53" s="185"/>
      <c r="C53" s="185"/>
      <c r="D53" s="185"/>
      <c r="E53" s="185"/>
      <c r="F53" s="185"/>
      <c r="G53" s="185"/>
      <c r="H53" s="185"/>
      <c r="I53" s="186"/>
      <c r="J53" s="185"/>
      <c r="K53" s="185"/>
      <c r="L53" s="185"/>
      <c r="M53" s="185"/>
      <c r="N53" s="185"/>
      <c r="O53" s="185"/>
      <c r="P53" s="185"/>
      <c r="Q53" s="185"/>
      <c r="R53" s="185"/>
      <c r="S53" s="180"/>
    </row>
    <row r="54" spans="1:19" s="228" customFormat="1" ht="17.100000000000001" customHeight="1" x14ac:dyDescent="0.7">
      <c r="A54" s="180"/>
      <c r="B54" s="185"/>
      <c r="C54" s="185"/>
      <c r="D54" s="185"/>
      <c r="E54" s="185"/>
      <c r="F54" s="185"/>
      <c r="G54" s="185"/>
      <c r="H54" s="185"/>
      <c r="I54" s="186"/>
      <c r="J54" s="185"/>
      <c r="K54" s="185"/>
      <c r="L54" s="185"/>
      <c r="M54" s="185"/>
      <c r="N54" s="185"/>
      <c r="O54" s="185"/>
      <c r="P54" s="185"/>
      <c r="Q54" s="185"/>
      <c r="R54" s="185"/>
      <c r="S54" s="180"/>
    </row>
    <row r="55" spans="1:19" ht="17.100000000000001" customHeight="1" x14ac:dyDescent="0.5">
      <c r="B55" s="185"/>
      <c r="C55" s="185"/>
      <c r="D55" s="185"/>
      <c r="E55" s="185"/>
      <c r="F55" s="185"/>
      <c r="G55" s="185"/>
      <c r="H55" s="185"/>
      <c r="I55" s="186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1:19" ht="17.100000000000001" customHeight="1" x14ac:dyDescent="0.5">
      <c r="B56" s="185"/>
      <c r="C56" s="185"/>
      <c r="D56" s="185"/>
      <c r="E56" s="185"/>
      <c r="F56" s="185"/>
      <c r="G56" s="185"/>
      <c r="H56" s="185"/>
      <c r="I56" s="186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1:19" ht="17.100000000000001" customHeight="1" x14ac:dyDescent="0.5">
      <c r="B57" s="185"/>
      <c r="C57" s="185"/>
      <c r="D57" s="185"/>
      <c r="E57" s="185"/>
      <c r="F57" s="185"/>
      <c r="G57" s="185"/>
      <c r="H57" s="185"/>
      <c r="I57" s="186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1:19" ht="17.100000000000001" customHeight="1" x14ac:dyDescent="0.5">
      <c r="B58" s="185"/>
      <c r="C58" s="185"/>
      <c r="D58" s="185"/>
      <c r="E58" s="185"/>
      <c r="F58" s="185"/>
      <c r="G58" s="185"/>
      <c r="H58" s="185"/>
      <c r="I58" s="186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1:19" ht="17.100000000000001" customHeight="1" x14ac:dyDescent="0.5">
      <c r="B59" s="185"/>
      <c r="C59" s="185"/>
      <c r="D59" s="185"/>
      <c r="E59" s="185"/>
      <c r="F59" s="185"/>
      <c r="G59" s="185"/>
      <c r="H59" s="185"/>
      <c r="I59" s="186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1:19" ht="17.100000000000001" customHeight="1" x14ac:dyDescent="0.5">
      <c r="B60" s="185"/>
      <c r="C60" s="185"/>
      <c r="D60" s="185"/>
      <c r="E60" s="185"/>
      <c r="F60" s="185"/>
      <c r="G60" s="185"/>
      <c r="H60" s="185"/>
      <c r="I60" s="186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1:19" ht="17.100000000000001" customHeight="1" x14ac:dyDescent="0.5">
      <c r="B61" s="185"/>
      <c r="C61" s="185"/>
      <c r="D61" s="185"/>
      <c r="E61" s="185"/>
      <c r="F61" s="185"/>
      <c r="G61" s="185"/>
      <c r="H61" s="185"/>
      <c r="I61" s="186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1:19" ht="17.100000000000001" customHeight="1" x14ac:dyDescent="0.5">
      <c r="B62" s="185"/>
      <c r="C62" s="185"/>
      <c r="D62" s="185"/>
      <c r="E62" s="185"/>
      <c r="F62" s="185"/>
      <c r="G62" s="185"/>
      <c r="H62" s="185"/>
      <c r="I62" s="186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1:19" ht="17.100000000000001" customHeight="1" x14ac:dyDescent="0.5">
      <c r="B63" s="185"/>
      <c r="C63" s="185"/>
      <c r="D63" s="185"/>
      <c r="E63" s="185"/>
      <c r="F63" s="185"/>
      <c r="G63" s="185"/>
      <c r="H63" s="185"/>
      <c r="I63" s="186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1:19" ht="17.100000000000001" customHeight="1" x14ac:dyDescent="0.5">
      <c r="B64" s="185"/>
      <c r="C64" s="185"/>
      <c r="D64" s="185"/>
      <c r="E64" s="185"/>
      <c r="F64" s="185"/>
      <c r="G64" s="185"/>
      <c r="H64" s="185"/>
      <c r="I64" s="186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1:18" ht="17.100000000000001" customHeight="1" x14ac:dyDescent="0.5">
      <c r="B65" s="185"/>
      <c r="C65" s="185"/>
      <c r="D65" s="185"/>
      <c r="E65" s="185"/>
      <c r="F65" s="185"/>
      <c r="G65" s="185"/>
      <c r="H65" s="185"/>
      <c r="I65" s="186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1:18" ht="17.100000000000001" customHeight="1" x14ac:dyDescent="0.5">
      <c r="B66" s="185"/>
      <c r="C66" s="185"/>
      <c r="D66" s="185"/>
      <c r="E66" s="185"/>
      <c r="F66" s="185"/>
      <c r="G66" s="185"/>
      <c r="H66" s="185"/>
      <c r="I66" s="186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17.100000000000001" customHeight="1" x14ac:dyDescent="0.5">
      <c r="B67" s="185"/>
      <c r="C67" s="185"/>
      <c r="D67" s="185"/>
      <c r="E67" s="185"/>
      <c r="F67" s="185"/>
      <c r="G67" s="185"/>
      <c r="H67" s="185"/>
      <c r="I67" s="186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3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3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3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31"/>
      <c r="B83" s="5"/>
      <c r="C83" s="5"/>
      <c r="D83" s="5"/>
      <c r="E83" s="5"/>
      <c r="F83" s="5"/>
      <c r="G83" s="5"/>
      <c r="H83" s="5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32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32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32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32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0" sqref="D10:E10"/>
    </sheetView>
  </sheetViews>
  <sheetFormatPr defaultColWidth="9.140625" defaultRowHeight="21.75" x14ac:dyDescent="0.5"/>
  <cols>
    <col min="1" max="1" width="2.140625" style="25" customWidth="1"/>
    <col min="2" max="2" width="3.7109375" style="157" customWidth="1"/>
    <col min="3" max="3" width="8" style="157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0" t="s">
        <v>96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23"/>
      <c r="AO1" s="460" t="s">
        <v>97</v>
      </c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24"/>
    </row>
    <row r="2" spans="2:101" ht="19.899999999999999" customHeight="1" x14ac:dyDescent="0.55000000000000004">
      <c r="B2" s="461" t="s">
        <v>33</v>
      </c>
      <c r="C2" s="464" t="s">
        <v>34</v>
      </c>
      <c r="D2" s="467" t="s">
        <v>202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0" t="s">
        <v>1</v>
      </c>
      <c r="CJ2" s="461" t="s">
        <v>33</v>
      </c>
      <c r="CK2" s="24"/>
    </row>
    <row r="3" spans="2:101" ht="20.100000000000001" customHeight="1" thickBot="1" x14ac:dyDescent="0.7">
      <c r="B3" s="462"/>
      <c r="C3" s="465"/>
      <c r="D3" s="468"/>
      <c r="E3" s="30" t="s">
        <v>31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1"/>
      <c r="CJ3" s="462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2"/>
      <c r="C4" s="465"/>
      <c r="D4" s="468"/>
      <c r="E4" s="45" t="s">
        <v>32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2"/>
      <c r="CK4" s="39"/>
      <c r="CL4" s="39"/>
      <c r="CM4" s="25"/>
      <c r="CN4" s="54" t="s">
        <v>64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3"/>
      <c r="C5" s="466"/>
      <c r="D5" s="469"/>
      <c r="E5" s="58" t="s">
        <v>37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3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398">
        <v>12524</v>
      </c>
      <c r="D6" s="165" t="s">
        <v>68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399">
        <v>12696</v>
      </c>
      <c r="D7" s="166" t="s">
        <v>181</v>
      </c>
      <c r="E7" s="84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3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399">
        <v>12701</v>
      </c>
      <c r="D8" s="534" t="s">
        <v>182</v>
      </c>
      <c r="E8" s="535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399">
        <v>12702</v>
      </c>
      <c r="D9" s="534" t="s">
        <v>183</v>
      </c>
      <c r="E9" s="53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399">
        <v>12718</v>
      </c>
      <c r="D10" s="534" t="s">
        <v>184</v>
      </c>
      <c r="E10" s="53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399">
        <v>12730</v>
      </c>
      <c r="D11" s="534" t="s">
        <v>185</v>
      </c>
      <c r="E11" s="53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399">
        <v>12841</v>
      </c>
      <c r="D12" s="166" t="s">
        <v>186</v>
      </c>
      <c r="E12" s="140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80" customFormat="1" ht="18" customHeight="1" x14ac:dyDescent="0.5">
      <c r="B13" s="82">
        <v>8</v>
      </c>
      <c r="C13" s="399">
        <v>12998</v>
      </c>
      <c r="D13" s="166" t="s">
        <v>187</v>
      </c>
      <c r="E13" s="84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80" customFormat="1" ht="18" customHeight="1" x14ac:dyDescent="0.5">
      <c r="B14" s="82">
        <v>9</v>
      </c>
      <c r="C14" s="399">
        <v>13189</v>
      </c>
      <c r="D14" s="166" t="s">
        <v>188</v>
      </c>
      <c r="E14" s="84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80" customFormat="1" ht="18" customHeight="1" x14ac:dyDescent="0.5">
      <c r="B15" s="82">
        <v>10</v>
      </c>
      <c r="C15" s="399">
        <v>13242</v>
      </c>
      <c r="D15" s="534" t="s">
        <v>189</v>
      </c>
      <c r="E15" s="535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80" customFormat="1" ht="18" customHeight="1" x14ac:dyDescent="0.65">
      <c r="B16" s="82">
        <v>11</v>
      </c>
      <c r="C16" s="399">
        <v>13358</v>
      </c>
      <c r="D16" s="166" t="s">
        <v>190</v>
      </c>
      <c r="E16" s="10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77"/>
      <c r="CO16" s="477"/>
      <c r="CP16" s="477"/>
      <c r="CQ16" s="477"/>
      <c r="CR16" s="477"/>
      <c r="CS16" s="144"/>
      <c r="CT16" s="144"/>
      <c r="CU16" s="144"/>
      <c r="CV16" s="144"/>
      <c r="CW16" s="144"/>
    </row>
    <row r="17" spans="2:101" s="80" customFormat="1" ht="18" customHeight="1" x14ac:dyDescent="0.65">
      <c r="B17" s="82">
        <v>12</v>
      </c>
      <c r="C17" s="399">
        <v>13359</v>
      </c>
      <c r="D17" s="166" t="s">
        <v>191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77"/>
      <c r="CO17" s="477"/>
      <c r="CP17" s="477"/>
      <c r="CQ17" s="477"/>
      <c r="CR17" s="477"/>
      <c r="CS17" s="144"/>
      <c r="CT17" s="144"/>
      <c r="CU17" s="144"/>
      <c r="CV17" s="144"/>
      <c r="CW17" s="144"/>
    </row>
    <row r="18" spans="2:101" s="80" customFormat="1" ht="18" customHeight="1" x14ac:dyDescent="0.5">
      <c r="B18" s="82">
        <v>13</v>
      </c>
      <c r="C18" s="399">
        <v>13641</v>
      </c>
      <c r="D18" s="534" t="s">
        <v>192</v>
      </c>
      <c r="E18" s="535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399">
        <v>13645</v>
      </c>
      <c r="D19" s="534" t="s">
        <v>193</v>
      </c>
      <c r="E19" s="535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399">
        <v>13653</v>
      </c>
      <c r="D20" s="166" t="s">
        <v>194</v>
      </c>
      <c r="E20" s="14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399">
        <v>13656</v>
      </c>
      <c r="D21" s="166" t="s">
        <v>195</v>
      </c>
      <c r="E21" s="10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399">
        <v>13662</v>
      </c>
      <c r="D22" s="166" t="s">
        <v>196</v>
      </c>
      <c r="E22" s="84"/>
      <c r="F22" s="112">
        <v>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79</v>
      </c>
      <c r="CJ22" s="82">
        <v>17</v>
      </c>
      <c r="CK22" s="79"/>
      <c r="CL22" s="79">
        <f t="shared" si="1"/>
        <v>1</v>
      </c>
    </row>
    <row r="23" spans="2:101" s="80" customFormat="1" ht="18" customHeight="1" x14ac:dyDescent="0.5">
      <c r="B23" s="82">
        <v>18</v>
      </c>
      <c r="C23" s="399">
        <v>13666</v>
      </c>
      <c r="D23" s="166" t="s">
        <v>197</v>
      </c>
      <c r="E23" s="117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399">
        <v>13668</v>
      </c>
      <c r="D24" s="166" t="s">
        <v>198</v>
      </c>
      <c r="E24" s="84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399">
        <v>13671</v>
      </c>
      <c r="D25" s="166" t="s">
        <v>199</v>
      </c>
      <c r="E25" s="8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399">
        <v>13672</v>
      </c>
      <c r="D26" s="166" t="s">
        <v>200</v>
      </c>
      <c r="E26" s="11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399">
        <v>13675</v>
      </c>
      <c r="D27" s="166" t="s">
        <v>201</v>
      </c>
      <c r="E27" s="397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42"/>
      <c r="D28" s="143"/>
      <c r="E28" s="8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42"/>
      <c r="D29" s="143"/>
      <c r="E29" s="84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42"/>
      <c r="D30" s="143"/>
      <c r="E30" s="84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42"/>
      <c r="D31" s="143"/>
      <c r="E31" s="8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42"/>
      <c r="D32" s="143"/>
      <c r="E32" s="84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42"/>
      <c r="D33" s="143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14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14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14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37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/>
      <c r="CJ37" s="82"/>
      <c r="CK37" s="79"/>
      <c r="CL37" s="79"/>
    </row>
    <row r="38" spans="2:90" s="80" customFormat="1" ht="18" customHeight="1" x14ac:dyDescent="0.5">
      <c r="B38" s="82">
        <v>33</v>
      </c>
      <c r="C38" s="138"/>
      <c r="D38" s="137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/>
      <c r="CJ38" s="82"/>
      <c r="CK38" s="79"/>
      <c r="CL38" s="79"/>
    </row>
    <row r="39" spans="2:90" s="80" customFormat="1" ht="18" customHeight="1" x14ac:dyDescent="0.5">
      <c r="B39" s="82">
        <v>34</v>
      </c>
      <c r="C39" s="138"/>
      <c r="D39" s="137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/>
      <c r="CJ39" s="82"/>
      <c r="CK39" s="79"/>
      <c r="CL39" s="79"/>
    </row>
    <row r="40" spans="2:90" s="80" customFormat="1" ht="18" customHeight="1" x14ac:dyDescent="0.5">
      <c r="B40" s="82">
        <v>35</v>
      </c>
      <c r="C40" s="138"/>
      <c r="D40" s="536"/>
      <c r="E40" s="537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/>
      <c r="CJ40" s="82"/>
      <c r="CK40" s="79"/>
      <c r="CL40" s="79"/>
    </row>
    <row r="41" spans="2:90" s="80" customFormat="1" ht="18" customHeight="1" x14ac:dyDescent="0.5">
      <c r="B41" s="82">
        <v>36</v>
      </c>
      <c r="C41" s="138"/>
      <c r="D41" s="137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/>
      <c r="CJ41" s="82"/>
      <c r="CK41" s="79"/>
      <c r="CL41" s="79"/>
    </row>
    <row r="42" spans="2:90" s="80" customFormat="1" ht="18" customHeight="1" x14ac:dyDescent="0.5">
      <c r="B42" s="82">
        <v>37</v>
      </c>
      <c r="C42" s="138"/>
      <c r="D42" s="536"/>
      <c r="E42" s="537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/>
      <c r="CJ42" s="82"/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19">
    <mergeCell ref="D40:E40"/>
    <mergeCell ref="D42:E42"/>
    <mergeCell ref="D8:E8"/>
    <mergeCell ref="D9:E9"/>
    <mergeCell ref="D18:E18"/>
    <mergeCell ref="D19:E19"/>
    <mergeCell ref="D10:E10"/>
    <mergeCell ref="D11:E11"/>
    <mergeCell ref="CN12:CW13"/>
    <mergeCell ref="CN14:CW15"/>
    <mergeCell ref="D15:E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22" sqref="O22"/>
    </sheetView>
  </sheetViews>
  <sheetFormatPr defaultColWidth="9.140625" defaultRowHeight="21.75" x14ac:dyDescent="0.5"/>
  <cols>
    <col min="1" max="1" width="5.42578125" style="233" customWidth="1"/>
    <col min="2" max="2" width="3.28515625" style="233" customWidth="1"/>
    <col min="3" max="3" width="28.5703125" style="233" customWidth="1"/>
    <col min="4" max="21" width="2.7109375" style="233" customWidth="1"/>
    <col min="22" max="24" width="4.42578125" style="233" customWidth="1"/>
    <col min="25" max="25" width="4.7109375" style="233" customWidth="1"/>
    <col min="26" max="27" width="4.42578125" style="233" customWidth="1"/>
    <col min="28" max="16384" width="9.140625" style="233"/>
  </cols>
  <sheetData>
    <row r="1" spans="2:27" ht="35.1" customHeight="1" thickBot="1" x14ac:dyDescent="0.6">
      <c r="B1" s="481" t="s">
        <v>101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</row>
    <row r="2" spans="2:27" ht="18.95" customHeight="1" thickBot="1" x14ac:dyDescent="0.55000000000000004">
      <c r="B2" s="234"/>
      <c r="C2" s="234"/>
      <c r="D2" s="482" t="s">
        <v>38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4"/>
      <c r="V2" s="485" t="s">
        <v>3</v>
      </c>
      <c r="W2" s="486"/>
      <c r="X2" s="486"/>
      <c r="Y2" s="487"/>
      <c r="Z2" s="235" t="s">
        <v>4</v>
      </c>
      <c r="AA2" s="234"/>
    </row>
    <row r="3" spans="2:27" ht="18.95" customHeight="1" x14ac:dyDescent="0.5">
      <c r="B3" s="236" t="s">
        <v>0</v>
      </c>
      <c r="C3" s="236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240" t="s">
        <v>5</v>
      </c>
      <c r="W3" s="488" t="s">
        <v>39</v>
      </c>
      <c r="X3" s="491" t="s">
        <v>40</v>
      </c>
      <c r="Y3" s="494" t="s">
        <v>1</v>
      </c>
      <c r="Z3" s="241" t="s">
        <v>6</v>
      </c>
      <c r="AA3" s="242"/>
    </row>
    <row r="4" spans="2:27" ht="18.95" customHeight="1" x14ac:dyDescent="0.5">
      <c r="B4" s="236" t="s">
        <v>2</v>
      </c>
      <c r="C4" s="540" t="s">
        <v>51</v>
      </c>
      <c r="D4" s="243"/>
      <c r="E4" s="244"/>
      <c r="F4" s="243"/>
      <c r="G4" s="244"/>
      <c r="H4" s="243"/>
      <c r="I4" s="244"/>
      <c r="J4" s="243"/>
      <c r="K4" s="244"/>
      <c r="L4" s="243"/>
      <c r="M4" s="244"/>
      <c r="N4" s="243"/>
      <c r="O4" s="244"/>
      <c r="P4" s="243"/>
      <c r="Q4" s="244"/>
      <c r="R4" s="243"/>
      <c r="S4" s="244"/>
      <c r="T4" s="243"/>
      <c r="U4" s="244"/>
      <c r="V4" s="245" t="s">
        <v>7</v>
      </c>
      <c r="W4" s="489"/>
      <c r="X4" s="492"/>
      <c r="Y4" s="495"/>
      <c r="Z4" s="241" t="s">
        <v>8</v>
      </c>
      <c r="AA4" s="242" t="s">
        <v>9</v>
      </c>
    </row>
    <row r="5" spans="2:27" ht="18.95" customHeight="1" thickBot="1" x14ac:dyDescent="0.55000000000000004">
      <c r="B5" s="246"/>
      <c r="C5" s="236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  <c r="V5" s="247" t="s">
        <v>10</v>
      </c>
      <c r="W5" s="490"/>
      <c r="X5" s="493"/>
      <c r="Y5" s="496"/>
      <c r="Z5" s="241" t="s">
        <v>11</v>
      </c>
      <c r="AA5" s="242"/>
    </row>
    <row r="6" spans="2:27" ht="18.95" customHeight="1" thickBot="1" x14ac:dyDescent="0.6">
      <c r="B6" s="248"/>
      <c r="C6" s="249"/>
      <c r="D6" s="250"/>
      <c r="E6" s="251"/>
      <c r="F6" s="251">
        <v>10</v>
      </c>
      <c r="G6" s="251">
        <v>10</v>
      </c>
      <c r="H6" s="251">
        <v>10</v>
      </c>
      <c r="I6" s="251">
        <v>10</v>
      </c>
      <c r="J6" s="251">
        <v>10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253">
        <f t="shared" ref="V6:V28" si="0">SUM(D6:U6)</f>
        <v>50</v>
      </c>
      <c r="W6" s="254">
        <v>20</v>
      </c>
      <c r="X6" s="254">
        <v>30</v>
      </c>
      <c r="Y6" s="255">
        <f t="shared" ref="Y6:Y28" si="1">SUM(V6:X6)</f>
        <v>100</v>
      </c>
      <c r="Z6" s="256"/>
      <c r="AA6" s="248"/>
    </row>
    <row r="7" spans="2:27" ht="18" customHeight="1" x14ac:dyDescent="0.5">
      <c r="B7" s="257">
        <v>1</v>
      </c>
      <c r="C7" s="542" t="str">
        <f>'เวลาเรียน1-4'!D6</f>
        <v>เด็กชาย วริทธิ์ธร  พุทธิวัย</v>
      </c>
      <c r="D7" s="259"/>
      <c r="E7" s="260"/>
      <c r="F7" s="260">
        <v>6</v>
      </c>
      <c r="G7" s="261">
        <v>8</v>
      </c>
      <c r="H7" s="262">
        <v>8</v>
      </c>
      <c r="I7" s="262">
        <v>5</v>
      </c>
      <c r="J7" s="262">
        <v>5</v>
      </c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3"/>
      <c r="V7" s="264">
        <f t="shared" si="0"/>
        <v>32</v>
      </c>
      <c r="W7" s="260">
        <v>10</v>
      </c>
      <c r="X7" s="260">
        <v>15</v>
      </c>
      <c r="Y7" s="265">
        <f t="shared" si="1"/>
        <v>57</v>
      </c>
      <c r="Z7" s="266" t="str">
        <f t="shared" ref="Z7:Z28" si="2">IF(Y7&lt;50,"0",IF(Y7&lt;55,"1",IF(Y7&lt;60,"1.5",IF(Y7&lt;65,"2",IF(Y7&lt;70,"2.5",IF(Y7&lt;75,"3",IF(Y7&lt;80,"3.5",4)))))))</f>
        <v>1.5</v>
      </c>
      <c r="AA7" s="267"/>
    </row>
    <row r="8" spans="2:27" ht="18" customHeight="1" x14ac:dyDescent="0.5">
      <c r="B8" s="268">
        <v>2</v>
      </c>
      <c r="C8" s="542" t="str">
        <f>'เวลาเรียน1-4'!D7</f>
        <v>เด็กหญิง จุฑามาศ  สาหล้า</v>
      </c>
      <c r="D8" s="269"/>
      <c r="E8" s="270"/>
      <c r="F8" s="270">
        <v>5</v>
      </c>
      <c r="G8" s="271">
        <v>6</v>
      </c>
      <c r="H8" s="272">
        <v>6</v>
      </c>
      <c r="I8" s="272">
        <v>5</v>
      </c>
      <c r="J8" s="272">
        <v>5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3"/>
      <c r="V8" s="274">
        <f t="shared" si="0"/>
        <v>27</v>
      </c>
      <c r="W8" s="270">
        <v>10</v>
      </c>
      <c r="X8" s="270">
        <v>15</v>
      </c>
      <c r="Y8" s="265">
        <f t="shared" si="1"/>
        <v>52</v>
      </c>
      <c r="Z8" s="266" t="str">
        <f t="shared" si="2"/>
        <v>1</v>
      </c>
      <c r="AA8" s="275"/>
    </row>
    <row r="9" spans="2:27" ht="18" customHeight="1" x14ac:dyDescent="0.5">
      <c r="B9" s="257">
        <v>3</v>
      </c>
      <c r="C9" s="542" t="str">
        <f>'เวลาเรียน1-4'!D8</f>
        <v>เด็กหญิง จินดาภรณ์  นำเมืองรักษ์</v>
      </c>
      <c r="D9" s="269"/>
      <c r="E9" s="270"/>
      <c r="F9" s="270">
        <v>6</v>
      </c>
      <c r="G9" s="271">
        <v>5</v>
      </c>
      <c r="H9" s="272">
        <v>8</v>
      </c>
      <c r="I9" s="272">
        <v>7</v>
      </c>
      <c r="J9" s="272">
        <v>6</v>
      </c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3"/>
      <c r="V9" s="274">
        <f t="shared" si="0"/>
        <v>32</v>
      </c>
      <c r="W9" s="276">
        <v>12</v>
      </c>
      <c r="X9" s="276">
        <v>15</v>
      </c>
      <c r="Y9" s="265">
        <f t="shared" si="1"/>
        <v>59</v>
      </c>
      <c r="Z9" s="266" t="str">
        <f t="shared" si="2"/>
        <v>1.5</v>
      </c>
      <c r="AA9" s="275"/>
    </row>
    <row r="10" spans="2:27" ht="18" customHeight="1" x14ac:dyDescent="0.5">
      <c r="B10" s="268">
        <v>4</v>
      </c>
      <c r="C10" s="542" t="str">
        <f>'เวลาเรียน1-4'!D9</f>
        <v>เด็กชาย ทิวัตถ์  เจิมสายปริสุทธิ</v>
      </c>
      <c r="D10" s="269"/>
      <c r="E10" s="270"/>
      <c r="F10" s="270">
        <v>5</v>
      </c>
      <c r="G10" s="271">
        <v>5</v>
      </c>
      <c r="H10" s="272">
        <v>6</v>
      </c>
      <c r="I10" s="272">
        <v>7</v>
      </c>
      <c r="J10" s="272">
        <v>7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3"/>
      <c r="V10" s="274">
        <f t="shared" si="0"/>
        <v>30</v>
      </c>
      <c r="W10" s="270">
        <v>15</v>
      </c>
      <c r="X10" s="270">
        <v>18</v>
      </c>
      <c r="Y10" s="265">
        <f t="shared" si="1"/>
        <v>63</v>
      </c>
      <c r="Z10" s="266" t="str">
        <f t="shared" si="2"/>
        <v>2</v>
      </c>
      <c r="AA10" s="275"/>
    </row>
    <row r="11" spans="2:27" ht="18" customHeight="1" x14ac:dyDescent="0.5">
      <c r="B11" s="257">
        <v>5</v>
      </c>
      <c r="C11" s="542" t="str">
        <f>'เวลาเรียน1-4'!D10</f>
        <v>เด็กหญิง สมิตานัน   สมิตวงค์</v>
      </c>
      <c r="D11" s="269"/>
      <c r="E11" s="270"/>
      <c r="F11" s="270">
        <v>6</v>
      </c>
      <c r="G11" s="271">
        <v>7</v>
      </c>
      <c r="H11" s="272">
        <v>8</v>
      </c>
      <c r="I11" s="272">
        <v>8</v>
      </c>
      <c r="J11" s="272">
        <v>5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3"/>
      <c r="V11" s="274">
        <f t="shared" si="0"/>
        <v>34</v>
      </c>
      <c r="W11" s="276">
        <v>12</v>
      </c>
      <c r="X11" s="276">
        <v>25</v>
      </c>
      <c r="Y11" s="265">
        <f t="shared" si="1"/>
        <v>71</v>
      </c>
      <c r="Z11" s="266" t="str">
        <f t="shared" si="2"/>
        <v>3</v>
      </c>
      <c r="AA11" s="275"/>
    </row>
    <row r="12" spans="2:27" ht="18" customHeight="1" x14ac:dyDescent="0.5">
      <c r="B12" s="268">
        <v>6</v>
      </c>
      <c r="C12" s="542" t="str">
        <f>'เวลาเรียน1-4'!D11</f>
        <v>เด็กชาย กรรชัย  จำลองกลาง</v>
      </c>
      <c r="D12" s="269"/>
      <c r="E12" s="270"/>
      <c r="F12" s="270">
        <v>5</v>
      </c>
      <c r="G12" s="271">
        <v>5</v>
      </c>
      <c r="H12" s="272">
        <v>6</v>
      </c>
      <c r="I12" s="272">
        <v>6</v>
      </c>
      <c r="J12" s="272">
        <v>5</v>
      </c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3"/>
      <c r="V12" s="274">
        <f t="shared" si="0"/>
        <v>27</v>
      </c>
      <c r="W12" s="270">
        <v>12</v>
      </c>
      <c r="X12" s="270">
        <v>15</v>
      </c>
      <c r="Y12" s="265">
        <f t="shared" si="1"/>
        <v>54</v>
      </c>
      <c r="Z12" s="266" t="str">
        <f t="shared" si="2"/>
        <v>1</v>
      </c>
      <c r="AA12" s="275"/>
    </row>
    <row r="13" spans="2:27" ht="18" customHeight="1" x14ac:dyDescent="0.5">
      <c r="B13" s="257">
        <v>7</v>
      </c>
      <c r="C13" s="542" t="str">
        <f>'เวลาเรียน1-4'!D12</f>
        <v>เด็กหญิง กันยารัต  เครือศรี</v>
      </c>
      <c r="D13" s="269"/>
      <c r="E13" s="270"/>
      <c r="F13" s="270"/>
      <c r="G13" s="271"/>
      <c r="H13" s="272"/>
      <c r="I13" s="272"/>
      <c r="J13" s="272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3"/>
      <c r="V13" s="274">
        <f t="shared" si="0"/>
        <v>0</v>
      </c>
      <c r="W13" s="276"/>
      <c r="X13" s="276"/>
      <c r="Y13" s="265">
        <f t="shared" si="1"/>
        <v>0</v>
      </c>
      <c r="Z13" s="266" t="str">
        <f t="shared" si="2"/>
        <v>0</v>
      </c>
      <c r="AA13" s="275"/>
    </row>
    <row r="14" spans="2:27" ht="18" customHeight="1" x14ac:dyDescent="0.5">
      <c r="B14" s="268">
        <v>8</v>
      </c>
      <c r="C14" s="542" t="str">
        <f>'เวลาเรียน1-4'!D13</f>
        <v>เด็กหญิง ปริชดา  จำปีถาวร</v>
      </c>
      <c r="D14" s="269"/>
      <c r="E14" s="270"/>
      <c r="F14" s="270">
        <v>9</v>
      </c>
      <c r="G14" s="271">
        <v>9</v>
      </c>
      <c r="H14" s="272">
        <v>8</v>
      </c>
      <c r="I14" s="272">
        <v>8</v>
      </c>
      <c r="J14" s="272">
        <v>9</v>
      </c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3"/>
      <c r="V14" s="274">
        <f t="shared" si="0"/>
        <v>43</v>
      </c>
      <c r="W14" s="270">
        <v>18</v>
      </c>
      <c r="X14" s="270">
        <v>25</v>
      </c>
      <c r="Y14" s="265">
        <f t="shared" si="1"/>
        <v>86</v>
      </c>
      <c r="Z14" s="266">
        <f t="shared" si="2"/>
        <v>4</v>
      </c>
      <c r="AA14" s="275"/>
    </row>
    <row r="15" spans="2:27" ht="18" customHeight="1" x14ac:dyDescent="0.5">
      <c r="B15" s="257">
        <v>9</v>
      </c>
      <c r="C15" s="542" t="str">
        <f>'เวลาเรียน1-4'!D14</f>
        <v>เด็กชาย พิพัฒน์  หนูเล็ก</v>
      </c>
      <c r="D15" s="269"/>
      <c r="E15" s="270"/>
      <c r="F15" s="270">
        <v>7</v>
      </c>
      <c r="G15" s="271">
        <v>7</v>
      </c>
      <c r="H15" s="272">
        <v>6</v>
      </c>
      <c r="I15" s="272">
        <v>6</v>
      </c>
      <c r="J15" s="272">
        <v>8</v>
      </c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3"/>
      <c r="V15" s="274">
        <f t="shared" si="0"/>
        <v>34</v>
      </c>
      <c r="W15" s="276">
        <v>15</v>
      </c>
      <c r="X15" s="276">
        <v>25</v>
      </c>
      <c r="Y15" s="265">
        <f t="shared" si="1"/>
        <v>74</v>
      </c>
      <c r="Z15" s="266" t="str">
        <f t="shared" si="2"/>
        <v>3</v>
      </c>
      <c r="AA15" s="275"/>
    </row>
    <row r="16" spans="2:27" ht="18" customHeight="1" x14ac:dyDescent="0.5">
      <c r="B16" s="268">
        <v>10</v>
      </c>
      <c r="C16" s="542" t="str">
        <f>'เวลาเรียน1-4'!D15</f>
        <v>เด็กหญิง แพรวธิฌา  ไชยรักษ์</v>
      </c>
      <c r="D16" s="269"/>
      <c r="E16" s="270"/>
      <c r="F16" s="270"/>
      <c r="G16" s="271"/>
      <c r="H16" s="272"/>
      <c r="I16" s="272"/>
      <c r="J16" s="272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3"/>
      <c r="V16" s="274">
        <f t="shared" si="0"/>
        <v>0</v>
      </c>
      <c r="W16" s="270"/>
      <c r="X16" s="270"/>
      <c r="Y16" s="265">
        <f t="shared" si="1"/>
        <v>0</v>
      </c>
      <c r="Z16" s="266" t="str">
        <f t="shared" si="2"/>
        <v>0</v>
      </c>
      <c r="AA16" s="275"/>
    </row>
    <row r="17" spans="2:27" ht="18" customHeight="1" x14ac:dyDescent="0.5">
      <c r="B17" s="257">
        <v>11</v>
      </c>
      <c r="C17" s="542" t="str">
        <f>'เวลาเรียน1-4'!D16</f>
        <v>เด็กหญิง มัลลิกา   สุขเจริญ</v>
      </c>
      <c r="D17" s="269"/>
      <c r="E17" s="270"/>
      <c r="F17" s="270"/>
      <c r="G17" s="271"/>
      <c r="H17" s="272"/>
      <c r="I17" s="272"/>
      <c r="J17" s="272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3"/>
      <c r="V17" s="274">
        <f t="shared" si="0"/>
        <v>0</v>
      </c>
      <c r="W17" s="276"/>
      <c r="X17" s="276"/>
      <c r="Y17" s="265">
        <f t="shared" si="1"/>
        <v>0</v>
      </c>
      <c r="Z17" s="266" t="str">
        <f t="shared" si="2"/>
        <v>0</v>
      </c>
      <c r="AA17" s="275"/>
    </row>
    <row r="18" spans="2:27" ht="18" customHeight="1" x14ac:dyDescent="0.5">
      <c r="B18" s="268">
        <v>12</v>
      </c>
      <c r="C18" s="542" t="str">
        <f>'เวลาเรียน1-4'!D17</f>
        <v>เด็กชาย ชยพล   ชมนาวัง</v>
      </c>
      <c r="D18" s="269"/>
      <c r="E18" s="270"/>
      <c r="F18" s="270"/>
      <c r="G18" s="271"/>
      <c r="H18" s="272"/>
      <c r="I18" s="272"/>
      <c r="J18" s="272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3"/>
      <c r="V18" s="274">
        <f t="shared" si="0"/>
        <v>0</v>
      </c>
      <c r="W18" s="270"/>
      <c r="X18" s="270"/>
      <c r="Y18" s="265">
        <f t="shared" si="1"/>
        <v>0</v>
      </c>
      <c r="Z18" s="266" t="str">
        <f t="shared" si="2"/>
        <v>0</v>
      </c>
      <c r="AA18" s="275"/>
    </row>
    <row r="19" spans="2:27" ht="18" customHeight="1" x14ac:dyDescent="0.5">
      <c r="B19" s="257">
        <v>13</v>
      </c>
      <c r="C19" s="542" t="str">
        <f>'เวลาเรียน1-4'!D18</f>
        <v>เด็กหญิง กันต์กมล  แสงสุวรรณ</v>
      </c>
      <c r="D19" s="269"/>
      <c r="E19" s="270"/>
      <c r="F19" s="270">
        <v>8</v>
      </c>
      <c r="G19" s="271">
        <v>8</v>
      </c>
      <c r="H19" s="272">
        <v>8</v>
      </c>
      <c r="I19" s="272">
        <v>9</v>
      </c>
      <c r="J19" s="272">
        <v>10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3"/>
      <c r="V19" s="274">
        <f t="shared" si="0"/>
        <v>43</v>
      </c>
      <c r="W19" s="276">
        <v>12</v>
      </c>
      <c r="X19" s="276">
        <v>25</v>
      </c>
      <c r="Y19" s="265">
        <f t="shared" si="1"/>
        <v>80</v>
      </c>
      <c r="Z19" s="266">
        <f t="shared" si="2"/>
        <v>4</v>
      </c>
      <c r="AA19" s="275"/>
    </row>
    <row r="20" spans="2:27" ht="18" customHeight="1" x14ac:dyDescent="0.5">
      <c r="B20" s="268">
        <v>14</v>
      </c>
      <c r="C20" s="542" t="str">
        <f>'เวลาเรียน1-4'!D19</f>
        <v>เด็กหญิง ทิฆัมพร  ขานฉนวน</v>
      </c>
      <c r="D20" s="269"/>
      <c r="E20" s="270"/>
      <c r="F20" s="270"/>
      <c r="G20" s="271"/>
      <c r="H20" s="272"/>
      <c r="I20" s="272"/>
      <c r="J20" s="272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3"/>
      <c r="V20" s="274">
        <f t="shared" si="0"/>
        <v>0</v>
      </c>
      <c r="W20" s="270"/>
      <c r="X20" s="270"/>
      <c r="Y20" s="265">
        <f t="shared" si="1"/>
        <v>0</v>
      </c>
      <c r="Z20" s="266" t="str">
        <f t="shared" si="2"/>
        <v>0</v>
      </c>
      <c r="AA20" s="275"/>
    </row>
    <row r="21" spans="2:27" ht="18" customHeight="1" x14ac:dyDescent="0.5">
      <c r="B21" s="257">
        <v>15</v>
      </c>
      <c r="C21" s="542" t="str">
        <f>'เวลาเรียน1-4'!D20</f>
        <v>เด็กหญิง ปนัดดา  จันทา</v>
      </c>
      <c r="D21" s="269"/>
      <c r="E21" s="270"/>
      <c r="F21" s="270">
        <v>6</v>
      </c>
      <c r="G21" s="271">
        <v>6</v>
      </c>
      <c r="H21" s="272">
        <v>8</v>
      </c>
      <c r="I21" s="272">
        <v>8</v>
      </c>
      <c r="J21" s="272">
        <v>7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3"/>
      <c r="V21" s="274">
        <f t="shared" si="0"/>
        <v>35</v>
      </c>
      <c r="W21" s="276">
        <v>12</v>
      </c>
      <c r="X21" s="276">
        <v>20</v>
      </c>
      <c r="Y21" s="265">
        <f t="shared" si="1"/>
        <v>67</v>
      </c>
      <c r="Z21" s="266" t="str">
        <f t="shared" si="2"/>
        <v>2.5</v>
      </c>
      <c r="AA21" s="275"/>
    </row>
    <row r="22" spans="2:27" ht="18" customHeight="1" x14ac:dyDescent="0.5">
      <c r="B22" s="268">
        <v>16</v>
      </c>
      <c r="C22" s="542" t="str">
        <f>'เวลาเรียน1-4'!D21</f>
        <v>เด็กชาย วีระ  น้อยแสง</v>
      </c>
      <c r="D22" s="269"/>
      <c r="E22" s="270"/>
      <c r="F22" s="270">
        <v>5</v>
      </c>
      <c r="G22" s="271">
        <v>5</v>
      </c>
      <c r="H22" s="272">
        <v>6</v>
      </c>
      <c r="I22" s="272">
        <v>6</v>
      </c>
      <c r="J22" s="272">
        <v>8</v>
      </c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3"/>
      <c r="V22" s="274">
        <f t="shared" si="0"/>
        <v>30</v>
      </c>
      <c r="W22" s="270">
        <v>12</v>
      </c>
      <c r="X22" s="270">
        <v>20</v>
      </c>
      <c r="Y22" s="265">
        <f t="shared" si="1"/>
        <v>62</v>
      </c>
      <c r="Z22" s="266" t="str">
        <f t="shared" si="2"/>
        <v>2</v>
      </c>
      <c r="AA22" s="275"/>
    </row>
    <row r="23" spans="2:27" ht="18" customHeight="1" x14ac:dyDescent="0.5">
      <c r="B23" s="257">
        <v>17</v>
      </c>
      <c r="C23" s="542" t="str">
        <f>'เวลาเรียน1-4'!D22</f>
        <v>เด็กหญิง ลัดดาวัลย์  ชูช่วย</v>
      </c>
      <c r="D23" s="269" t="s">
        <v>14</v>
      </c>
      <c r="E23" s="270"/>
      <c r="F23" s="270"/>
      <c r="G23" s="271"/>
      <c r="H23" s="272"/>
      <c r="I23" s="272"/>
      <c r="J23" s="272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3"/>
      <c r="V23" s="274">
        <f t="shared" si="0"/>
        <v>0</v>
      </c>
      <c r="W23" s="276"/>
      <c r="X23" s="276"/>
      <c r="Y23" s="265">
        <f t="shared" si="1"/>
        <v>0</v>
      </c>
      <c r="Z23" s="266" t="str">
        <f t="shared" si="2"/>
        <v>0</v>
      </c>
      <c r="AA23" s="275"/>
    </row>
    <row r="24" spans="2:27" ht="18" customHeight="1" x14ac:dyDescent="0.5">
      <c r="B24" s="268">
        <v>18</v>
      </c>
      <c r="C24" s="542" t="str">
        <f>'เวลาเรียน1-4'!D23</f>
        <v>เด็กชาย คิมหันต์  ใจยิ้ม</v>
      </c>
      <c r="D24" s="269"/>
      <c r="E24" s="270"/>
      <c r="F24" s="270"/>
      <c r="G24" s="271"/>
      <c r="H24" s="272"/>
      <c r="I24" s="272"/>
      <c r="J24" s="27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3"/>
      <c r="V24" s="274">
        <f t="shared" si="0"/>
        <v>0</v>
      </c>
      <c r="W24" s="270"/>
      <c r="X24" s="270"/>
      <c r="Y24" s="265">
        <f t="shared" si="1"/>
        <v>0</v>
      </c>
      <c r="Z24" s="266" t="str">
        <f t="shared" si="2"/>
        <v>0</v>
      </c>
      <c r="AA24" s="275"/>
    </row>
    <row r="25" spans="2:27" ht="18" customHeight="1" x14ac:dyDescent="0.5">
      <c r="B25" s="257">
        <v>19</v>
      </c>
      <c r="C25" s="542" t="str">
        <f>'เวลาเรียน1-4'!D24</f>
        <v>เด็กหญิง ณัฐพร  สมอคอน</v>
      </c>
      <c r="D25" s="269"/>
      <c r="E25" s="270"/>
      <c r="F25" s="270">
        <v>7</v>
      </c>
      <c r="G25" s="271">
        <v>7</v>
      </c>
      <c r="H25" s="272">
        <v>8</v>
      </c>
      <c r="I25" s="272">
        <v>8</v>
      </c>
      <c r="J25" s="272">
        <v>9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3"/>
      <c r="V25" s="274">
        <f t="shared" si="0"/>
        <v>39</v>
      </c>
      <c r="W25" s="276">
        <v>11</v>
      </c>
      <c r="X25" s="276">
        <v>25</v>
      </c>
      <c r="Y25" s="265">
        <f t="shared" si="1"/>
        <v>75</v>
      </c>
      <c r="Z25" s="266" t="str">
        <f t="shared" si="2"/>
        <v>3.5</v>
      </c>
      <c r="AA25" s="275"/>
    </row>
    <row r="26" spans="2:27" ht="18" customHeight="1" x14ac:dyDescent="0.5">
      <c r="B26" s="268">
        <v>20</v>
      </c>
      <c r="C26" s="542" t="str">
        <f>'เวลาเรียน1-4'!D25</f>
        <v>เด็กชาย พิสิษฐ์ธิชล  แสงจันทร์</v>
      </c>
      <c r="D26" s="269"/>
      <c r="E26" s="270"/>
      <c r="F26" s="270"/>
      <c r="G26" s="271"/>
      <c r="H26" s="272"/>
      <c r="I26" s="272"/>
      <c r="J26" s="272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3"/>
      <c r="V26" s="274">
        <f t="shared" si="0"/>
        <v>0</v>
      </c>
      <c r="W26" s="270"/>
      <c r="X26" s="270"/>
      <c r="Y26" s="265">
        <f t="shared" si="1"/>
        <v>0</v>
      </c>
      <c r="Z26" s="266" t="str">
        <f t="shared" si="2"/>
        <v>0</v>
      </c>
      <c r="AA26" s="275"/>
    </row>
    <row r="27" spans="2:27" ht="18" customHeight="1" x14ac:dyDescent="0.5">
      <c r="B27" s="257">
        <v>21</v>
      </c>
      <c r="C27" s="542" t="str">
        <f>'เวลาเรียน1-4'!D26</f>
        <v>เด็กชาย ภูริวัฒน์  ฉิมไทย</v>
      </c>
      <c r="D27" s="269"/>
      <c r="E27" s="270"/>
      <c r="F27" s="270"/>
      <c r="G27" s="271"/>
      <c r="H27" s="272"/>
      <c r="I27" s="272"/>
      <c r="J27" s="272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3"/>
      <c r="V27" s="274">
        <f t="shared" si="0"/>
        <v>0</v>
      </c>
      <c r="W27" s="276"/>
      <c r="X27" s="276"/>
      <c r="Y27" s="265">
        <f t="shared" si="1"/>
        <v>0</v>
      </c>
      <c r="Z27" s="266" t="str">
        <f t="shared" si="2"/>
        <v>0</v>
      </c>
      <c r="AA27" s="275"/>
    </row>
    <row r="28" spans="2:27" ht="18" customHeight="1" x14ac:dyDescent="0.5">
      <c r="B28" s="268">
        <v>22</v>
      </c>
      <c r="C28" s="542" t="str">
        <f>'เวลาเรียน1-4'!D27</f>
        <v>เด็กชาย วัชรพล  จันทร์พิลุน</v>
      </c>
      <c r="D28" s="269"/>
      <c r="E28" s="270"/>
      <c r="F28" s="270">
        <v>9</v>
      </c>
      <c r="G28" s="271">
        <v>8</v>
      </c>
      <c r="H28" s="272">
        <v>9</v>
      </c>
      <c r="I28" s="272">
        <v>10</v>
      </c>
      <c r="J28" s="272">
        <v>10</v>
      </c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3"/>
      <c r="V28" s="274">
        <f t="shared" si="0"/>
        <v>46</v>
      </c>
      <c r="W28" s="270">
        <v>18</v>
      </c>
      <c r="X28" s="270">
        <v>28</v>
      </c>
      <c r="Y28" s="265">
        <f t="shared" si="1"/>
        <v>92</v>
      </c>
      <c r="Z28" s="266">
        <f t="shared" si="2"/>
        <v>4</v>
      </c>
      <c r="AA28" s="275"/>
    </row>
    <row r="29" spans="2:27" ht="18" customHeight="1" x14ac:dyDescent="0.5">
      <c r="B29" s="257">
        <v>23</v>
      </c>
      <c r="C29" s="258"/>
      <c r="D29" s="269"/>
      <c r="E29" s="270"/>
      <c r="F29" s="270"/>
      <c r="G29" s="271"/>
      <c r="H29" s="272"/>
      <c r="I29" s="272"/>
      <c r="J29" s="272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3"/>
      <c r="V29" s="274"/>
      <c r="W29" s="276"/>
      <c r="X29" s="276"/>
      <c r="Y29" s="265"/>
      <c r="Z29" s="266"/>
      <c r="AA29" s="275"/>
    </row>
    <row r="30" spans="2:27" ht="18" customHeight="1" x14ac:dyDescent="0.5">
      <c r="B30" s="268">
        <v>24</v>
      </c>
      <c r="C30" s="258"/>
      <c r="D30" s="269"/>
      <c r="E30" s="270"/>
      <c r="F30" s="270"/>
      <c r="G30" s="271"/>
      <c r="H30" s="272"/>
      <c r="I30" s="272"/>
      <c r="J30" s="272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3"/>
      <c r="V30" s="274"/>
      <c r="W30" s="270"/>
      <c r="X30" s="270"/>
      <c r="Y30" s="265"/>
      <c r="Z30" s="266"/>
      <c r="AA30" s="275"/>
    </row>
    <row r="31" spans="2:27" ht="18" customHeight="1" x14ac:dyDescent="0.5">
      <c r="B31" s="277">
        <v>25</v>
      </c>
      <c r="C31" s="258"/>
      <c r="D31" s="269"/>
      <c r="E31" s="270"/>
      <c r="F31" s="270"/>
      <c r="G31" s="271"/>
      <c r="H31" s="272"/>
      <c r="I31" s="272"/>
      <c r="J31" s="272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3"/>
      <c r="V31" s="274"/>
      <c r="W31" s="270"/>
      <c r="X31" s="270"/>
      <c r="Y31" s="265"/>
      <c r="Z31" s="266"/>
      <c r="AA31" s="278"/>
    </row>
    <row r="32" spans="2:27" ht="18" customHeight="1" x14ac:dyDescent="0.5">
      <c r="B32" s="268">
        <v>26</v>
      </c>
      <c r="C32" s="258"/>
      <c r="D32" s="269"/>
      <c r="E32" s="270"/>
      <c r="F32" s="270"/>
      <c r="G32" s="271"/>
      <c r="H32" s="272"/>
      <c r="I32" s="272"/>
      <c r="J32" s="272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3"/>
      <c r="V32" s="274"/>
      <c r="W32" s="270"/>
      <c r="X32" s="270"/>
      <c r="Y32" s="265"/>
      <c r="Z32" s="266"/>
      <c r="AA32" s="275"/>
    </row>
    <row r="33" spans="2:27" ht="18" customHeight="1" x14ac:dyDescent="0.5">
      <c r="B33" s="257">
        <v>27</v>
      </c>
      <c r="C33" s="258"/>
      <c r="D33" s="269"/>
      <c r="E33" s="270"/>
      <c r="F33" s="270"/>
      <c r="G33" s="271"/>
      <c r="H33" s="272"/>
      <c r="I33" s="272"/>
      <c r="J33" s="272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3"/>
      <c r="V33" s="274"/>
      <c r="W33" s="270"/>
      <c r="X33" s="270"/>
      <c r="Y33" s="265"/>
      <c r="Z33" s="266"/>
      <c r="AA33" s="275"/>
    </row>
    <row r="34" spans="2:27" ht="18" customHeight="1" x14ac:dyDescent="0.5">
      <c r="B34" s="268">
        <v>28</v>
      </c>
      <c r="C34" s="258"/>
      <c r="D34" s="269"/>
      <c r="E34" s="270"/>
      <c r="F34" s="270"/>
      <c r="G34" s="271"/>
      <c r="H34" s="272"/>
      <c r="I34" s="272"/>
      <c r="J34" s="272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3"/>
      <c r="V34" s="274"/>
      <c r="W34" s="270"/>
      <c r="X34" s="270"/>
      <c r="Y34" s="265"/>
      <c r="Z34" s="266"/>
      <c r="AA34" s="275"/>
    </row>
    <row r="35" spans="2:27" ht="18" customHeight="1" x14ac:dyDescent="0.5">
      <c r="B35" s="257">
        <v>29</v>
      </c>
      <c r="C35" s="258"/>
      <c r="D35" s="269"/>
      <c r="E35" s="270"/>
      <c r="F35" s="270"/>
      <c r="G35" s="271"/>
      <c r="H35" s="272"/>
      <c r="I35" s="272"/>
      <c r="J35" s="272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3"/>
      <c r="V35" s="274"/>
      <c r="W35" s="270"/>
      <c r="X35" s="270"/>
      <c r="Y35" s="265"/>
      <c r="Z35" s="266"/>
      <c r="AA35" s="275"/>
    </row>
    <row r="36" spans="2:27" ht="18" customHeight="1" x14ac:dyDescent="0.5">
      <c r="B36" s="268">
        <v>30</v>
      </c>
      <c r="C36" s="258"/>
      <c r="D36" s="269"/>
      <c r="E36" s="270"/>
      <c r="F36" s="270"/>
      <c r="G36" s="271"/>
      <c r="H36" s="272"/>
      <c r="I36" s="272"/>
      <c r="J36" s="272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3"/>
      <c r="V36" s="274"/>
      <c r="W36" s="270"/>
      <c r="X36" s="270"/>
      <c r="Y36" s="265"/>
      <c r="Z36" s="266"/>
      <c r="AA36" s="275"/>
    </row>
    <row r="37" spans="2:27" ht="18" customHeight="1" x14ac:dyDescent="0.5">
      <c r="B37" s="257">
        <v>31</v>
      </c>
      <c r="C37" s="258"/>
      <c r="D37" s="269"/>
      <c r="E37" s="270"/>
      <c r="F37" s="270"/>
      <c r="G37" s="271"/>
      <c r="H37" s="272"/>
      <c r="I37" s="272"/>
      <c r="J37" s="272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3"/>
      <c r="V37" s="274"/>
      <c r="W37" s="270"/>
      <c r="X37" s="270"/>
      <c r="Y37" s="265"/>
      <c r="Z37" s="266"/>
      <c r="AA37" s="275"/>
    </row>
    <row r="38" spans="2:27" ht="18" customHeight="1" x14ac:dyDescent="0.5">
      <c r="B38" s="268">
        <v>32</v>
      </c>
      <c r="C38" s="258"/>
      <c r="D38" s="269"/>
      <c r="E38" s="270"/>
      <c r="F38" s="270"/>
      <c r="G38" s="271"/>
      <c r="H38" s="272"/>
      <c r="I38" s="272"/>
      <c r="J38" s="272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3"/>
      <c r="V38" s="274"/>
      <c r="W38" s="270"/>
      <c r="X38" s="270"/>
      <c r="Y38" s="265"/>
      <c r="Z38" s="266"/>
      <c r="AA38" s="275"/>
    </row>
    <row r="39" spans="2:27" ht="18" customHeight="1" x14ac:dyDescent="0.5">
      <c r="B39" s="268">
        <v>33</v>
      </c>
      <c r="C39" s="258"/>
      <c r="D39" s="269"/>
      <c r="E39" s="270"/>
      <c r="F39" s="270"/>
      <c r="G39" s="271"/>
      <c r="H39" s="272"/>
      <c r="I39" s="272"/>
      <c r="J39" s="272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3"/>
      <c r="V39" s="274"/>
      <c r="W39" s="270"/>
      <c r="X39" s="270"/>
      <c r="Y39" s="265"/>
      <c r="Z39" s="266"/>
      <c r="AA39" s="275"/>
    </row>
    <row r="40" spans="2:27" ht="18" customHeight="1" x14ac:dyDescent="0.5">
      <c r="B40" s="268">
        <v>34</v>
      </c>
      <c r="C40" s="258"/>
      <c r="D40" s="269"/>
      <c r="E40" s="270"/>
      <c r="F40" s="270"/>
      <c r="G40" s="271"/>
      <c r="H40" s="272"/>
      <c r="I40" s="272"/>
      <c r="J40" s="272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3"/>
      <c r="V40" s="274"/>
      <c r="W40" s="270"/>
      <c r="X40" s="270"/>
      <c r="Y40" s="265"/>
      <c r="Z40" s="266"/>
      <c r="AA40" s="275"/>
    </row>
    <row r="41" spans="2:27" ht="18" customHeight="1" x14ac:dyDescent="0.5">
      <c r="B41" s="257">
        <v>35</v>
      </c>
      <c r="C41" s="258"/>
      <c r="D41" s="269"/>
      <c r="E41" s="270"/>
      <c r="F41" s="270"/>
      <c r="G41" s="271"/>
      <c r="H41" s="272"/>
      <c r="I41" s="272"/>
      <c r="J41" s="272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3"/>
      <c r="V41" s="274"/>
      <c r="W41" s="270"/>
      <c r="X41" s="270"/>
      <c r="Y41" s="265"/>
      <c r="Z41" s="266"/>
      <c r="AA41" s="275"/>
    </row>
    <row r="42" spans="2:27" ht="18" customHeight="1" x14ac:dyDescent="0.5">
      <c r="B42" s="268">
        <v>36</v>
      </c>
      <c r="C42" s="258"/>
      <c r="D42" s="269"/>
      <c r="E42" s="270"/>
      <c r="F42" s="270"/>
      <c r="G42" s="271"/>
      <c r="H42" s="272"/>
      <c r="I42" s="272"/>
      <c r="J42" s="272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3"/>
      <c r="V42" s="274"/>
      <c r="W42" s="270"/>
      <c r="X42" s="270"/>
      <c r="Y42" s="265"/>
      <c r="Z42" s="266"/>
      <c r="AA42" s="275"/>
    </row>
    <row r="43" spans="2:27" ht="18" customHeight="1" x14ac:dyDescent="0.5">
      <c r="B43" s="268">
        <v>37</v>
      </c>
      <c r="C43" s="258"/>
      <c r="D43" s="269"/>
      <c r="E43" s="270"/>
      <c r="F43" s="270"/>
      <c r="G43" s="271"/>
      <c r="H43" s="272"/>
      <c r="I43" s="272"/>
      <c r="J43" s="272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3"/>
      <c r="V43" s="274"/>
      <c r="W43" s="270"/>
      <c r="X43" s="270"/>
      <c r="Y43" s="265"/>
      <c r="Z43" s="266"/>
      <c r="AA43" s="275"/>
    </row>
    <row r="44" spans="2:27" ht="18" customHeight="1" x14ac:dyDescent="0.5">
      <c r="B44" s="268">
        <v>38</v>
      </c>
      <c r="C44" s="258"/>
      <c r="D44" s="269"/>
      <c r="E44" s="270"/>
      <c r="F44" s="270"/>
      <c r="G44" s="271"/>
      <c r="H44" s="272"/>
      <c r="I44" s="272"/>
      <c r="J44" s="272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3"/>
      <c r="V44" s="274"/>
      <c r="W44" s="270"/>
      <c r="X44" s="270"/>
      <c r="Y44" s="265"/>
      <c r="Z44" s="266"/>
      <c r="AA44" s="275"/>
    </row>
    <row r="45" spans="2:27" ht="18" customHeight="1" x14ac:dyDescent="0.5">
      <c r="B45" s="257">
        <v>39</v>
      </c>
      <c r="C45" s="258"/>
      <c r="D45" s="269"/>
      <c r="E45" s="270"/>
      <c r="F45" s="270"/>
      <c r="G45" s="271"/>
      <c r="H45" s="272"/>
      <c r="I45" s="272"/>
      <c r="J45" s="272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3"/>
      <c r="V45" s="274"/>
      <c r="W45" s="270"/>
      <c r="X45" s="270"/>
      <c r="Y45" s="265"/>
      <c r="Z45" s="266"/>
      <c r="AA45" s="275"/>
    </row>
    <row r="46" spans="2:27" ht="18" customHeight="1" thickBot="1" x14ac:dyDescent="0.55000000000000004">
      <c r="B46" s="279">
        <v>40</v>
      </c>
      <c r="C46" s="258"/>
      <c r="D46" s="280"/>
      <c r="E46" s="281"/>
      <c r="F46" s="281"/>
      <c r="G46" s="282"/>
      <c r="H46" s="283"/>
      <c r="I46" s="283"/>
      <c r="J46" s="283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4"/>
      <c r="V46" s="274"/>
      <c r="W46" s="281"/>
      <c r="X46" s="281"/>
      <c r="Y46" s="265"/>
      <c r="Z46" s="266"/>
      <c r="AA46" s="285"/>
    </row>
    <row r="47" spans="2:27" ht="17.100000000000001" customHeight="1" x14ac:dyDescent="0.5"/>
    <row r="48" spans="2:27" ht="17.100000000000001" customHeight="1" x14ac:dyDescent="0.55000000000000004">
      <c r="P48" s="286" t="s">
        <v>26</v>
      </c>
      <c r="Q48" s="286"/>
      <c r="R48" s="286"/>
      <c r="S48" s="287">
        <v>0</v>
      </c>
      <c r="U48" s="288" t="s">
        <v>27</v>
      </c>
      <c r="V48" s="289"/>
      <c r="W48" s="290">
        <f>COUNTIF($Z$7:$Z$47,"0")</f>
        <v>9</v>
      </c>
      <c r="X48" s="291" t="s">
        <v>28</v>
      </c>
      <c r="Z48" s="292"/>
    </row>
    <row r="49" spans="16:26" ht="17.100000000000001" customHeight="1" x14ac:dyDescent="0.55000000000000004">
      <c r="P49" s="286" t="s">
        <v>26</v>
      </c>
      <c r="R49" s="286"/>
      <c r="S49" s="287">
        <v>1</v>
      </c>
      <c r="U49" s="288" t="s">
        <v>27</v>
      </c>
      <c r="V49" s="289"/>
      <c r="W49" s="290">
        <f>COUNTIF($Z$7:$Z$47,"1")</f>
        <v>2</v>
      </c>
      <c r="X49" s="291" t="s">
        <v>28</v>
      </c>
    </row>
    <row r="50" spans="16:26" ht="17.100000000000001" customHeight="1" x14ac:dyDescent="0.55000000000000004">
      <c r="P50" s="286" t="s">
        <v>26</v>
      </c>
      <c r="Q50" s="286"/>
      <c r="R50" s="286"/>
      <c r="S50" s="478">
        <v>1.5</v>
      </c>
      <c r="T50" s="479"/>
      <c r="U50" s="288" t="s">
        <v>27</v>
      </c>
      <c r="V50" s="289"/>
      <c r="W50" s="290">
        <f>COUNTIF($Z$7:$Z$47,"1.5")</f>
        <v>2</v>
      </c>
      <c r="X50" s="291" t="s">
        <v>28</v>
      </c>
    </row>
    <row r="51" spans="16:26" ht="17.100000000000001" customHeight="1" x14ac:dyDescent="0.55000000000000004">
      <c r="P51" s="286" t="s">
        <v>26</v>
      </c>
      <c r="Q51" s="286"/>
      <c r="R51" s="286"/>
      <c r="S51" s="293">
        <v>2</v>
      </c>
      <c r="U51" s="288" t="s">
        <v>27</v>
      </c>
      <c r="V51" s="289"/>
      <c r="W51" s="290">
        <f>COUNTIF($Z$7:$Z$47,"2")</f>
        <v>2</v>
      </c>
      <c r="X51" s="291" t="s">
        <v>28</v>
      </c>
      <c r="Z51" s="292"/>
    </row>
    <row r="52" spans="16:26" ht="17.100000000000001" customHeight="1" x14ac:dyDescent="0.55000000000000004">
      <c r="P52" s="286" t="s">
        <v>26</v>
      </c>
      <c r="Q52" s="286"/>
      <c r="R52" s="286"/>
      <c r="S52" s="478">
        <v>2.5</v>
      </c>
      <c r="T52" s="480"/>
      <c r="U52" s="288" t="s">
        <v>27</v>
      </c>
      <c r="V52" s="289"/>
      <c r="W52" s="290">
        <f>COUNTIF($Z$7:$Z$47,"2.5")</f>
        <v>1</v>
      </c>
      <c r="X52" s="291" t="s">
        <v>28</v>
      </c>
    </row>
    <row r="53" spans="16:26" ht="17.100000000000001" customHeight="1" x14ac:dyDescent="0.55000000000000004">
      <c r="P53" s="286" t="s">
        <v>26</v>
      </c>
      <c r="Q53" s="286"/>
      <c r="R53" s="286"/>
      <c r="S53" s="287">
        <v>3</v>
      </c>
      <c r="U53" s="288" t="s">
        <v>27</v>
      </c>
      <c r="V53" s="289"/>
      <c r="W53" s="290">
        <f>COUNTIF($Z$7:$Z$47,"3")</f>
        <v>2</v>
      </c>
      <c r="X53" s="291" t="s">
        <v>28</v>
      </c>
    </row>
    <row r="54" spans="16:26" ht="17.100000000000001" customHeight="1" x14ac:dyDescent="0.55000000000000004">
      <c r="P54" s="286" t="s">
        <v>26</v>
      </c>
      <c r="Q54" s="286"/>
      <c r="R54" s="286"/>
      <c r="S54" s="478">
        <v>3.5</v>
      </c>
      <c r="T54" s="480"/>
      <c r="U54" s="288" t="s">
        <v>27</v>
      </c>
      <c r="V54" s="289"/>
      <c r="W54" s="290">
        <f>COUNTIF($Z$7:$Z$47,"3.5")</f>
        <v>1</v>
      </c>
      <c r="X54" s="291" t="s">
        <v>28</v>
      </c>
    </row>
    <row r="55" spans="16:26" ht="17.100000000000001" customHeight="1" x14ac:dyDescent="0.55000000000000004">
      <c r="P55" s="286" t="s">
        <v>26</v>
      </c>
      <c r="Q55" s="286"/>
      <c r="R55" s="286"/>
      <c r="S55" s="287">
        <v>4</v>
      </c>
      <c r="U55" s="288" t="s">
        <v>27</v>
      </c>
      <c r="V55" s="289"/>
      <c r="W55" s="290">
        <f>COUNTIF($Z$7:$Z$47,"4")</f>
        <v>3</v>
      </c>
      <c r="X55" s="291" t="s">
        <v>28</v>
      </c>
    </row>
    <row r="56" spans="16:26" ht="17.100000000000001" customHeight="1" x14ac:dyDescent="0.55000000000000004">
      <c r="Q56" s="291" t="s">
        <v>30</v>
      </c>
      <c r="S56" s="287" t="s">
        <v>17</v>
      </c>
      <c r="U56" s="288" t="s">
        <v>27</v>
      </c>
      <c r="V56" s="289"/>
      <c r="W56" s="290">
        <f>COUNTIF($Z$7:$Z$47,"ร")</f>
        <v>0</v>
      </c>
      <c r="X56" s="291" t="s">
        <v>28</v>
      </c>
    </row>
    <row r="57" spans="16:26" ht="17.100000000000001" customHeight="1" x14ac:dyDescent="0.55000000000000004">
      <c r="Q57" s="291" t="s">
        <v>30</v>
      </c>
      <c r="S57" s="291" t="s">
        <v>18</v>
      </c>
      <c r="U57" s="288" t="s">
        <v>27</v>
      </c>
      <c r="V57" s="289"/>
      <c r="W57" s="290">
        <f>COUNTIF($Z$7:$Z$47,"มส")</f>
        <v>0</v>
      </c>
      <c r="X57" s="291" t="s">
        <v>28</v>
      </c>
    </row>
    <row r="58" spans="16:26" ht="17.100000000000001" customHeight="1" x14ac:dyDescent="0.55000000000000004">
      <c r="Q58" s="291" t="s">
        <v>30</v>
      </c>
      <c r="S58" s="291" t="s">
        <v>19</v>
      </c>
      <c r="U58" s="288" t="s">
        <v>27</v>
      </c>
      <c r="V58" s="289"/>
      <c r="W58" s="290">
        <f>COUNTIF($Z$7:$Z$47,"ผ")</f>
        <v>0</v>
      </c>
      <c r="X58" s="291" t="s">
        <v>28</v>
      </c>
    </row>
    <row r="59" spans="16:26" ht="17.100000000000001" customHeight="1" x14ac:dyDescent="0.55000000000000004">
      <c r="Q59" s="291" t="s">
        <v>30</v>
      </c>
      <c r="S59" s="291" t="s">
        <v>20</v>
      </c>
      <c r="U59" s="288" t="s">
        <v>27</v>
      </c>
      <c r="V59" s="289"/>
      <c r="W59" s="290">
        <f>COUNTIF($Z$7:$Z$47,"มผ")</f>
        <v>0</v>
      </c>
      <c r="X59" s="291" t="s">
        <v>28</v>
      </c>
    </row>
    <row r="60" spans="16:26" ht="17.100000000000001" customHeight="1" x14ac:dyDescent="0.55000000000000004">
      <c r="R60" s="289"/>
      <c r="S60" s="289"/>
      <c r="T60" s="291"/>
      <c r="U60" s="291"/>
      <c r="V60" s="291"/>
      <c r="W60" s="290">
        <f>SUM(W48:W59)</f>
        <v>22</v>
      </c>
      <c r="X60" s="291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J437"/>
  <sheetViews>
    <sheetView view="pageBreakPreview" zoomScaleNormal="100" zoomScaleSheetLayoutView="100" workbookViewId="0">
      <selection activeCell="D18" sqref="D18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149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497" t="s">
        <v>71</v>
      </c>
      <c r="C1" s="497"/>
      <c r="D1" s="497"/>
      <c r="E1" s="497"/>
      <c r="F1" s="497"/>
      <c r="G1" s="497"/>
      <c r="H1" s="497"/>
      <c r="I1" s="497"/>
      <c r="J1" s="497"/>
    </row>
    <row r="2" spans="2:10" ht="24.95" customHeight="1" x14ac:dyDescent="0.55000000000000004">
      <c r="B2" s="497" t="s">
        <v>102</v>
      </c>
      <c r="C2" s="497"/>
      <c r="D2" s="497"/>
      <c r="E2" s="497"/>
      <c r="F2" s="497"/>
      <c r="G2" s="497"/>
      <c r="H2" s="497"/>
      <c r="I2" s="497"/>
      <c r="J2" s="497"/>
    </row>
    <row r="3" spans="2:10" s="5" customFormat="1" ht="18" customHeight="1" x14ac:dyDescent="0.5">
      <c r="B3" s="554" t="s">
        <v>33</v>
      </c>
      <c r="C3" s="554" t="s">
        <v>34</v>
      </c>
      <c r="D3" s="555" t="s">
        <v>51</v>
      </c>
      <c r="E3" s="2" t="s">
        <v>3</v>
      </c>
      <c r="F3" s="2" t="s">
        <v>72</v>
      </c>
      <c r="G3" s="500" t="s">
        <v>43</v>
      </c>
      <c r="H3" s="131"/>
      <c r="I3" s="3"/>
      <c r="J3" s="4"/>
    </row>
    <row r="4" spans="2:10" s="5" customFormat="1" ht="18" customHeight="1" x14ac:dyDescent="0.5">
      <c r="B4" s="554"/>
      <c r="C4" s="554"/>
      <c r="D4" s="555"/>
      <c r="E4" s="6">
        <v>100</v>
      </c>
      <c r="F4" s="6" t="s">
        <v>73</v>
      </c>
      <c r="G4" s="500"/>
      <c r="H4" s="132"/>
      <c r="I4" s="145"/>
      <c r="J4" s="7"/>
    </row>
    <row r="5" spans="2:10" s="5" customFormat="1" ht="18" customHeight="1" x14ac:dyDescent="0.5">
      <c r="B5" s="8">
        <v>1</v>
      </c>
      <c r="C5" s="8">
        <f>'เวลาเรียน1-4'!C6</f>
        <v>12524</v>
      </c>
      <c r="D5" s="133" t="str">
        <f>'เวลาเรียน1-4'!D6</f>
        <v>เด็กชาย วริทธิ์ธร  พุทธิวัย</v>
      </c>
      <c r="E5" s="8">
        <f>'[1]รวมคะแนน3-2'!Y7</f>
        <v>52</v>
      </c>
      <c r="F5" s="8" t="str">
        <f>'[1]รวมคะแนน3-2'!Z7</f>
        <v>1</v>
      </c>
      <c r="G5" s="9"/>
      <c r="H5" s="132"/>
      <c r="I5" s="145"/>
      <c r="J5" s="7"/>
    </row>
    <row r="6" spans="2:10" s="5" customFormat="1" ht="18" customHeight="1" x14ac:dyDescent="0.5">
      <c r="B6" s="8">
        <v>2</v>
      </c>
      <c r="C6" s="8">
        <f>'เวลาเรียน1-4'!C7</f>
        <v>12696</v>
      </c>
      <c r="D6" s="133" t="str">
        <f>'เวลาเรียน1-4'!D7</f>
        <v>เด็กหญิง จุฑามาศ  สาหล้า</v>
      </c>
      <c r="E6" s="8">
        <f>'[1]รวมคะแนน3-2'!Y8</f>
        <v>52</v>
      </c>
      <c r="F6" s="8" t="str">
        <f>'[1]รวมคะแนน3-2'!Z8</f>
        <v>1</v>
      </c>
      <c r="G6" s="9"/>
      <c r="H6" s="132"/>
      <c r="I6" s="145"/>
      <c r="J6" s="7"/>
    </row>
    <row r="7" spans="2:10" s="5" customFormat="1" ht="18" customHeight="1" x14ac:dyDescent="0.5">
      <c r="B7" s="8">
        <v>3</v>
      </c>
      <c r="C7" s="8">
        <f>'เวลาเรียน1-4'!C8</f>
        <v>12701</v>
      </c>
      <c r="D7" s="395" t="str">
        <f>'เวลาเรียน1-4'!D8</f>
        <v>เด็กหญิง จินดาภรณ์  นำเมืองรักษ์</v>
      </c>
      <c r="E7" s="8">
        <f>'[1]รวมคะแนน3-2'!Y9</f>
        <v>59</v>
      </c>
      <c r="F7" s="8" t="str">
        <f>'[1]รวมคะแนน3-2'!Z9</f>
        <v>1.5</v>
      </c>
      <c r="G7" s="9"/>
      <c r="H7" s="132"/>
      <c r="I7" s="145"/>
      <c r="J7" s="7"/>
    </row>
    <row r="8" spans="2:10" s="5" customFormat="1" ht="18" customHeight="1" x14ac:dyDescent="0.5">
      <c r="B8" s="8">
        <v>4</v>
      </c>
      <c r="C8" s="8">
        <f>'เวลาเรียน1-4'!C9</f>
        <v>12702</v>
      </c>
      <c r="D8" s="133" t="str">
        <f>'เวลาเรียน1-4'!D9</f>
        <v>เด็กชาย ทิวัตถ์  เจิมสายปริสุทธิ</v>
      </c>
      <c r="E8" s="8">
        <f>'[1]รวมคะแนน3-2'!Y10</f>
        <v>63</v>
      </c>
      <c r="F8" s="8" t="str">
        <f>'[1]รวมคะแนน3-2'!Z10</f>
        <v>2</v>
      </c>
      <c r="G8" s="9"/>
      <c r="H8" s="132"/>
      <c r="I8" s="145"/>
      <c r="J8" s="7"/>
    </row>
    <row r="9" spans="2:10" s="5" customFormat="1" ht="18" customHeight="1" x14ac:dyDescent="0.5">
      <c r="B9" s="8">
        <v>5</v>
      </c>
      <c r="C9" s="8">
        <f>'เวลาเรียน1-4'!C10</f>
        <v>12718</v>
      </c>
      <c r="D9" s="133" t="str">
        <f>'เวลาเรียน1-4'!D10</f>
        <v>เด็กหญิง สมิตานัน   สมิตวงค์</v>
      </c>
      <c r="E9" s="8">
        <f>'[1]รวมคะแนน3-2'!Y11</f>
        <v>71</v>
      </c>
      <c r="F9" s="8" t="str">
        <f>'[1]รวมคะแนน3-2'!Z11</f>
        <v>3</v>
      </c>
      <c r="G9" s="9"/>
      <c r="H9" s="132"/>
      <c r="I9" s="145"/>
      <c r="J9" s="7"/>
    </row>
    <row r="10" spans="2:10" s="5" customFormat="1" ht="18" customHeight="1" x14ac:dyDescent="0.5">
      <c r="B10" s="8">
        <v>6</v>
      </c>
      <c r="C10" s="8">
        <f>'เวลาเรียน1-4'!C11</f>
        <v>12730</v>
      </c>
      <c r="D10" s="133" t="str">
        <f>'เวลาเรียน1-4'!D11</f>
        <v>เด็กชาย กรรชัย  จำลองกลาง</v>
      </c>
      <c r="E10" s="8">
        <f>'[1]รวมคะแนน3-2'!Y12</f>
        <v>54</v>
      </c>
      <c r="F10" s="8" t="str">
        <f>'[1]รวมคะแนน3-2'!Z12</f>
        <v>1</v>
      </c>
      <c r="G10" s="9"/>
      <c r="H10" s="132"/>
      <c r="I10" s="145"/>
      <c r="J10" s="7"/>
    </row>
    <row r="11" spans="2:10" s="5" customFormat="1" ht="18" customHeight="1" x14ac:dyDescent="0.5">
      <c r="B11" s="8">
        <v>7</v>
      </c>
      <c r="C11" s="8">
        <f>'เวลาเรียน1-4'!C12</f>
        <v>12841</v>
      </c>
      <c r="D11" s="133" t="str">
        <f>'เวลาเรียน1-4'!D12</f>
        <v>เด็กหญิง กันยารัต  เครือศรี</v>
      </c>
      <c r="E11" s="8">
        <f>'[1]รวมคะแนน3-2'!Y13</f>
        <v>0</v>
      </c>
      <c r="F11" s="8" t="str">
        <f>'[1]รวมคะแนน3-2'!Z13</f>
        <v>0</v>
      </c>
      <c r="G11" s="9"/>
      <c r="H11" s="132"/>
      <c r="I11" s="145"/>
      <c r="J11" s="7"/>
    </row>
    <row r="12" spans="2:10" s="5" customFormat="1" ht="18" customHeight="1" x14ac:dyDescent="0.5">
      <c r="B12" s="8">
        <v>8</v>
      </c>
      <c r="C12" s="8">
        <f>'เวลาเรียน1-4'!C13</f>
        <v>12998</v>
      </c>
      <c r="D12" s="133" t="str">
        <f>'เวลาเรียน1-4'!D13</f>
        <v>เด็กหญิง ปริชดา  จำปีถาวร</v>
      </c>
      <c r="E12" s="8">
        <f>'[1]รวมคะแนน3-2'!Y14</f>
        <v>86</v>
      </c>
      <c r="F12" s="8">
        <f>'[1]รวมคะแนน3-2'!Z14</f>
        <v>4</v>
      </c>
      <c r="G12" s="9"/>
      <c r="H12" s="132"/>
      <c r="I12" s="145"/>
      <c r="J12" s="7"/>
    </row>
    <row r="13" spans="2:10" s="5" customFormat="1" ht="18" customHeight="1" x14ac:dyDescent="0.5">
      <c r="B13" s="8">
        <v>9</v>
      </c>
      <c r="C13" s="8">
        <f>'เวลาเรียน1-4'!C14</f>
        <v>13189</v>
      </c>
      <c r="D13" s="133" t="str">
        <f>'เวลาเรียน1-4'!D14</f>
        <v>เด็กชาย พิพัฒน์  หนูเล็ก</v>
      </c>
      <c r="E13" s="8">
        <f>'[1]รวมคะแนน3-2'!Y15</f>
        <v>0</v>
      </c>
      <c r="F13" s="8" t="str">
        <f>'[1]รวมคะแนน3-2'!Z15</f>
        <v>0</v>
      </c>
      <c r="G13" s="9"/>
      <c r="H13" s="132"/>
      <c r="I13" s="145"/>
      <c r="J13" s="7"/>
    </row>
    <row r="14" spans="2:10" s="5" customFormat="1" ht="18" customHeight="1" x14ac:dyDescent="0.5">
      <c r="B14" s="8">
        <v>10</v>
      </c>
      <c r="C14" s="8">
        <f>'เวลาเรียน1-4'!C15</f>
        <v>13242</v>
      </c>
      <c r="D14" s="133" t="str">
        <f>'เวลาเรียน1-4'!D15</f>
        <v>เด็กหญิง แพรวธิฌา  ไชยรักษ์</v>
      </c>
      <c r="E14" s="8">
        <f>'[1]รวมคะแนน3-2'!Y16</f>
        <v>0</v>
      </c>
      <c r="F14" s="8" t="str">
        <f>'[1]รวมคะแนน3-2'!Z16</f>
        <v>0</v>
      </c>
      <c r="G14" s="9"/>
      <c r="H14" s="505" t="s">
        <v>15</v>
      </c>
      <c r="I14" s="505"/>
      <c r="J14" s="506"/>
    </row>
    <row r="15" spans="2:10" s="5" customFormat="1" ht="18" customHeight="1" x14ac:dyDescent="0.5">
      <c r="B15" s="8">
        <v>11</v>
      </c>
      <c r="C15" s="8">
        <f>'เวลาเรียน1-4'!C16</f>
        <v>13358</v>
      </c>
      <c r="D15" s="133" t="str">
        <f>'เวลาเรียน1-4'!D16</f>
        <v>เด็กหญิง มัลลิกา   สุขเจริญ</v>
      </c>
      <c r="E15" s="8">
        <f>'[1]รวมคะแนน3-2'!Y17</f>
        <v>0</v>
      </c>
      <c r="F15" s="8" t="str">
        <f>'[1]รวมคะแนน3-2'!Z17</f>
        <v>0</v>
      </c>
      <c r="G15" s="9"/>
      <c r="H15" s="132" t="s">
        <v>74</v>
      </c>
      <c r="I15" s="145">
        <f>'รวมคะแนน1-4'!W49</f>
        <v>2</v>
      </c>
      <c r="J15" s="146" t="s">
        <v>28</v>
      </c>
    </row>
    <row r="16" spans="2:10" s="5" customFormat="1" ht="18" customHeight="1" x14ac:dyDescent="0.5">
      <c r="B16" s="8">
        <v>12</v>
      </c>
      <c r="C16" s="8">
        <f>'เวลาเรียน1-4'!C17</f>
        <v>13359</v>
      </c>
      <c r="D16" s="133" t="str">
        <f>'เวลาเรียน1-4'!D17</f>
        <v>เด็กชาย ชยพล   ชมนาวัง</v>
      </c>
      <c r="E16" s="8">
        <f>'[1]รวมคะแนน3-2'!Y18</f>
        <v>0</v>
      </c>
      <c r="F16" s="8" t="str">
        <f>'[1]รวมคะแนน3-2'!Z18</f>
        <v>0</v>
      </c>
      <c r="G16" s="9"/>
      <c r="H16" s="132" t="s">
        <v>75</v>
      </c>
      <c r="I16" s="145">
        <f>'รวมคะแนน1-4'!W50</f>
        <v>2</v>
      </c>
      <c r="J16" s="146" t="s">
        <v>28</v>
      </c>
    </row>
    <row r="17" spans="2:10" s="5" customFormat="1" ht="18" customHeight="1" x14ac:dyDescent="0.5">
      <c r="B17" s="8">
        <v>13</v>
      </c>
      <c r="C17" s="8">
        <f>'เวลาเรียน1-4'!C18</f>
        <v>13641</v>
      </c>
      <c r="D17" s="133" t="str">
        <f>'เวลาเรียน1-4'!D18</f>
        <v>เด็กหญิง กันต์กมล  แสงสุวรรณ</v>
      </c>
      <c r="E17" s="8">
        <f>'[1]รวมคะแนน3-2'!Y19</f>
        <v>80</v>
      </c>
      <c r="F17" s="8">
        <f>'[1]รวมคะแนน3-2'!Z19</f>
        <v>4</v>
      </c>
      <c r="G17" s="9"/>
      <c r="H17" s="132" t="s">
        <v>76</v>
      </c>
      <c r="I17" s="145">
        <f>'รวมคะแนน1-4'!W51</f>
        <v>2</v>
      </c>
      <c r="J17" s="146" t="s">
        <v>28</v>
      </c>
    </row>
    <row r="18" spans="2:10" s="5" customFormat="1" ht="18" customHeight="1" x14ac:dyDescent="0.5">
      <c r="B18" s="8">
        <v>14</v>
      </c>
      <c r="C18" s="8">
        <f>'เวลาเรียน1-4'!C19</f>
        <v>13645</v>
      </c>
      <c r="D18" s="133" t="str">
        <f>'เวลาเรียน1-4'!D19</f>
        <v>เด็กหญิง ทิฆัมพร  ขานฉนวน</v>
      </c>
      <c r="E18" s="8">
        <f>'[1]รวมคะแนน3-2'!Y20</f>
        <v>0</v>
      </c>
      <c r="F18" s="8" t="str">
        <f>'[1]รวมคะแนน3-2'!Z20</f>
        <v>0</v>
      </c>
      <c r="G18" s="9"/>
      <c r="H18" s="132" t="s">
        <v>77</v>
      </c>
      <c r="I18" s="145">
        <f>'รวมคะแนน1-4'!W52</f>
        <v>1</v>
      </c>
      <c r="J18" s="146" t="s">
        <v>28</v>
      </c>
    </row>
    <row r="19" spans="2:10" s="5" customFormat="1" ht="18" customHeight="1" x14ac:dyDescent="0.5">
      <c r="B19" s="8">
        <v>15</v>
      </c>
      <c r="C19" s="8">
        <f>'เวลาเรียน1-4'!C20</f>
        <v>13653</v>
      </c>
      <c r="D19" s="133" t="str">
        <f>'เวลาเรียน1-4'!D20</f>
        <v>เด็กหญิง ปนัดดา  จันทา</v>
      </c>
      <c r="E19" s="8">
        <f>'[1]รวมคะแนน3-2'!Y21</f>
        <v>67</v>
      </c>
      <c r="F19" s="8" t="str">
        <f>'[1]รวมคะแนน3-2'!Z21</f>
        <v>2.5</v>
      </c>
      <c r="G19" s="9"/>
      <c r="H19" s="132" t="s">
        <v>78</v>
      </c>
      <c r="I19" s="145">
        <f>'รวมคะแนน1-4'!W53</f>
        <v>2</v>
      </c>
      <c r="J19" s="146" t="s">
        <v>28</v>
      </c>
    </row>
    <row r="20" spans="2:10" s="5" customFormat="1" ht="18" customHeight="1" x14ac:dyDescent="0.5">
      <c r="B20" s="8">
        <v>16</v>
      </c>
      <c r="C20" s="8">
        <f>'เวลาเรียน1-4'!C21</f>
        <v>13656</v>
      </c>
      <c r="D20" s="133" t="str">
        <f>'เวลาเรียน1-4'!D21</f>
        <v>เด็กชาย วีระ  น้อยแสง</v>
      </c>
      <c r="E20" s="8">
        <f>'[1]รวมคะแนน3-2'!Y22</f>
        <v>0</v>
      </c>
      <c r="F20" s="8" t="str">
        <f>'[1]รวมคะแนน3-2'!Z22</f>
        <v>0</v>
      </c>
      <c r="G20" s="9"/>
      <c r="H20" s="132" t="s">
        <v>79</v>
      </c>
      <c r="I20" s="145">
        <f>'รวมคะแนน1-4'!W54</f>
        <v>1</v>
      </c>
      <c r="J20" s="146" t="s">
        <v>28</v>
      </c>
    </row>
    <row r="21" spans="2:10" s="5" customFormat="1" ht="18" customHeight="1" x14ac:dyDescent="0.5">
      <c r="B21" s="8">
        <v>17</v>
      </c>
      <c r="C21" s="8">
        <f>'เวลาเรียน1-4'!C22</f>
        <v>13662</v>
      </c>
      <c r="D21" s="133" t="str">
        <f>'เวลาเรียน1-4'!D22</f>
        <v>เด็กหญิง ลัดดาวัลย์  ชูช่วย</v>
      </c>
      <c r="E21" s="8">
        <f>'[1]รวมคะแนน3-2'!Y23</f>
        <v>0</v>
      </c>
      <c r="F21" s="8" t="str">
        <f>'[1]รวมคะแนน3-2'!Z23</f>
        <v>0</v>
      </c>
      <c r="G21" s="9"/>
      <c r="H21" s="132" t="s">
        <v>80</v>
      </c>
      <c r="I21" s="145">
        <f>'รวมคะแนน1-4'!W55</f>
        <v>3</v>
      </c>
      <c r="J21" s="146" t="s">
        <v>28</v>
      </c>
    </row>
    <row r="22" spans="2:10" s="5" customFormat="1" ht="18" customHeight="1" x14ac:dyDescent="0.5">
      <c r="B22" s="8">
        <v>18</v>
      </c>
      <c r="C22" s="8">
        <f>'เวลาเรียน1-4'!C23</f>
        <v>13666</v>
      </c>
      <c r="D22" s="133" t="str">
        <f>'เวลาเรียน1-4'!D23</f>
        <v>เด็กชาย คิมหันต์  ใจยิ้ม</v>
      </c>
      <c r="E22" s="8">
        <f>'[1]รวมคะแนน3-2'!Y24</f>
        <v>0</v>
      </c>
      <c r="F22" s="8" t="str">
        <f>'[1]รวมคะแนน3-2'!Z24</f>
        <v>0</v>
      </c>
      <c r="G22" s="9"/>
      <c r="H22" s="134" t="s">
        <v>81</v>
      </c>
      <c r="I22" s="147">
        <f>SUM(I15:I21)</f>
        <v>13</v>
      </c>
      <c r="J22" s="148" t="s">
        <v>28</v>
      </c>
    </row>
    <row r="23" spans="2:10" s="5" customFormat="1" ht="18" customHeight="1" x14ac:dyDescent="0.5">
      <c r="B23" s="8">
        <v>19</v>
      </c>
      <c r="C23" s="8">
        <f>'เวลาเรียน1-4'!C24</f>
        <v>13668</v>
      </c>
      <c r="D23" s="133" t="str">
        <f>'เวลาเรียน1-4'!D24</f>
        <v>เด็กหญิง ณัฐพร  สมอคอน</v>
      </c>
      <c r="E23" s="8">
        <f>'[1]รวมคะแนน3-2'!Y25</f>
        <v>75</v>
      </c>
      <c r="F23" s="8" t="str">
        <f>'[1]รวมคะแนน3-2'!Z25</f>
        <v>3.5</v>
      </c>
      <c r="G23" s="9"/>
      <c r="H23" s="132" t="s">
        <v>82</v>
      </c>
      <c r="I23" s="145">
        <f>'รวมคะแนน1-4'!W48</f>
        <v>9</v>
      </c>
      <c r="J23" s="146" t="s">
        <v>28</v>
      </c>
    </row>
    <row r="24" spans="2:10" s="5" customFormat="1" ht="18" customHeight="1" x14ac:dyDescent="0.5">
      <c r="B24" s="8">
        <v>20</v>
      </c>
      <c r="C24" s="8">
        <f>'เวลาเรียน1-4'!C25</f>
        <v>13671</v>
      </c>
      <c r="D24" s="133" t="str">
        <f>'เวลาเรียน1-4'!D25</f>
        <v>เด็กชาย พิสิษฐ์ธิชล  แสงจันทร์</v>
      </c>
      <c r="E24" s="8">
        <f>'[1]รวมคะแนน3-2'!Y26</f>
        <v>0</v>
      </c>
      <c r="F24" s="8" t="str">
        <f>'[1]รวมคะแนน3-2'!Z26</f>
        <v>0</v>
      </c>
      <c r="G24" s="9"/>
      <c r="H24" s="132" t="s">
        <v>17</v>
      </c>
      <c r="I24" s="145">
        <f>'รวมคะแนน1-4'!W56</f>
        <v>0</v>
      </c>
      <c r="J24" s="146" t="s">
        <v>28</v>
      </c>
    </row>
    <row r="25" spans="2:10" s="5" customFormat="1" ht="18" customHeight="1" x14ac:dyDescent="0.5">
      <c r="B25" s="8">
        <v>21</v>
      </c>
      <c r="C25" s="8">
        <f>'เวลาเรียน1-4'!C26</f>
        <v>13672</v>
      </c>
      <c r="D25" s="133" t="str">
        <f>'เวลาเรียน1-4'!D26</f>
        <v>เด็กชาย ภูริวัฒน์  ฉิมไทย</v>
      </c>
      <c r="E25" s="8">
        <f>'[1]รวมคะแนน3-2'!Y27</f>
        <v>0</v>
      </c>
      <c r="F25" s="8" t="str">
        <f>'[1]รวมคะแนน3-2'!Z27</f>
        <v>0</v>
      </c>
      <c r="G25" s="9"/>
      <c r="H25" s="132" t="s">
        <v>18</v>
      </c>
      <c r="I25" s="145">
        <f>'รวมคะแนน1-4'!W57</f>
        <v>0</v>
      </c>
      <c r="J25" s="146" t="s">
        <v>28</v>
      </c>
    </row>
    <row r="26" spans="2:10" s="5" customFormat="1" ht="18" customHeight="1" x14ac:dyDescent="0.5">
      <c r="B26" s="8">
        <v>22</v>
      </c>
      <c r="C26" s="8">
        <f>'เวลาเรียน1-4'!C27</f>
        <v>13675</v>
      </c>
      <c r="D26" s="133" t="str">
        <f>'เวลาเรียน1-4'!D27</f>
        <v>เด็กชาย วัชรพล  จันทร์พิลุน</v>
      </c>
      <c r="E26" s="8">
        <f>'[1]รวมคะแนน3-2'!Y28</f>
        <v>92</v>
      </c>
      <c r="F26" s="8">
        <f>'[1]รวมคะแนน3-2'!Z28</f>
        <v>4</v>
      </c>
      <c r="G26" s="9"/>
      <c r="H26" s="134" t="s">
        <v>83</v>
      </c>
      <c r="I26" s="147">
        <f>SUM(I23:I25)</f>
        <v>9</v>
      </c>
      <c r="J26" s="148" t="s">
        <v>28</v>
      </c>
    </row>
    <row r="27" spans="2:10" s="5" customFormat="1" ht="18" customHeight="1" x14ac:dyDescent="0.5">
      <c r="B27" s="8">
        <v>23</v>
      </c>
      <c r="C27" s="8"/>
      <c r="D27" s="133"/>
      <c r="E27" s="8"/>
      <c r="F27" s="8"/>
      <c r="G27" s="9"/>
      <c r="H27" s="134" t="s">
        <v>1</v>
      </c>
      <c r="I27" s="135">
        <f>SUM(I22,(I26),)</f>
        <v>22</v>
      </c>
      <c r="J27" s="148" t="s">
        <v>28</v>
      </c>
    </row>
    <row r="28" spans="2:10" s="5" customFormat="1" ht="18" customHeight="1" x14ac:dyDescent="0.5">
      <c r="B28" s="8">
        <v>24</v>
      </c>
      <c r="C28" s="8"/>
      <c r="D28" s="133"/>
      <c r="E28" s="8"/>
      <c r="F28" s="8"/>
      <c r="G28" s="9"/>
    </row>
    <row r="29" spans="2:10" s="5" customFormat="1" ht="18" customHeight="1" x14ac:dyDescent="0.5">
      <c r="B29" s="8">
        <v>25</v>
      </c>
      <c r="C29" s="8"/>
      <c r="D29" s="133"/>
      <c r="E29" s="8"/>
      <c r="F29" s="8"/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3" t="s">
        <v>103</v>
      </c>
      <c r="I30" s="503"/>
      <c r="J30" s="504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1" t="s">
        <v>84</v>
      </c>
      <c r="I31" s="501"/>
      <c r="J31" s="502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3" t="s">
        <v>104</v>
      </c>
      <c r="I33" s="503"/>
      <c r="J33" s="504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1" t="s">
        <v>84</v>
      </c>
      <c r="I34" s="501"/>
      <c r="J34" s="502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3" t="s">
        <v>105</v>
      </c>
      <c r="I36" s="503"/>
      <c r="J36" s="504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1" t="s">
        <v>85</v>
      </c>
      <c r="I37" s="501"/>
      <c r="J37" s="502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3" t="s">
        <v>106</v>
      </c>
      <c r="I39" s="503"/>
      <c r="J39" s="504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1" t="s">
        <v>86</v>
      </c>
      <c r="I40" s="501"/>
      <c r="J40" s="502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45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45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45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BE101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8" sqref="B28"/>
    </sheetView>
  </sheetViews>
  <sheetFormatPr defaultColWidth="9.140625" defaultRowHeight="21.75" x14ac:dyDescent="0.5"/>
  <cols>
    <col min="1" max="1" width="3.5703125" style="180" customWidth="1"/>
    <col min="2" max="2" width="25.5703125" style="180" customWidth="1"/>
    <col min="3" max="10" width="3.5703125" style="180" customWidth="1"/>
    <col min="11" max="22" width="3.42578125" style="180" customWidth="1"/>
    <col min="23" max="23" width="10.5703125" style="180" customWidth="1"/>
    <col min="24" max="24" width="9.140625" style="180"/>
    <col min="25" max="32" width="5.7109375" style="180" customWidth="1"/>
    <col min="33" max="33" width="9.140625" style="180"/>
    <col min="34" max="34" width="19" style="180" customWidth="1"/>
    <col min="35" max="16384" width="9.140625" style="180"/>
  </cols>
  <sheetData>
    <row r="1" spans="1:57" s="231" customFormat="1" ht="35.1" customHeight="1" thickBot="1" x14ac:dyDescent="0.6">
      <c r="A1" s="507" t="s">
        <v>180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</row>
    <row r="2" spans="1:57" ht="30" customHeight="1" thickBot="1" x14ac:dyDescent="0.55000000000000004">
      <c r="A2" s="294" t="s">
        <v>0</v>
      </c>
      <c r="B2" s="295"/>
      <c r="C2" s="508" t="s">
        <v>12</v>
      </c>
      <c r="D2" s="509"/>
      <c r="E2" s="509"/>
      <c r="F2" s="509"/>
      <c r="G2" s="509"/>
      <c r="H2" s="509"/>
      <c r="I2" s="509"/>
      <c r="J2" s="510"/>
      <c r="K2" s="508" t="s">
        <v>13</v>
      </c>
      <c r="L2" s="509"/>
      <c r="M2" s="509"/>
      <c r="N2" s="510"/>
      <c r="O2" s="511" t="s">
        <v>107</v>
      </c>
      <c r="P2" s="512"/>
      <c r="Q2" s="512"/>
      <c r="R2" s="513"/>
      <c r="S2" s="508" t="s">
        <v>13</v>
      </c>
      <c r="T2" s="509"/>
      <c r="U2" s="509"/>
      <c r="V2" s="510"/>
      <c r="W2" s="514" t="s">
        <v>43</v>
      </c>
      <c r="X2" s="231"/>
      <c r="Y2" s="526" t="s">
        <v>52</v>
      </c>
      <c r="Z2" s="526"/>
      <c r="AA2" s="526"/>
      <c r="AB2" s="526"/>
      <c r="AC2" s="526"/>
      <c r="AD2" s="526"/>
      <c r="AE2" s="526"/>
      <c r="AF2" s="526"/>
      <c r="AH2" s="296" t="s">
        <v>60</v>
      </c>
      <c r="AI2" s="231"/>
    </row>
    <row r="3" spans="1:57" ht="30" customHeight="1" x14ac:dyDescent="0.5">
      <c r="A3" s="297" t="s">
        <v>2</v>
      </c>
      <c r="B3" s="298" t="s">
        <v>51</v>
      </c>
      <c r="C3" s="521">
        <v>1</v>
      </c>
      <c r="D3" s="523">
        <v>2</v>
      </c>
      <c r="E3" s="523">
        <v>3</v>
      </c>
      <c r="F3" s="523">
        <v>4</v>
      </c>
      <c r="G3" s="523">
        <v>5</v>
      </c>
      <c r="H3" s="523">
        <v>6</v>
      </c>
      <c r="I3" s="523">
        <v>7</v>
      </c>
      <c r="J3" s="530">
        <v>8</v>
      </c>
      <c r="K3" s="299" t="s">
        <v>53</v>
      </c>
      <c r="L3" s="300" t="s">
        <v>54</v>
      </c>
      <c r="M3" s="300" t="s">
        <v>55</v>
      </c>
      <c r="N3" s="301" t="s">
        <v>56</v>
      </c>
      <c r="O3" s="302">
        <v>1</v>
      </c>
      <c r="P3" s="303">
        <v>2</v>
      </c>
      <c r="Q3" s="304">
        <v>3</v>
      </c>
      <c r="R3" s="305" t="s">
        <v>1</v>
      </c>
      <c r="S3" s="532" t="s">
        <v>53</v>
      </c>
      <c r="T3" s="517" t="s">
        <v>54</v>
      </c>
      <c r="U3" s="517" t="s">
        <v>55</v>
      </c>
      <c r="V3" s="519" t="s">
        <v>56</v>
      </c>
      <c r="W3" s="515"/>
      <c r="X3" s="231"/>
      <c r="Y3" s="306" t="s">
        <v>53</v>
      </c>
      <c r="Z3" s="307" t="s">
        <v>54</v>
      </c>
      <c r="AA3" s="307" t="s">
        <v>55</v>
      </c>
      <c r="AB3" s="308" t="s">
        <v>56</v>
      </c>
      <c r="AC3" s="309" t="s">
        <v>53</v>
      </c>
      <c r="AD3" s="310" t="s">
        <v>54</v>
      </c>
      <c r="AE3" s="310" t="s">
        <v>55</v>
      </c>
      <c r="AF3" s="311" t="s">
        <v>56</v>
      </c>
      <c r="AH3" s="527" t="s">
        <v>59</v>
      </c>
      <c r="AI3" s="231"/>
    </row>
    <row r="4" spans="1:57" ht="22.5" customHeight="1" thickBot="1" x14ac:dyDescent="0.55000000000000004">
      <c r="A4" s="312"/>
      <c r="B4" s="313"/>
      <c r="C4" s="522"/>
      <c r="D4" s="524"/>
      <c r="E4" s="524"/>
      <c r="F4" s="524"/>
      <c r="G4" s="524"/>
      <c r="H4" s="524"/>
      <c r="I4" s="524"/>
      <c r="J4" s="531"/>
      <c r="K4" s="314">
        <v>3</v>
      </c>
      <c r="L4" s="315">
        <v>2</v>
      </c>
      <c r="M4" s="315">
        <v>1</v>
      </c>
      <c r="N4" s="316">
        <v>0</v>
      </c>
      <c r="O4" s="317">
        <v>3</v>
      </c>
      <c r="P4" s="315">
        <v>3</v>
      </c>
      <c r="Q4" s="316">
        <v>3</v>
      </c>
      <c r="R4" s="318">
        <v>9</v>
      </c>
      <c r="S4" s="533"/>
      <c r="T4" s="518"/>
      <c r="U4" s="518"/>
      <c r="V4" s="520"/>
      <c r="W4" s="516"/>
      <c r="X4" s="231"/>
      <c r="Y4" s="319">
        <v>3</v>
      </c>
      <c r="Z4" s="320">
        <v>2</v>
      </c>
      <c r="AA4" s="320">
        <v>1</v>
      </c>
      <c r="AB4" s="321">
        <v>0</v>
      </c>
      <c r="AC4" s="322">
        <v>3</v>
      </c>
      <c r="AD4" s="323">
        <v>2</v>
      </c>
      <c r="AE4" s="323">
        <v>1</v>
      </c>
      <c r="AF4" s="324">
        <v>0</v>
      </c>
      <c r="AH4" s="528"/>
      <c r="AI4" s="231"/>
    </row>
    <row r="5" spans="1:57" ht="17.100000000000001" customHeight="1" x14ac:dyDescent="0.5">
      <c r="A5" s="325">
        <v>1</v>
      </c>
      <c r="B5" s="544" t="str">
        <f>'เวลาเรียน1-4'!D6</f>
        <v>เด็กชาย วริทธิ์ธร  พุทธิวัย</v>
      </c>
      <c r="C5" s="327">
        <v>3</v>
      </c>
      <c r="D5" s="328">
        <v>3</v>
      </c>
      <c r="E5" s="328">
        <v>3</v>
      </c>
      <c r="F5" s="328">
        <v>3</v>
      </c>
      <c r="G5" s="328">
        <v>2</v>
      </c>
      <c r="H5" s="328">
        <v>2</v>
      </c>
      <c r="I5" s="328">
        <v>2</v>
      </c>
      <c r="J5" s="329">
        <v>2</v>
      </c>
      <c r="K5" s="330" t="str">
        <f t="shared" ref="K5:K26" si="0">IF(AB5&gt;0," ",IF(Y5&lt;AA5," ",IF(Z5&gt;Y5," ",IF(Y5&gt;=Z5,"/"," "))))</f>
        <v>/</v>
      </c>
      <c r="L5" s="331" t="str">
        <f>IF(AB5&gt;0," ",IF(Z5=Y5," ",IF(Z5&gt;=AA5,"/",IF(AA5&gt;Y5," ",IF(AA5&gt;Z5," ",IF(Y5=2," "))))))</f>
        <v xml:space="preserve"> </v>
      </c>
      <c r="M5" s="332" t="str">
        <f>IF(AB5&gt;0," ",IF(AA5&lt;Z5," ",IF(AA5&lt;Y5," ",IF(AA5&gt;Z5,"/",IF(AA5=Z5," ")))))</f>
        <v xml:space="preserve"> </v>
      </c>
      <c r="N5" s="333" t="str">
        <f t="shared" ref="N5:N26" si="1">IF(AB5&gt;0,"/"," ")</f>
        <v xml:space="preserve"> </v>
      </c>
      <c r="O5" s="209">
        <v>1</v>
      </c>
      <c r="P5" s="210">
        <v>1</v>
      </c>
      <c r="Q5" s="334">
        <v>3</v>
      </c>
      <c r="R5" s="335">
        <f>SUM(O5:Q5)</f>
        <v>5</v>
      </c>
      <c r="S5" s="302" t="str">
        <f>IF(R5&gt;=8,"/"," ")</f>
        <v xml:space="preserve"> </v>
      </c>
      <c r="T5" s="303" t="str">
        <f>IF(R5=7,"/",IF(R5=6,"/"," "))</f>
        <v xml:space="preserve"> </v>
      </c>
      <c r="U5" s="303" t="str">
        <f>IF(R5=5,"/",IF(R5=4,"/",IF(R5=3,"/"," ")))</f>
        <v>/</v>
      </c>
      <c r="V5" s="336" t="str">
        <f t="shared" ref="V5:V26" si="2">IF(R5&lt;3,"/"," ")</f>
        <v xml:space="preserve"> </v>
      </c>
      <c r="W5" s="337"/>
      <c r="X5" s="231"/>
      <c r="Y5" s="338">
        <f t="shared" ref="Y5:Y26" si="3">COUNTIF(C5:J5,$Y$4)</f>
        <v>4</v>
      </c>
      <c r="Z5" s="339">
        <f t="shared" ref="Z5:Z26" si="4">COUNTIF(C5:J5,$Z$4)</f>
        <v>4</v>
      </c>
      <c r="AA5" s="339">
        <f t="shared" ref="AA5:AA26" si="5">COUNTIF(C5:J5,$AA$4)</f>
        <v>0</v>
      </c>
      <c r="AB5" s="340">
        <f t="shared" ref="AB5:AB26" si="6">COUNTIF(C5:J5,$AB$4)</f>
        <v>0</v>
      </c>
      <c r="AC5" s="341" t="str">
        <f>IF(AB5&gt;0," ",IF(Y5&lt;AA5," ",IF(Z5&gt;Y5," ",IF(Y5&gt;=Z5,"3"," "))))</f>
        <v>3</v>
      </c>
      <c r="AD5" s="342" t="str">
        <f>IF(AB5&gt;0," ",IF(Z5=Y5," ",IF(Z5&gt;=AA5,"2",IF(AA5&gt;Y5," ",IF(AA5&gt;Z5," ",IF(Y5=2," "))))))</f>
        <v xml:space="preserve"> </v>
      </c>
      <c r="AE5" s="342" t="str">
        <f>IF(AB5&gt;0," ",IF(AA5&lt;Z5," ",IF(AA5&lt;Y5," ",IF(AA5&gt;Z5,"1",IF(AA5=Z5," ")))))</f>
        <v xml:space="preserve"> </v>
      </c>
      <c r="AF5" s="343" t="str">
        <f>IF(AB5&gt;0,"0"," ")</f>
        <v xml:space="preserve"> </v>
      </c>
      <c r="AG5" s="217"/>
      <c r="AH5" s="344" t="str">
        <f>IF(R5&lt;3,"0",IF(R5&lt;6,"1",IF(R5&lt;8,2,3)))</f>
        <v>1</v>
      </c>
      <c r="AI5" s="231"/>
    </row>
    <row r="6" spans="1:57" ht="17.100000000000001" customHeight="1" x14ac:dyDescent="0.5">
      <c r="A6" s="345">
        <v>2</v>
      </c>
      <c r="B6" s="544" t="str">
        <f>'เวลาเรียน1-4'!D7</f>
        <v>เด็กหญิง จุฑามาศ  สาหล้า</v>
      </c>
      <c r="C6" s="209">
        <v>3</v>
      </c>
      <c r="D6" s="210">
        <v>3</v>
      </c>
      <c r="E6" s="210">
        <v>3</v>
      </c>
      <c r="F6" s="210">
        <v>3</v>
      </c>
      <c r="G6" s="210">
        <v>1</v>
      </c>
      <c r="H6" s="210">
        <v>1</v>
      </c>
      <c r="I6" s="210">
        <v>1</v>
      </c>
      <c r="J6" s="334">
        <v>0</v>
      </c>
      <c r="K6" s="346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7" t="str">
        <f t="shared" ref="M6:M26" si="8">IF(AB6&gt;0," ",IF(AA6&lt;Z6," ",IF(AA6&lt;Y6," ",IF(AA6&gt;Z6,"/",IF(AA6=Z6," ")))))</f>
        <v xml:space="preserve"> </v>
      </c>
      <c r="N6" s="348" t="str">
        <f t="shared" si="1"/>
        <v>/</v>
      </c>
      <c r="O6" s="209">
        <v>2</v>
      </c>
      <c r="P6" s="210">
        <v>2</v>
      </c>
      <c r="Q6" s="334">
        <v>2</v>
      </c>
      <c r="R6" s="335">
        <f t="shared" ref="R6:R26" si="9">SUM(O6:Q6)</f>
        <v>6</v>
      </c>
      <c r="S6" s="349" t="str">
        <f t="shared" ref="S6:S26" si="10">IF(R6&gt;=8,"/"," ")</f>
        <v xml:space="preserve"> </v>
      </c>
      <c r="T6" s="350" t="str">
        <f t="shared" ref="T6:T26" si="11">IF(R6=7,"/",IF(R6=6,"/"," "))</f>
        <v>/</v>
      </c>
      <c r="U6" s="350" t="str">
        <f t="shared" ref="U6:U26" si="12">IF(R6=5,"/",IF(R6=4,"/",IF(R6=3,"/"," ")))</f>
        <v xml:space="preserve"> </v>
      </c>
      <c r="V6" s="351" t="str">
        <f t="shared" si="2"/>
        <v xml:space="preserve"> </v>
      </c>
      <c r="W6" s="352"/>
      <c r="X6" s="231"/>
      <c r="Y6" s="353">
        <f t="shared" si="3"/>
        <v>4</v>
      </c>
      <c r="Z6" s="354">
        <f t="shared" si="4"/>
        <v>0</v>
      </c>
      <c r="AA6" s="354">
        <f t="shared" si="5"/>
        <v>3</v>
      </c>
      <c r="AB6" s="355">
        <f t="shared" si="6"/>
        <v>1</v>
      </c>
      <c r="AC6" s="356" t="str">
        <f t="shared" ref="AC6:AC26" si="13">IF(AB6&gt;0," ",IF(Y6&lt;AA6," ",IF(Z6&gt;Y6," ",IF(Y6&gt;=Z6,"3"," "))))</f>
        <v xml:space="preserve"> </v>
      </c>
      <c r="AD6" s="357" t="str">
        <f t="shared" ref="AD6:AD35" si="14">IF(AB6&gt;0," ",IF(Z6=Y6," ",IF(Z6&gt;=AA6,"2",IF(AA6&gt;Y6," ",IF(AA6&gt;Z6," ",IF(Y6=2," "))))))</f>
        <v xml:space="preserve"> </v>
      </c>
      <c r="AE6" s="357" t="str">
        <f t="shared" ref="AE6:AE44" si="15">IF(AB6&gt;0," ",IF(AA6&lt;Z6," ",IF(AA6&lt;Y6," ",IF(AA6&gt;Z6,"1",IF(AA6=Z6," ")))))</f>
        <v xml:space="preserve"> </v>
      </c>
      <c r="AF6" s="358" t="str">
        <f t="shared" ref="AF6:AF44" si="16">IF(AB6&gt;0,"0"," ")</f>
        <v>0</v>
      </c>
      <c r="AG6" s="217"/>
      <c r="AH6" s="359">
        <f t="shared" ref="AH6:AH26" si="17">IF(R6&lt;3,"0",IF(R6&lt;6,"1",IF(R6&lt;8,2,3)))</f>
        <v>2</v>
      </c>
      <c r="AI6" s="231"/>
    </row>
    <row r="7" spans="1:57" ht="17.100000000000001" customHeight="1" x14ac:dyDescent="0.5">
      <c r="A7" s="325">
        <v>3</v>
      </c>
      <c r="B7" s="326" t="str">
        <f>'เวลาเรียน1-4'!D8</f>
        <v>เด็กหญิง จินดาภรณ์  นำเมืองรักษ์</v>
      </c>
      <c r="C7" s="209">
        <v>2</v>
      </c>
      <c r="D7" s="210">
        <v>2</v>
      </c>
      <c r="E7" s="210">
        <v>2</v>
      </c>
      <c r="F7" s="210">
        <v>3</v>
      </c>
      <c r="G7" s="210">
        <v>3</v>
      </c>
      <c r="H7" s="210">
        <v>3</v>
      </c>
      <c r="I7" s="210">
        <v>1</v>
      </c>
      <c r="J7" s="334">
        <v>0</v>
      </c>
      <c r="K7" s="346" t="str">
        <f t="shared" si="0"/>
        <v xml:space="preserve"> </v>
      </c>
      <c r="L7" s="8" t="str">
        <f t="shared" si="7"/>
        <v xml:space="preserve"> </v>
      </c>
      <c r="M7" s="347" t="str">
        <f t="shared" si="8"/>
        <v xml:space="preserve"> </v>
      </c>
      <c r="N7" s="348" t="str">
        <f t="shared" si="1"/>
        <v>/</v>
      </c>
      <c r="O7" s="209">
        <v>1</v>
      </c>
      <c r="P7" s="210">
        <v>2</v>
      </c>
      <c r="Q7" s="334">
        <v>3</v>
      </c>
      <c r="R7" s="335">
        <f t="shared" si="9"/>
        <v>6</v>
      </c>
      <c r="S7" s="349" t="str">
        <f t="shared" si="10"/>
        <v xml:space="preserve"> </v>
      </c>
      <c r="T7" s="350" t="str">
        <f t="shared" si="11"/>
        <v>/</v>
      </c>
      <c r="U7" s="350" t="str">
        <f t="shared" si="12"/>
        <v xml:space="preserve"> </v>
      </c>
      <c r="V7" s="351" t="str">
        <f t="shared" si="2"/>
        <v xml:space="preserve"> </v>
      </c>
      <c r="W7" s="352"/>
      <c r="X7" s="231"/>
      <c r="Y7" s="353">
        <f t="shared" si="3"/>
        <v>3</v>
      </c>
      <c r="Z7" s="354">
        <f t="shared" si="4"/>
        <v>3</v>
      </c>
      <c r="AA7" s="354">
        <f t="shared" si="5"/>
        <v>1</v>
      </c>
      <c r="AB7" s="355">
        <f t="shared" si="6"/>
        <v>1</v>
      </c>
      <c r="AC7" s="356" t="str">
        <f t="shared" si="13"/>
        <v xml:space="preserve"> </v>
      </c>
      <c r="AD7" s="357" t="str">
        <f t="shared" si="14"/>
        <v xml:space="preserve"> </v>
      </c>
      <c r="AE7" s="357" t="str">
        <f t="shared" si="15"/>
        <v xml:space="preserve"> </v>
      </c>
      <c r="AF7" s="358" t="str">
        <f t="shared" si="16"/>
        <v>0</v>
      </c>
      <c r="AG7" s="217"/>
      <c r="AH7" s="359">
        <f t="shared" si="17"/>
        <v>2</v>
      </c>
      <c r="AI7" s="231"/>
    </row>
    <row r="8" spans="1:57" ht="17.100000000000001" customHeight="1" x14ac:dyDescent="0.5">
      <c r="A8" s="345">
        <v>4</v>
      </c>
      <c r="B8" s="544" t="str">
        <f>'เวลาเรียน1-4'!D9</f>
        <v>เด็กชาย ทิวัตถ์  เจิมสายปริสุทธิ</v>
      </c>
      <c r="C8" s="360">
        <v>2</v>
      </c>
      <c r="D8" s="361">
        <v>2</v>
      </c>
      <c r="E8" s="361">
        <v>2</v>
      </c>
      <c r="F8" s="361">
        <v>1</v>
      </c>
      <c r="G8" s="361">
        <v>1</v>
      </c>
      <c r="H8" s="361">
        <v>1</v>
      </c>
      <c r="I8" s="361">
        <v>1</v>
      </c>
      <c r="J8" s="362">
        <v>1</v>
      </c>
      <c r="K8" s="346" t="str">
        <f t="shared" si="0"/>
        <v xml:space="preserve"> </v>
      </c>
      <c r="L8" s="8" t="str">
        <f t="shared" si="7"/>
        <v xml:space="preserve"> </v>
      </c>
      <c r="M8" s="347" t="str">
        <f t="shared" si="8"/>
        <v>/</v>
      </c>
      <c r="N8" s="348" t="str">
        <f t="shared" si="1"/>
        <v xml:space="preserve"> </v>
      </c>
      <c r="O8" s="360">
        <v>3</v>
      </c>
      <c r="P8" s="361">
        <v>3</v>
      </c>
      <c r="Q8" s="362">
        <v>2</v>
      </c>
      <c r="R8" s="363">
        <f t="shared" si="9"/>
        <v>8</v>
      </c>
      <c r="S8" s="349" t="str">
        <f t="shared" si="10"/>
        <v>/</v>
      </c>
      <c r="T8" s="364" t="str">
        <f t="shared" si="11"/>
        <v xml:space="preserve"> </v>
      </c>
      <c r="U8" s="350" t="str">
        <f t="shared" si="12"/>
        <v xml:space="preserve"> </v>
      </c>
      <c r="V8" s="351" t="str">
        <f t="shared" si="2"/>
        <v xml:space="preserve"> </v>
      </c>
      <c r="W8" s="365"/>
      <c r="X8" s="231"/>
      <c r="Y8" s="353">
        <f t="shared" si="3"/>
        <v>0</v>
      </c>
      <c r="Z8" s="354">
        <f t="shared" si="4"/>
        <v>3</v>
      </c>
      <c r="AA8" s="354">
        <f t="shared" si="5"/>
        <v>5</v>
      </c>
      <c r="AB8" s="355">
        <f t="shared" si="6"/>
        <v>0</v>
      </c>
      <c r="AC8" s="356" t="str">
        <f t="shared" si="13"/>
        <v xml:space="preserve"> </v>
      </c>
      <c r="AD8" s="357" t="str">
        <f t="shared" si="14"/>
        <v xml:space="preserve"> </v>
      </c>
      <c r="AE8" s="357" t="str">
        <f t="shared" si="15"/>
        <v>1</v>
      </c>
      <c r="AF8" s="358" t="str">
        <f t="shared" si="16"/>
        <v xml:space="preserve"> </v>
      </c>
      <c r="AG8" s="217"/>
      <c r="AH8" s="359">
        <f t="shared" si="17"/>
        <v>3</v>
      </c>
      <c r="AI8" s="231"/>
    </row>
    <row r="9" spans="1:57" ht="17.100000000000001" customHeight="1" x14ac:dyDescent="0.5">
      <c r="A9" s="325">
        <v>5</v>
      </c>
      <c r="B9" s="544" t="str">
        <f>'เวลาเรียน1-4'!D10</f>
        <v>เด็กหญิง สมิตานัน   สมิตวงค์</v>
      </c>
      <c r="C9" s="209">
        <v>2</v>
      </c>
      <c r="D9" s="210">
        <v>2</v>
      </c>
      <c r="E9" s="210">
        <v>2</v>
      </c>
      <c r="F9" s="210">
        <v>2</v>
      </c>
      <c r="G9" s="210">
        <v>1</v>
      </c>
      <c r="H9" s="210">
        <v>1</v>
      </c>
      <c r="I9" s="210">
        <v>1</v>
      </c>
      <c r="J9" s="334">
        <v>1</v>
      </c>
      <c r="K9" s="346" t="str">
        <f t="shared" si="0"/>
        <v xml:space="preserve"> </v>
      </c>
      <c r="L9" s="8" t="str">
        <f t="shared" si="7"/>
        <v>/</v>
      </c>
      <c r="M9" s="347" t="str">
        <f t="shared" si="8"/>
        <v xml:space="preserve"> </v>
      </c>
      <c r="N9" s="348" t="str">
        <f t="shared" si="1"/>
        <v xml:space="preserve"> </v>
      </c>
      <c r="O9" s="209">
        <v>3</v>
      </c>
      <c r="P9" s="210">
        <v>2</v>
      </c>
      <c r="Q9" s="334">
        <v>2</v>
      </c>
      <c r="R9" s="335">
        <f t="shared" si="9"/>
        <v>7</v>
      </c>
      <c r="S9" s="349" t="str">
        <f t="shared" si="10"/>
        <v xml:space="preserve"> </v>
      </c>
      <c r="T9" s="350" t="str">
        <f t="shared" si="11"/>
        <v>/</v>
      </c>
      <c r="U9" s="350" t="str">
        <f t="shared" si="12"/>
        <v xml:space="preserve"> </v>
      </c>
      <c r="V9" s="351" t="str">
        <f t="shared" si="2"/>
        <v xml:space="preserve"> </v>
      </c>
      <c r="W9" s="352"/>
      <c r="X9" s="231"/>
      <c r="Y9" s="353">
        <f t="shared" si="3"/>
        <v>0</v>
      </c>
      <c r="Z9" s="354">
        <f t="shared" si="4"/>
        <v>4</v>
      </c>
      <c r="AA9" s="354">
        <f t="shared" si="5"/>
        <v>4</v>
      </c>
      <c r="AB9" s="355">
        <f t="shared" si="6"/>
        <v>0</v>
      </c>
      <c r="AC9" s="356" t="str">
        <f t="shared" si="13"/>
        <v xml:space="preserve"> </v>
      </c>
      <c r="AD9" s="357" t="str">
        <f t="shared" si="14"/>
        <v>2</v>
      </c>
      <c r="AE9" s="357" t="str">
        <f t="shared" si="15"/>
        <v xml:space="preserve"> </v>
      </c>
      <c r="AF9" s="358" t="str">
        <f t="shared" si="16"/>
        <v xml:space="preserve"> </v>
      </c>
      <c r="AG9" s="217"/>
      <c r="AH9" s="359">
        <f t="shared" si="17"/>
        <v>2</v>
      </c>
      <c r="AI9" s="231"/>
    </row>
    <row r="10" spans="1:57" ht="17.100000000000001" customHeight="1" x14ac:dyDescent="0.5">
      <c r="A10" s="345">
        <v>6</v>
      </c>
      <c r="B10" s="544" t="str">
        <f>'เวลาเรียน1-4'!D11</f>
        <v>เด็กชาย กรรชัย  จำลองกลาง</v>
      </c>
      <c r="C10" s="327">
        <v>2</v>
      </c>
      <c r="D10" s="328">
        <v>2</v>
      </c>
      <c r="E10" s="328">
        <v>2</v>
      </c>
      <c r="F10" s="329">
        <v>2</v>
      </c>
      <c r="G10" s="366">
        <v>2</v>
      </c>
      <c r="H10" s="366">
        <v>1</v>
      </c>
      <c r="I10" s="366">
        <v>1</v>
      </c>
      <c r="J10" s="367">
        <v>1</v>
      </c>
      <c r="K10" s="346" t="str">
        <f t="shared" si="0"/>
        <v xml:space="preserve"> </v>
      </c>
      <c r="L10" s="8" t="str">
        <f t="shared" si="7"/>
        <v>/</v>
      </c>
      <c r="M10" s="347" t="str">
        <f t="shared" si="8"/>
        <v xml:space="preserve"> </v>
      </c>
      <c r="N10" s="348" t="str">
        <f t="shared" si="1"/>
        <v xml:space="preserve"> </v>
      </c>
      <c r="O10" s="209">
        <v>1</v>
      </c>
      <c r="P10" s="210">
        <v>1</v>
      </c>
      <c r="Q10" s="334">
        <v>0</v>
      </c>
      <c r="R10" s="335">
        <f t="shared" si="9"/>
        <v>2</v>
      </c>
      <c r="S10" s="349" t="str">
        <f t="shared" si="10"/>
        <v xml:space="preserve"> </v>
      </c>
      <c r="T10" s="350" t="str">
        <f t="shared" si="11"/>
        <v xml:space="preserve"> </v>
      </c>
      <c r="U10" s="350" t="str">
        <f t="shared" si="12"/>
        <v xml:space="preserve"> </v>
      </c>
      <c r="V10" s="351" t="str">
        <f t="shared" si="2"/>
        <v>/</v>
      </c>
      <c r="W10" s="352"/>
      <c r="X10" s="231"/>
      <c r="Y10" s="353">
        <f t="shared" si="3"/>
        <v>0</v>
      </c>
      <c r="Z10" s="354">
        <f t="shared" si="4"/>
        <v>5</v>
      </c>
      <c r="AA10" s="354">
        <f t="shared" si="5"/>
        <v>3</v>
      </c>
      <c r="AB10" s="355">
        <f t="shared" si="6"/>
        <v>0</v>
      </c>
      <c r="AC10" s="356" t="str">
        <f t="shared" si="13"/>
        <v xml:space="preserve"> </v>
      </c>
      <c r="AD10" s="357" t="str">
        <f t="shared" si="14"/>
        <v>2</v>
      </c>
      <c r="AE10" s="357" t="str">
        <f t="shared" si="15"/>
        <v xml:space="preserve"> </v>
      </c>
      <c r="AF10" s="358" t="str">
        <f t="shared" si="16"/>
        <v xml:space="preserve"> </v>
      </c>
      <c r="AG10" s="217"/>
      <c r="AH10" s="359" t="str">
        <f t="shared" si="17"/>
        <v>0</v>
      </c>
      <c r="AI10" s="231"/>
    </row>
    <row r="11" spans="1:57" ht="17.100000000000001" customHeight="1" x14ac:dyDescent="0.5">
      <c r="A11" s="325">
        <v>7</v>
      </c>
      <c r="B11" s="544" t="str">
        <f>'เวลาเรียน1-4'!D12</f>
        <v>เด็กหญิง กันยารัต  เครือศรี</v>
      </c>
      <c r="C11" s="327">
        <v>2</v>
      </c>
      <c r="D11" s="328">
        <v>2</v>
      </c>
      <c r="E11" s="328">
        <v>2</v>
      </c>
      <c r="F11" s="329">
        <v>2</v>
      </c>
      <c r="G11" s="366">
        <v>2</v>
      </c>
      <c r="H11" s="366">
        <v>2</v>
      </c>
      <c r="I11" s="366">
        <v>1</v>
      </c>
      <c r="J11" s="367">
        <v>1</v>
      </c>
      <c r="K11" s="346" t="str">
        <f t="shared" si="0"/>
        <v xml:space="preserve"> </v>
      </c>
      <c r="L11" s="8" t="str">
        <f t="shared" si="7"/>
        <v>/</v>
      </c>
      <c r="M11" s="347" t="str">
        <f t="shared" si="8"/>
        <v xml:space="preserve"> </v>
      </c>
      <c r="N11" s="348" t="str">
        <f t="shared" si="1"/>
        <v xml:space="preserve"> </v>
      </c>
      <c r="O11" s="209">
        <v>1</v>
      </c>
      <c r="P11" s="210">
        <v>1</v>
      </c>
      <c r="Q11" s="334">
        <v>2</v>
      </c>
      <c r="R11" s="335">
        <f t="shared" si="9"/>
        <v>4</v>
      </c>
      <c r="S11" s="349" t="str">
        <f t="shared" si="10"/>
        <v xml:space="preserve"> </v>
      </c>
      <c r="T11" s="350" t="str">
        <f t="shared" si="11"/>
        <v xml:space="preserve"> </v>
      </c>
      <c r="U11" s="350" t="str">
        <f t="shared" si="12"/>
        <v>/</v>
      </c>
      <c r="V11" s="351" t="str">
        <f t="shared" si="2"/>
        <v xml:space="preserve"> </v>
      </c>
      <c r="W11" s="352"/>
      <c r="X11" s="231"/>
      <c r="Y11" s="353">
        <f t="shared" si="3"/>
        <v>0</v>
      </c>
      <c r="Z11" s="354">
        <f t="shared" si="4"/>
        <v>6</v>
      </c>
      <c r="AA11" s="354">
        <f t="shared" si="5"/>
        <v>2</v>
      </c>
      <c r="AB11" s="355">
        <f t="shared" si="6"/>
        <v>0</v>
      </c>
      <c r="AC11" s="356" t="str">
        <f t="shared" si="13"/>
        <v xml:space="preserve"> </v>
      </c>
      <c r="AD11" s="357" t="str">
        <f t="shared" si="14"/>
        <v>2</v>
      </c>
      <c r="AE11" s="357" t="str">
        <f t="shared" si="15"/>
        <v xml:space="preserve"> </v>
      </c>
      <c r="AF11" s="358" t="str">
        <f t="shared" si="16"/>
        <v xml:space="preserve"> </v>
      </c>
      <c r="AG11" s="217"/>
      <c r="AH11" s="359" t="str">
        <f t="shared" si="17"/>
        <v>1</v>
      </c>
      <c r="AI11" s="231"/>
    </row>
    <row r="12" spans="1:57" ht="17.100000000000001" customHeight="1" x14ac:dyDescent="0.5">
      <c r="A12" s="345">
        <v>8</v>
      </c>
      <c r="B12" s="544" t="str">
        <f>'เวลาเรียน1-4'!D13</f>
        <v>เด็กหญิง ปริชดา  จำปีถาวร</v>
      </c>
      <c r="C12" s="327">
        <v>2</v>
      </c>
      <c r="D12" s="328">
        <v>2</v>
      </c>
      <c r="E12" s="328">
        <v>2</v>
      </c>
      <c r="F12" s="329">
        <v>2</v>
      </c>
      <c r="G12" s="366">
        <v>2</v>
      </c>
      <c r="H12" s="366">
        <v>2</v>
      </c>
      <c r="I12" s="366">
        <v>2</v>
      </c>
      <c r="J12" s="367">
        <v>1</v>
      </c>
      <c r="K12" s="346" t="str">
        <f t="shared" si="0"/>
        <v xml:space="preserve"> </v>
      </c>
      <c r="L12" s="8" t="str">
        <f t="shared" si="7"/>
        <v>/</v>
      </c>
      <c r="M12" s="347" t="str">
        <f t="shared" si="8"/>
        <v xml:space="preserve"> </v>
      </c>
      <c r="N12" s="348" t="str">
        <f t="shared" si="1"/>
        <v xml:space="preserve"> </v>
      </c>
      <c r="O12" s="209">
        <v>0</v>
      </c>
      <c r="P12" s="210">
        <v>1</v>
      </c>
      <c r="Q12" s="334">
        <v>0</v>
      </c>
      <c r="R12" s="335">
        <f t="shared" si="9"/>
        <v>1</v>
      </c>
      <c r="S12" s="349" t="str">
        <f t="shared" si="10"/>
        <v xml:space="preserve"> </v>
      </c>
      <c r="T12" s="350" t="str">
        <f t="shared" si="11"/>
        <v xml:space="preserve"> </v>
      </c>
      <c r="U12" s="350" t="str">
        <f t="shared" si="12"/>
        <v xml:space="preserve"> </v>
      </c>
      <c r="V12" s="351" t="str">
        <f t="shared" si="2"/>
        <v>/</v>
      </c>
      <c r="W12" s="352"/>
      <c r="X12" s="231"/>
      <c r="Y12" s="353">
        <f t="shared" si="3"/>
        <v>0</v>
      </c>
      <c r="Z12" s="354">
        <f t="shared" si="4"/>
        <v>7</v>
      </c>
      <c r="AA12" s="354">
        <f t="shared" si="5"/>
        <v>1</v>
      </c>
      <c r="AB12" s="355">
        <f t="shared" si="6"/>
        <v>0</v>
      </c>
      <c r="AC12" s="356" t="str">
        <f t="shared" si="13"/>
        <v xml:space="preserve"> </v>
      </c>
      <c r="AD12" s="357" t="str">
        <f t="shared" si="14"/>
        <v>2</v>
      </c>
      <c r="AE12" s="357" t="str">
        <f t="shared" si="15"/>
        <v xml:space="preserve"> </v>
      </c>
      <c r="AF12" s="358" t="str">
        <f t="shared" si="16"/>
        <v xml:space="preserve"> </v>
      </c>
      <c r="AG12" s="217"/>
      <c r="AH12" s="359" t="str">
        <f t="shared" si="17"/>
        <v>0</v>
      </c>
      <c r="AI12" s="231"/>
    </row>
    <row r="13" spans="1:57" ht="17.100000000000001" customHeight="1" x14ac:dyDescent="0.5">
      <c r="A13" s="325">
        <v>9</v>
      </c>
      <c r="B13" s="544" t="str">
        <f>'เวลาเรียน1-4'!D14</f>
        <v>เด็กชาย พิพัฒน์  หนูเล็ก</v>
      </c>
      <c r="C13" s="327">
        <v>2</v>
      </c>
      <c r="D13" s="328">
        <v>2</v>
      </c>
      <c r="E13" s="328">
        <v>2</v>
      </c>
      <c r="F13" s="329">
        <v>2</v>
      </c>
      <c r="G13" s="366">
        <v>2</v>
      </c>
      <c r="H13" s="366">
        <v>2</v>
      </c>
      <c r="I13" s="366">
        <v>2</v>
      </c>
      <c r="J13" s="367">
        <v>2</v>
      </c>
      <c r="K13" s="346" t="str">
        <f t="shared" si="0"/>
        <v xml:space="preserve"> </v>
      </c>
      <c r="L13" s="8" t="str">
        <f t="shared" si="7"/>
        <v>/</v>
      </c>
      <c r="M13" s="347" t="str">
        <f t="shared" si="8"/>
        <v xml:space="preserve"> </v>
      </c>
      <c r="N13" s="348" t="str">
        <f t="shared" si="1"/>
        <v xml:space="preserve"> </v>
      </c>
      <c r="O13" s="209"/>
      <c r="P13" s="210"/>
      <c r="Q13" s="334"/>
      <c r="R13" s="335">
        <f t="shared" si="9"/>
        <v>0</v>
      </c>
      <c r="S13" s="349" t="str">
        <f t="shared" si="10"/>
        <v xml:space="preserve"> </v>
      </c>
      <c r="T13" s="364" t="str">
        <f t="shared" si="11"/>
        <v xml:space="preserve"> </v>
      </c>
      <c r="U13" s="350" t="str">
        <f t="shared" si="12"/>
        <v xml:space="preserve"> </v>
      </c>
      <c r="V13" s="351" t="str">
        <f t="shared" si="2"/>
        <v>/</v>
      </c>
      <c r="W13" s="352"/>
      <c r="X13" s="231"/>
      <c r="Y13" s="353">
        <f t="shared" si="3"/>
        <v>0</v>
      </c>
      <c r="Z13" s="354">
        <f t="shared" si="4"/>
        <v>8</v>
      </c>
      <c r="AA13" s="354">
        <f t="shared" si="5"/>
        <v>0</v>
      </c>
      <c r="AB13" s="355">
        <f t="shared" si="6"/>
        <v>0</v>
      </c>
      <c r="AC13" s="356" t="str">
        <f t="shared" si="13"/>
        <v xml:space="preserve"> </v>
      </c>
      <c r="AD13" s="357" t="str">
        <f t="shared" si="14"/>
        <v>2</v>
      </c>
      <c r="AE13" s="357" t="str">
        <f t="shared" si="15"/>
        <v xml:space="preserve"> </v>
      </c>
      <c r="AF13" s="358" t="str">
        <f t="shared" si="16"/>
        <v xml:space="preserve"> </v>
      </c>
      <c r="AG13" s="217"/>
      <c r="AH13" s="359" t="str">
        <f t="shared" si="17"/>
        <v>0</v>
      </c>
      <c r="AI13" s="231"/>
    </row>
    <row r="14" spans="1:57" ht="17.100000000000001" customHeight="1" x14ac:dyDescent="0.5">
      <c r="A14" s="345">
        <v>10</v>
      </c>
      <c r="B14" s="544" t="str">
        <f>'เวลาเรียน1-4'!D15</f>
        <v>เด็กหญิง แพรวธิฌา  ไชยรักษ์</v>
      </c>
      <c r="C14" s="327">
        <v>1</v>
      </c>
      <c r="D14" s="328">
        <v>1</v>
      </c>
      <c r="E14" s="328">
        <v>2</v>
      </c>
      <c r="F14" s="328">
        <v>1</v>
      </c>
      <c r="G14" s="328">
        <v>1</v>
      </c>
      <c r="H14" s="328">
        <v>2</v>
      </c>
      <c r="I14" s="328">
        <v>1</v>
      </c>
      <c r="J14" s="329">
        <v>1</v>
      </c>
      <c r="K14" s="346" t="str">
        <f t="shared" si="0"/>
        <v xml:space="preserve"> </v>
      </c>
      <c r="L14" s="8" t="str">
        <f t="shared" si="7"/>
        <v xml:space="preserve"> </v>
      </c>
      <c r="M14" s="347" t="str">
        <f t="shared" si="8"/>
        <v>/</v>
      </c>
      <c r="N14" s="348" t="str">
        <f t="shared" si="1"/>
        <v xml:space="preserve"> </v>
      </c>
      <c r="O14" s="209"/>
      <c r="P14" s="210"/>
      <c r="Q14" s="334"/>
      <c r="R14" s="335">
        <f t="shared" si="9"/>
        <v>0</v>
      </c>
      <c r="S14" s="349" t="str">
        <f t="shared" si="10"/>
        <v xml:space="preserve"> </v>
      </c>
      <c r="T14" s="350" t="str">
        <f t="shared" si="11"/>
        <v xml:space="preserve"> </v>
      </c>
      <c r="U14" s="350" t="str">
        <f t="shared" si="12"/>
        <v xml:space="preserve"> </v>
      </c>
      <c r="V14" s="351" t="str">
        <f t="shared" si="2"/>
        <v>/</v>
      </c>
      <c r="W14" s="352"/>
      <c r="X14" s="231"/>
      <c r="Y14" s="353">
        <f t="shared" si="3"/>
        <v>0</v>
      </c>
      <c r="Z14" s="354">
        <f t="shared" si="4"/>
        <v>2</v>
      </c>
      <c r="AA14" s="354">
        <f t="shared" si="5"/>
        <v>6</v>
      </c>
      <c r="AB14" s="355">
        <f t="shared" si="6"/>
        <v>0</v>
      </c>
      <c r="AC14" s="356" t="str">
        <f t="shared" si="13"/>
        <v xml:space="preserve"> </v>
      </c>
      <c r="AD14" s="357" t="str">
        <f t="shared" si="14"/>
        <v xml:space="preserve"> </v>
      </c>
      <c r="AE14" s="357" t="str">
        <f t="shared" si="15"/>
        <v>1</v>
      </c>
      <c r="AF14" s="358" t="str">
        <f t="shared" si="16"/>
        <v xml:space="preserve"> </v>
      </c>
      <c r="AG14" s="217"/>
      <c r="AH14" s="359" t="str">
        <f t="shared" si="17"/>
        <v>0</v>
      </c>
      <c r="AI14" s="231"/>
    </row>
    <row r="15" spans="1:57" ht="17.100000000000001" customHeight="1" x14ac:dyDescent="0.5">
      <c r="A15" s="325">
        <v>11</v>
      </c>
      <c r="B15" s="544" t="str">
        <f>'เวลาเรียน1-4'!D16</f>
        <v>เด็กหญิง มัลลิกา   สุขเจริญ</v>
      </c>
      <c r="C15" s="209">
        <v>2</v>
      </c>
      <c r="D15" s="210">
        <v>3</v>
      </c>
      <c r="E15" s="210">
        <v>1</v>
      </c>
      <c r="F15" s="210">
        <v>1</v>
      </c>
      <c r="G15" s="210">
        <v>1</v>
      </c>
      <c r="H15" s="210">
        <v>1</v>
      </c>
      <c r="I15" s="210">
        <v>1</v>
      </c>
      <c r="J15" s="334">
        <v>1</v>
      </c>
      <c r="K15" s="346" t="str">
        <f t="shared" si="0"/>
        <v xml:space="preserve"> </v>
      </c>
      <c r="L15" s="8" t="str">
        <f t="shared" si="7"/>
        <v xml:space="preserve"> </v>
      </c>
      <c r="M15" s="347" t="str">
        <f t="shared" si="8"/>
        <v>/</v>
      </c>
      <c r="N15" s="348" t="str">
        <f t="shared" si="1"/>
        <v xml:space="preserve"> </v>
      </c>
      <c r="O15" s="209"/>
      <c r="P15" s="210"/>
      <c r="Q15" s="334"/>
      <c r="R15" s="335">
        <f t="shared" si="9"/>
        <v>0</v>
      </c>
      <c r="S15" s="349" t="str">
        <f t="shared" si="10"/>
        <v xml:space="preserve"> </v>
      </c>
      <c r="T15" s="350" t="str">
        <f t="shared" si="11"/>
        <v xml:space="preserve"> </v>
      </c>
      <c r="U15" s="350" t="str">
        <f t="shared" si="12"/>
        <v xml:space="preserve"> </v>
      </c>
      <c r="V15" s="351" t="str">
        <f t="shared" si="2"/>
        <v>/</v>
      </c>
      <c r="W15" s="352"/>
      <c r="X15" s="231"/>
      <c r="Y15" s="353">
        <f t="shared" si="3"/>
        <v>1</v>
      </c>
      <c r="Z15" s="354">
        <f t="shared" si="4"/>
        <v>1</v>
      </c>
      <c r="AA15" s="354">
        <f t="shared" si="5"/>
        <v>6</v>
      </c>
      <c r="AB15" s="355">
        <f t="shared" si="6"/>
        <v>0</v>
      </c>
      <c r="AC15" s="356" t="str">
        <f t="shared" si="13"/>
        <v xml:space="preserve"> </v>
      </c>
      <c r="AD15" s="357" t="str">
        <f t="shared" si="14"/>
        <v xml:space="preserve"> </v>
      </c>
      <c r="AE15" s="357" t="str">
        <f t="shared" si="15"/>
        <v>1</v>
      </c>
      <c r="AF15" s="358" t="str">
        <f t="shared" si="16"/>
        <v xml:space="preserve"> </v>
      </c>
      <c r="AG15" s="217"/>
      <c r="AH15" s="359" t="str">
        <f t="shared" si="17"/>
        <v>0</v>
      </c>
      <c r="AI15" s="231"/>
      <c r="AJ15" s="368"/>
      <c r="AK15" s="368"/>
      <c r="AL15" s="368"/>
      <c r="AM15" s="368"/>
      <c r="AN15" s="369"/>
      <c r="AO15" s="369"/>
      <c r="AP15" s="369"/>
      <c r="AQ15" s="369"/>
      <c r="AR15" s="529"/>
      <c r="AS15" s="185"/>
      <c r="AT15" s="431"/>
      <c r="AU15" s="431"/>
      <c r="AV15" s="431"/>
      <c r="AW15" s="431"/>
      <c r="AX15" s="431"/>
      <c r="AY15" s="431"/>
      <c r="AZ15" s="431"/>
      <c r="BA15" s="431"/>
      <c r="BB15" s="185"/>
      <c r="BC15" s="370"/>
      <c r="BD15" s="185"/>
      <c r="BE15" s="185"/>
    </row>
    <row r="16" spans="1:57" ht="17.100000000000001" customHeight="1" x14ac:dyDescent="0.5">
      <c r="A16" s="345">
        <v>12</v>
      </c>
      <c r="B16" s="544" t="str">
        <f>'เวลาเรียน1-4'!D17</f>
        <v>เด็กชาย ชยพล   ชมนาวัง</v>
      </c>
      <c r="C16" s="209">
        <v>2</v>
      </c>
      <c r="D16" s="210">
        <v>2</v>
      </c>
      <c r="E16" s="210">
        <v>1</v>
      </c>
      <c r="F16" s="210">
        <v>1</v>
      </c>
      <c r="G16" s="210">
        <v>1</v>
      </c>
      <c r="H16" s="210">
        <v>1</v>
      </c>
      <c r="I16" s="210">
        <v>1</v>
      </c>
      <c r="J16" s="334">
        <v>1</v>
      </c>
      <c r="K16" s="346" t="str">
        <f t="shared" si="0"/>
        <v xml:space="preserve"> </v>
      </c>
      <c r="L16" s="8" t="str">
        <f t="shared" si="7"/>
        <v xml:space="preserve"> </v>
      </c>
      <c r="M16" s="347" t="str">
        <f t="shared" si="8"/>
        <v>/</v>
      </c>
      <c r="N16" s="348" t="str">
        <f t="shared" si="1"/>
        <v xml:space="preserve"> </v>
      </c>
      <c r="O16" s="209"/>
      <c r="P16" s="210"/>
      <c r="Q16" s="334"/>
      <c r="R16" s="335">
        <f t="shared" si="9"/>
        <v>0</v>
      </c>
      <c r="S16" s="349" t="str">
        <f t="shared" si="10"/>
        <v xml:space="preserve"> </v>
      </c>
      <c r="T16" s="350" t="str">
        <f t="shared" si="11"/>
        <v xml:space="preserve"> </v>
      </c>
      <c r="U16" s="350" t="str">
        <f t="shared" si="12"/>
        <v xml:space="preserve"> </v>
      </c>
      <c r="V16" s="351" t="str">
        <f t="shared" si="2"/>
        <v>/</v>
      </c>
      <c r="W16" s="352"/>
      <c r="X16" s="231"/>
      <c r="Y16" s="353">
        <f t="shared" si="3"/>
        <v>0</v>
      </c>
      <c r="Z16" s="354">
        <f t="shared" si="4"/>
        <v>2</v>
      </c>
      <c r="AA16" s="354">
        <f t="shared" si="5"/>
        <v>6</v>
      </c>
      <c r="AB16" s="355">
        <f t="shared" si="6"/>
        <v>0</v>
      </c>
      <c r="AC16" s="356" t="str">
        <f t="shared" si="13"/>
        <v xml:space="preserve"> </v>
      </c>
      <c r="AD16" s="357" t="str">
        <f t="shared" si="14"/>
        <v xml:space="preserve"> </v>
      </c>
      <c r="AE16" s="357" t="str">
        <f t="shared" si="15"/>
        <v>1</v>
      </c>
      <c r="AF16" s="358" t="str">
        <f t="shared" si="16"/>
        <v xml:space="preserve"> </v>
      </c>
      <c r="AG16" s="217"/>
      <c r="AH16" s="359" t="str">
        <f t="shared" si="17"/>
        <v>0</v>
      </c>
      <c r="AI16" s="231"/>
      <c r="AJ16" s="371"/>
      <c r="AK16" s="371"/>
      <c r="AL16" s="371"/>
      <c r="AM16" s="372"/>
      <c r="AN16" s="373"/>
      <c r="AO16" s="373"/>
      <c r="AP16" s="373"/>
      <c r="AQ16" s="373"/>
      <c r="AR16" s="529"/>
      <c r="AS16" s="185"/>
      <c r="AT16" s="372"/>
      <c r="AU16" s="372"/>
      <c r="AV16" s="372"/>
      <c r="AW16" s="372"/>
      <c r="AX16" s="374"/>
      <c r="AY16" s="372"/>
      <c r="AZ16" s="372"/>
      <c r="BA16" s="372"/>
      <c r="BB16" s="185"/>
      <c r="BC16" s="525"/>
      <c r="BD16" s="185"/>
      <c r="BE16" s="185"/>
    </row>
    <row r="17" spans="1:57" ht="17.100000000000001" customHeight="1" x14ac:dyDescent="0.5">
      <c r="A17" s="325">
        <v>13</v>
      </c>
      <c r="B17" s="544" t="str">
        <f>'เวลาเรียน1-4'!D18</f>
        <v>เด็กหญิง กันต์กมล  แสงสุวรรณ</v>
      </c>
      <c r="C17" s="209">
        <v>2</v>
      </c>
      <c r="D17" s="210">
        <v>2</v>
      </c>
      <c r="E17" s="210">
        <v>2</v>
      </c>
      <c r="F17" s="210">
        <v>1</v>
      </c>
      <c r="G17" s="210">
        <v>1</v>
      </c>
      <c r="H17" s="210">
        <v>1</v>
      </c>
      <c r="I17" s="210">
        <v>3</v>
      </c>
      <c r="J17" s="334">
        <v>3</v>
      </c>
      <c r="K17" s="346" t="str">
        <f t="shared" si="0"/>
        <v xml:space="preserve"> </v>
      </c>
      <c r="L17" s="8" t="str">
        <f t="shared" si="7"/>
        <v>/</v>
      </c>
      <c r="M17" s="347" t="str">
        <f t="shared" si="8"/>
        <v xml:space="preserve"> </v>
      </c>
      <c r="N17" s="348" t="str">
        <f t="shared" si="1"/>
        <v xml:space="preserve"> </v>
      </c>
      <c r="O17" s="209"/>
      <c r="P17" s="210"/>
      <c r="Q17" s="334"/>
      <c r="R17" s="335">
        <f t="shared" si="9"/>
        <v>0</v>
      </c>
      <c r="S17" s="349" t="str">
        <f t="shared" si="10"/>
        <v xml:space="preserve"> </v>
      </c>
      <c r="T17" s="350" t="str">
        <f t="shared" si="11"/>
        <v xml:space="preserve"> </v>
      </c>
      <c r="U17" s="350" t="str">
        <f t="shared" si="12"/>
        <v xml:space="preserve"> </v>
      </c>
      <c r="V17" s="351" t="str">
        <f t="shared" si="2"/>
        <v>/</v>
      </c>
      <c r="W17" s="352"/>
      <c r="X17" s="231"/>
      <c r="Y17" s="353">
        <f t="shared" si="3"/>
        <v>2</v>
      </c>
      <c r="Z17" s="354">
        <f t="shared" si="4"/>
        <v>3</v>
      </c>
      <c r="AA17" s="354">
        <f t="shared" si="5"/>
        <v>3</v>
      </c>
      <c r="AB17" s="355">
        <f t="shared" si="6"/>
        <v>0</v>
      </c>
      <c r="AC17" s="356" t="str">
        <f t="shared" si="13"/>
        <v xml:space="preserve"> </v>
      </c>
      <c r="AD17" s="357" t="str">
        <f t="shared" si="14"/>
        <v>2</v>
      </c>
      <c r="AE17" s="357" t="str">
        <f t="shared" si="15"/>
        <v xml:space="preserve"> </v>
      </c>
      <c r="AF17" s="358" t="str">
        <f t="shared" si="16"/>
        <v xml:space="preserve"> </v>
      </c>
      <c r="AG17" s="217"/>
      <c r="AH17" s="359" t="str">
        <f t="shared" si="17"/>
        <v>0</v>
      </c>
      <c r="AI17" s="231"/>
      <c r="AJ17" s="371"/>
      <c r="AK17" s="371"/>
      <c r="AL17" s="371"/>
      <c r="AM17" s="371"/>
      <c r="AN17" s="373"/>
      <c r="AO17" s="373"/>
      <c r="AP17" s="373"/>
      <c r="AQ17" s="373"/>
      <c r="AR17" s="529"/>
      <c r="AS17" s="185"/>
      <c r="AT17" s="371"/>
      <c r="AU17" s="371"/>
      <c r="AV17" s="371"/>
      <c r="AW17" s="371"/>
      <c r="AX17" s="375"/>
      <c r="AY17" s="371"/>
      <c r="AZ17" s="371"/>
      <c r="BA17" s="371"/>
      <c r="BB17" s="185"/>
      <c r="BC17" s="525"/>
      <c r="BD17" s="185"/>
      <c r="BE17" s="185"/>
    </row>
    <row r="18" spans="1:57" ht="17.100000000000001" customHeight="1" x14ac:dyDescent="0.5">
      <c r="A18" s="345">
        <v>14</v>
      </c>
      <c r="B18" s="544" t="str">
        <f>'เวลาเรียน1-4'!D19</f>
        <v>เด็กหญิง ทิฆัมพร  ขานฉนวน</v>
      </c>
      <c r="C18" s="209">
        <v>2</v>
      </c>
      <c r="D18" s="210">
        <v>2</v>
      </c>
      <c r="E18" s="210">
        <v>2</v>
      </c>
      <c r="F18" s="210">
        <v>1</v>
      </c>
      <c r="G18" s="210">
        <v>1</v>
      </c>
      <c r="H18" s="210">
        <v>3</v>
      </c>
      <c r="I18" s="210">
        <v>3</v>
      </c>
      <c r="J18" s="334">
        <v>3</v>
      </c>
      <c r="K18" s="346" t="str">
        <f t="shared" si="0"/>
        <v>/</v>
      </c>
      <c r="L18" s="8" t="str">
        <f t="shared" si="7"/>
        <v xml:space="preserve"> </v>
      </c>
      <c r="M18" s="347" t="str">
        <f t="shared" si="8"/>
        <v xml:space="preserve"> </v>
      </c>
      <c r="N18" s="348" t="str">
        <f t="shared" si="1"/>
        <v xml:space="preserve"> </v>
      </c>
      <c r="O18" s="209"/>
      <c r="P18" s="210"/>
      <c r="Q18" s="334"/>
      <c r="R18" s="335">
        <f t="shared" si="9"/>
        <v>0</v>
      </c>
      <c r="S18" s="349" t="str">
        <f t="shared" si="10"/>
        <v xml:space="preserve"> </v>
      </c>
      <c r="T18" s="364" t="str">
        <f t="shared" si="11"/>
        <v xml:space="preserve"> </v>
      </c>
      <c r="U18" s="350" t="str">
        <f t="shared" si="12"/>
        <v xml:space="preserve"> </v>
      </c>
      <c r="V18" s="351" t="str">
        <f t="shared" si="2"/>
        <v>/</v>
      </c>
      <c r="W18" s="352"/>
      <c r="X18" s="231"/>
      <c r="Y18" s="353">
        <f t="shared" si="3"/>
        <v>3</v>
      </c>
      <c r="Z18" s="354">
        <f t="shared" si="4"/>
        <v>3</v>
      </c>
      <c r="AA18" s="354">
        <f t="shared" si="5"/>
        <v>2</v>
      </c>
      <c r="AB18" s="355">
        <f t="shared" si="6"/>
        <v>0</v>
      </c>
      <c r="AC18" s="356" t="str">
        <f t="shared" si="13"/>
        <v>3</v>
      </c>
      <c r="AD18" s="357" t="str">
        <f t="shared" si="14"/>
        <v xml:space="preserve"> </v>
      </c>
      <c r="AE18" s="357" t="str">
        <f t="shared" si="15"/>
        <v xml:space="preserve"> </v>
      </c>
      <c r="AF18" s="358" t="str">
        <f t="shared" si="16"/>
        <v xml:space="preserve"> </v>
      </c>
      <c r="AG18" s="217"/>
      <c r="AH18" s="359" t="str">
        <f t="shared" si="17"/>
        <v>0</v>
      </c>
      <c r="AI18" s="231"/>
      <c r="AJ18" s="145"/>
      <c r="AK18" s="145"/>
      <c r="AL18" s="145"/>
      <c r="AM18" s="371"/>
      <c r="AN18" s="371"/>
      <c r="AO18" s="371"/>
      <c r="AP18" s="371"/>
      <c r="AQ18" s="371"/>
      <c r="AR18" s="185"/>
      <c r="AS18" s="185"/>
      <c r="AT18" s="145"/>
      <c r="AU18" s="145"/>
      <c r="AV18" s="145"/>
      <c r="AW18" s="145"/>
      <c r="AX18" s="376"/>
      <c r="AY18" s="145"/>
      <c r="AZ18" s="145"/>
      <c r="BA18" s="145"/>
      <c r="BB18" s="185"/>
      <c r="BC18" s="145"/>
      <c r="BD18" s="185"/>
      <c r="BE18" s="185"/>
    </row>
    <row r="19" spans="1:57" ht="17.100000000000001" customHeight="1" x14ac:dyDescent="0.5">
      <c r="A19" s="325">
        <v>15</v>
      </c>
      <c r="B19" s="544" t="str">
        <f>'เวลาเรียน1-4'!D20</f>
        <v>เด็กหญิง ปนัดดา  จันทา</v>
      </c>
      <c r="C19" s="209">
        <v>1</v>
      </c>
      <c r="D19" s="210">
        <v>1</v>
      </c>
      <c r="E19" s="210">
        <v>1</v>
      </c>
      <c r="F19" s="210">
        <v>1</v>
      </c>
      <c r="G19" s="210">
        <v>1</v>
      </c>
      <c r="H19" s="210">
        <v>3</v>
      </c>
      <c r="I19" s="210">
        <v>3</v>
      </c>
      <c r="J19" s="334">
        <v>3</v>
      </c>
      <c r="K19" s="346" t="str">
        <f t="shared" si="0"/>
        <v xml:space="preserve"> </v>
      </c>
      <c r="L19" s="8" t="str">
        <f t="shared" si="7"/>
        <v xml:space="preserve"> </v>
      </c>
      <c r="M19" s="347" t="str">
        <f t="shared" si="8"/>
        <v>/</v>
      </c>
      <c r="N19" s="348" t="str">
        <f t="shared" si="1"/>
        <v xml:space="preserve"> </v>
      </c>
      <c r="O19" s="209"/>
      <c r="P19" s="210"/>
      <c r="Q19" s="334"/>
      <c r="R19" s="335">
        <f t="shared" si="9"/>
        <v>0</v>
      </c>
      <c r="S19" s="349" t="str">
        <f t="shared" si="10"/>
        <v xml:space="preserve"> </v>
      </c>
      <c r="T19" s="350" t="str">
        <f t="shared" si="11"/>
        <v xml:space="preserve"> </v>
      </c>
      <c r="U19" s="350" t="str">
        <f t="shared" si="12"/>
        <v xml:space="preserve"> </v>
      </c>
      <c r="V19" s="351" t="str">
        <f t="shared" si="2"/>
        <v>/</v>
      </c>
      <c r="W19" s="352"/>
      <c r="X19" s="231"/>
      <c r="Y19" s="353">
        <f t="shared" si="3"/>
        <v>3</v>
      </c>
      <c r="Z19" s="354">
        <f t="shared" si="4"/>
        <v>0</v>
      </c>
      <c r="AA19" s="354">
        <f t="shared" si="5"/>
        <v>5</v>
      </c>
      <c r="AB19" s="355">
        <f t="shared" si="6"/>
        <v>0</v>
      </c>
      <c r="AC19" s="356" t="str">
        <f t="shared" si="13"/>
        <v xml:space="preserve"> </v>
      </c>
      <c r="AD19" s="357" t="str">
        <f t="shared" si="14"/>
        <v xml:space="preserve"> </v>
      </c>
      <c r="AE19" s="357" t="str">
        <f t="shared" si="15"/>
        <v>1</v>
      </c>
      <c r="AF19" s="358" t="str">
        <f t="shared" si="16"/>
        <v xml:space="preserve"> </v>
      </c>
      <c r="AG19" s="217"/>
      <c r="AH19" s="359" t="str">
        <f t="shared" si="17"/>
        <v>0</v>
      </c>
      <c r="AI19" s="231"/>
      <c r="AJ19" s="145"/>
      <c r="AK19" s="145"/>
      <c r="AL19" s="145"/>
      <c r="AM19" s="371"/>
      <c r="AN19" s="371"/>
      <c r="AO19" s="371"/>
      <c r="AP19" s="371"/>
      <c r="AQ19" s="371"/>
      <c r="AR19" s="185"/>
      <c r="AS19" s="185"/>
      <c r="AT19" s="145"/>
      <c r="AU19" s="145"/>
      <c r="AV19" s="145"/>
      <c r="AW19" s="145"/>
      <c r="AX19" s="376"/>
      <c r="AY19" s="145"/>
      <c r="AZ19" s="145"/>
      <c r="BA19" s="145"/>
      <c r="BB19" s="185"/>
      <c r="BC19" s="145"/>
      <c r="BD19" s="185"/>
      <c r="BE19" s="185"/>
    </row>
    <row r="20" spans="1:57" ht="17.100000000000001" customHeight="1" x14ac:dyDescent="0.5">
      <c r="A20" s="345">
        <v>16</v>
      </c>
      <c r="B20" s="544" t="str">
        <f>'เวลาเรียน1-4'!D21</f>
        <v>เด็กชาย วีระ  น้อยแสง</v>
      </c>
      <c r="C20" s="209">
        <v>2</v>
      </c>
      <c r="D20" s="210">
        <v>2</v>
      </c>
      <c r="E20" s="210">
        <v>2</v>
      </c>
      <c r="F20" s="210">
        <v>1</v>
      </c>
      <c r="G20" s="210">
        <v>1</v>
      </c>
      <c r="H20" s="210">
        <v>2</v>
      </c>
      <c r="I20" s="210">
        <v>1</v>
      </c>
      <c r="J20" s="334">
        <v>2</v>
      </c>
      <c r="K20" s="346" t="str">
        <f t="shared" si="0"/>
        <v xml:space="preserve"> </v>
      </c>
      <c r="L20" s="8" t="str">
        <f t="shared" si="7"/>
        <v>/</v>
      </c>
      <c r="M20" s="347" t="str">
        <f t="shared" si="8"/>
        <v xml:space="preserve"> </v>
      </c>
      <c r="N20" s="348" t="str">
        <f t="shared" si="1"/>
        <v xml:space="preserve"> </v>
      </c>
      <c r="O20" s="209"/>
      <c r="P20" s="210"/>
      <c r="Q20" s="334"/>
      <c r="R20" s="335">
        <f t="shared" si="9"/>
        <v>0</v>
      </c>
      <c r="S20" s="349" t="str">
        <f t="shared" si="10"/>
        <v xml:space="preserve"> </v>
      </c>
      <c r="T20" s="350" t="str">
        <f t="shared" si="11"/>
        <v xml:space="preserve"> </v>
      </c>
      <c r="U20" s="350" t="str">
        <f t="shared" si="12"/>
        <v xml:space="preserve"> </v>
      </c>
      <c r="V20" s="351" t="str">
        <f t="shared" si="2"/>
        <v>/</v>
      </c>
      <c r="W20" s="352"/>
      <c r="X20" s="231"/>
      <c r="Y20" s="353">
        <f t="shared" si="3"/>
        <v>0</v>
      </c>
      <c r="Z20" s="354">
        <f t="shared" si="4"/>
        <v>5</v>
      </c>
      <c r="AA20" s="354">
        <f t="shared" si="5"/>
        <v>3</v>
      </c>
      <c r="AB20" s="355">
        <f t="shared" si="6"/>
        <v>0</v>
      </c>
      <c r="AC20" s="356" t="str">
        <f t="shared" si="13"/>
        <v xml:space="preserve"> </v>
      </c>
      <c r="AD20" s="357" t="str">
        <f t="shared" si="14"/>
        <v>2</v>
      </c>
      <c r="AE20" s="357" t="str">
        <f t="shared" si="15"/>
        <v xml:space="preserve"> </v>
      </c>
      <c r="AF20" s="358" t="str">
        <f t="shared" si="16"/>
        <v xml:space="preserve"> </v>
      </c>
      <c r="AG20" s="217"/>
      <c r="AH20" s="359" t="str">
        <f t="shared" si="17"/>
        <v>0</v>
      </c>
      <c r="AI20" s="231"/>
      <c r="AJ20" s="145"/>
      <c r="AK20" s="145"/>
      <c r="AL20" s="145"/>
      <c r="AM20" s="371"/>
      <c r="AN20" s="371"/>
      <c r="AO20" s="371"/>
      <c r="AP20" s="371"/>
      <c r="AQ20" s="371"/>
      <c r="AR20" s="185"/>
      <c r="AS20" s="185"/>
      <c r="AT20" s="145"/>
      <c r="AU20" s="145"/>
      <c r="AV20" s="145"/>
      <c r="AW20" s="145"/>
      <c r="AX20" s="376"/>
      <c r="AY20" s="145"/>
      <c r="AZ20" s="145"/>
      <c r="BA20" s="145"/>
      <c r="BB20" s="185"/>
      <c r="BC20" s="145"/>
      <c r="BD20" s="185"/>
      <c r="BE20" s="185"/>
    </row>
    <row r="21" spans="1:57" ht="17.100000000000001" customHeight="1" x14ac:dyDescent="0.5">
      <c r="A21" s="325">
        <v>17</v>
      </c>
      <c r="B21" s="544" t="str">
        <f>'เวลาเรียน1-4'!D22</f>
        <v>เด็กหญิง ลัดดาวัลย์  ชูช่วย</v>
      </c>
      <c r="C21" s="209">
        <v>1</v>
      </c>
      <c r="D21" s="210">
        <v>1</v>
      </c>
      <c r="E21" s="210">
        <v>1</v>
      </c>
      <c r="F21" s="210">
        <v>1</v>
      </c>
      <c r="G21" s="210">
        <v>1</v>
      </c>
      <c r="H21" s="210">
        <v>1</v>
      </c>
      <c r="I21" s="210">
        <v>1</v>
      </c>
      <c r="J21" s="334">
        <v>0</v>
      </c>
      <c r="K21" s="346" t="str">
        <f t="shared" si="0"/>
        <v xml:space="preserve"> </v>
      </c>
      <c r="L21" s="8" t="str">
        <f t="shared" si="7"/>
        <v xml:space="preserve"> </v>
      </c>
      <c r="M21" s="347" t="str">
        <f t="shared" si="8"/>
        <v xml:space="preserve"> </v>
      </c>
      <c r="N21" s="348" t="str">
        <f t="shared" si="1"/>
        <v>/</v>
      </c>
      <c r="O21" s="209"/>
      <c r="P21" s="210"/>
      <c r="Q21" s="334"/>
      <c r="R21" s="335">
        <f t="shared" si="9"/>
        <v>0</v>
      </c>
      <c r="S21" s="349" t="str">
        <f t="shared" si="10"/>
        <v xml:space="preserve"> </v>
      </c>
      <c r="T21" s="350" t="str">
        <f t="shared" si="11"/>
        <v xml:space="preserve"> </v>
      </c>
      <c r="U21" s="350" t="str">
        <f t="shared" si="12"/>
        <v xml:space="preserve"> </v>
      </c>
      <c r="V21" s="351" t="str">
        <f t="shared" si="2"/>
        <v>/</v>
      </c>
      <c r="W21" s="352"/>
      <c r="X21" s="231"/>
      <c r="Y21" s="353">
        <f t="shared" si="3"/>
        <v>0</v>
      </c>
      <c r="Z21" s="354">
        <f t="shared" si="4"/>
        <v>0</v>
      </c>
      <c r="AA21" s="354">
        <f t="shared" si="5"/>
        <v>7</v>
      </c>
      <c r="AB21" s="355">
        <f t="shared" si="6"/>
        <v>1</v>
      </c>
      <c r="AC21" s="356" t="str">
        <f t="shared" si="13"/>
        <v xml:space="preserve"> </v>
      </c>
      <c r="AD21" s="357" t="str">
        <f t="shared" si="14"/>
        <v xml:space="preserve"> </v>
      </c>
      <c r="AE21" s="357" t="str">
        <f t="shared" si="15"/>
        <v xml:space="preserve"> </v>
      </c>
      <c r="AF21" s="358" t="str">
        <f t="shared" si="16"/>
        <v>0</v>
      </c>
      <c r="AG21" s="217"/>
      <c r="AH21" s="359" t="str">
        <f t="shared" si="17"/>
        <v>0</v>
      </c>
      <c r="AI21" s="231"/>
      <c r="AJ21" s="376"/>
      <c r="AK21" s="376"/>
      <c r="AL21" s="376"/>
      <c r="AM21" s="375"/>
      <c r="AN21" s="371"/>
      <c r="AO21" s="375"/>
      <c r="AP21" s="371"/>
      <c r="AQ21" s="371"/>
      <c r="AR21" s="377"/>
      <c r="AS21" s="185"/>
      <c r="AT21" s="145"/>
      <c r="AU21" s="145"/>
      <c r="AV21" s="145"/>
      <c r="AW21" s="145"/>
      <c r="AX21" s="376"/>
      <c r="AY21" s="145"/>
      <c r="AZ21" s="145"/>
      <c r="BA21" s="145"/>
      <c r="BB21" s="185"/>
      <c r="BC21" s="145"/>
      <c r="BD21" s="185"/>
      <c r="BE21" s="185"/>
    </row>
    <row r="22" spans="1:57" ht="17.100000000000001" customHeight="1" x14ac:dyDescent="0.5">
      <c r="A22" s="345">
        <v>18</v>
      </c>
      <c r="B22" s="544" t="str">
        <f>'เวลาเรียน1-4'!D23</f>
        <v>เด็กชาย คิมหันต์  ใจยิ้ม</v>
      </c>
      <c r="C22" s="209">
        <v>1</v>
      </c>
      <c r="D22" s="210">
        <v>1</v>
      </c>
      <c r="E22" s="210">
        <v>1</v>
      </c>
      <c r="F22" s="210">
        <v>1</v>
      </c>
      <c r="G22" s="210">
        <v>1</v>
      </c>
      <c r="H22" s="210">
        <v>1</v>
      </c>
      <c r="I22" s="210">
        <v>1</v>
      </c>
      <c r="J22" s="334">
        <v>0</v>
      </c>
      <c r="K22" s="346" t="str">
        <f t="shared" si="0"/>
        <v xml:space="preserve"> </v>
      </c>
      <c r="L22" s="8" t="str">
        <f t="shared" si="7"/>
        <v xml:space="preserve"> </v>
      </c>
      <c r="M22" s="347" t="str">
        <f t="shared" si="8"/>
        <v xml:space="preserve"> </v>
      </c>
      <c r="N22" s="348" t="str">
        <f t="shared" si="1"/>
        <v>/</v>
      </c>
      <c r="O22" s="209"/>
      <c r="P22" s="210"/>
      <c r="Q22" s="334"/>
      <c r="R22" s="335">
        <f t="shared" si="9"/>
        <v>0</v>
      </c>
      <c r="S22" s="349" t="str">
        <f t="shared" si="10"/>
        <v xml:space="preserve"> </v>
      </c>
      <c r="T22" s="350" t="str">
        <f t="shared" si="11"/>
        <v xml:space="preserve"> </v>
      </c>
      <c r="U22" s="350" t="str">
        <f t="shared" si="12"/>
        <v xml:space="preserve"> </v>
      </c>
      <c r="V22" s="351" t="str">
        <f t="shared" si="2"/>
        <v>/</v>
      </c>
      <c r="W22" s="352"/>
      <c r="X22" s="231"/>
      <c r="Y22" s="353">
        <f t="shared" si="3"/>
        <v>0</v>
      </c>
      <c r="Z22" s="354">
        <f t="shared" si="4"/>
        <v>0</v>
      </c>
      <c r="AA22" s="354">
        <f t="shared" si="5"/>
        <v>7</v>
      </c>
      <c r="AB22" s="355">
        <f t="shared" si="6"/>
        <v>1</v>
      </c>
      <c r="AC22" s="356" t="str">
        <f t="shared" si="13"/>
        <v xml:space="preserve"> </v>
      </c>
      <c r="AD22" s="357" t="str">
        <f t="shared" si="14"/>
        <v xml:space="preserve"> </v>
      </c>
      <c r="AE22" s="357" t="str">
        <f t="shared" si="15"/>
        <v xml:space="preserve"> </v>
      </c>
      <c r="AF22" s="358" t="str">
        <f t="shared" si="16"/>
        <v>0</v>
      </c>
      <c r="AG22" s="217"/>
      <c r="AH22" s="359" t="str">
        <f t="shared" si="17"/>
        <v>0</v>
      </c>
      <c r="AI22" s="231"/>
      <c r="AJ22" s="145"/>
      <c r="AK22" s="145"/>
      <c r="AL22" s="145"/>
      <c r="AM22" s="371"/>
      <c r="AN22" s="371"/>
      <c r="AO22" s="371"/>
      <c r="AP22" s="371"/>
      <c r="AQ22" s="371"/>
      <c r="AR22" s="185"/>
      <c r="AS22" s="185"/>
      <c r="AT22" s="145"/>
      <c r="AU22" s="145"/>
      <c r="AV22" s="145"/>
      <c r="AW22" s="145"/>
      <c r="AX22" s="376"/>
      <c r="AY22" s="145"/>
      <c r="AZ22" s="145"/>
      <c r="BA22" s="145"/>
      <c r="BB22" s="185"/>
      <c r="BC22" s="145"/>
      <c r="BD22" s="185"/>
      <c r="BE22" s="185"/>
    </row>
    <row r="23" spans="1:57" ht="17.100000000000001" customHeight="1" x14ac:dyDescent="0.5">
      <c r="A23" s="325">
        <v>19</v>
      </c>
      <c r="B23" s="544" t="str">
        <f>'เวลาเรียน1-4'!D24</f>
        <v>เด็กหญิง ณัฐพร  สมอคอน</v>
      </c>
      <c r="C23" s="209">
        <v>3</v>
      </c>
      <c r="D23" s="210">
        <v>3</v>
      </c>
      <c r="E23" s="210">
        <v>2</v>
      </c>
      <c r="F23" s="210">
        <v>2</v>
      </c>
      <c r="G23" s="210">
        <v>2</v>
      </c>
      <c r="H23" s="210">
        <v>1</v>
      </c>
      <c r="I23" s="210">
        <v>1</v>
      </c>
      <c r="J23" s="334">
        <v>1</v>
      </c>
      <c r="K23" s="346" t="str">
        <f t="shared" si="0"/>
        <v xml:space="preserve"> </v>
      </c>
      <c r="L23" s="8" t="str">
        <f t="shared" si="7"/>
        <v>/</v>
      </c>
      <c r="M23" s="347" t="str">
        <f t="shared" si="8"/>
        <v xml:space="preserve"> </v>
      </c>
      <c r="N23" s="348" t="str">
        <f t="shared" si="1"/>
        <v xml:space="preserve"> </v>
      </c>
      <c r="O23" s="209"/>
      <c r="P23" s="210"/>
      <c r="Q23" s="334"/>
      <c r="R23" s="335">
        <f t="shared" si="9"/>
        <v>0</v>
      </c>
      <c r="S23" s="349" t="str">
        <f t="shared" si="10"/>
        <v xml:space="preserve"> </v>
      </c>
      <c r="T23" s="364" t="str">
        <f t="shared" si="11"/>
        <v xml:space="preserve"> </v>
      </c>
      <c r="U23" s="350" t="str">
        <f t="shared" si="12"/>
        <v xml:space="preserve"> </v>
      </c>
      <c r="V23" s="351" t="str">
        <f t="shared" si="2"/>
        <v>/</v>
      </c>
      <c r="W23" s="352"/>
      <c r="X23" s="231"/>
      <c r="Y23" s="353">
        <f t="shared" si="3"/>
        <v>2</v>
      </c>
      <c r="Z23" s="354">
        <f t="shared" si="4"/>
        <v>3</v>
      </c>
      <c r="AA23" s="354">
        <f t="shared" si="5"/>
        <v>3</v>
      </c>
      <c r="AB23" s="355">
        <f t="shared" si="6"/>
        <v>0</v>
      </c>
      <c r="AC23" s="356" t="str">
        <f t="shared" si="13"/>
        <v xml:space="preserve"> </v>
      </c>
      <c r="AD23" s="357" t="str">
        <f t="shared" si="14"/>
        <v>2</v>
      </c>
      <c r="AE23" s="357" t="str">
        <f t="shared" si="15"/>
        <v xml:space="preserve"> </v>
      </c>
      <c r="AF23" s="358" t="str">
        <f t="shared" si="16"/>
        <v xml:space="preserve"> </v>
      </c>
      <c r="AG23" s="217"/>
      <c r="AH23" s="359" t="str">
        <f t="shared" si="17"/>
        <v>0</v>
      </c>
      <c r="AI23" s="231"/>
      <c r="AJ23" s="145"/>
      <c r="AK23" s="145"/>
      <c r="AL23" s="145"/>
      <c r="AM23" s="371"/>
      <c r="AN23" s="371"/>
      <c r="AO23" s="371"/>
      <c r="AP23" s="371"/>
      <c r="AQ23" s="371"/>
      <c r="AR23" s="185"/>
      <c r="AS23" s="185"/>
      <c r="AT23" s="145"/>
      <c r="AU23" s="145"/>
      <c r="AV23" s="145"/>
      <c r="AW23" s="145"/>
      <c r="AX23" s="376"/>
      <c r="AY23" s="145"/>
      <c r="AZ23" s="145"/>
      <c r="BA23" s="145"/>
      <c r="BB23" s="185"/>
      <c r="BC23" s="145"/>
      <c r="BD23" s="185"/>
      <c r="BE23" s="185"/>
    </row>
    <row r="24" spans="1:57" ht="17.100000000000001" customHeight="1" x14ac:dyDescent="0.5">
      <c r="A24" s="345">
        <v>20</v>
      </c>
      <c r="B24" s="544" t="str">
        <f>'เวลาเรียน1-4'!D25</f>
        <v>เด็กชาย พิสิษฐ์ธิชล  แสงจันทร์</v>
      </c>
      <c r="C24" s="209">
        <v>2</v>
      </c>
      <c r="D24" s="210">
        <v>2</v>
      </c>
      <c r="E24" s="210">
        <v>2</v>
      </c>
      <c r="F24" s="210">
        <v>2</v>
      </c>
      <c r="G24" s="210">
        <v>3</v>
      </c>
      <c r="H24" s="210">
        <v>3</v>
      </c>
      <c r="I24" s="210">
        <v>3</v>
      </c>
      <c r="J24" s="334">
        <v>3</v>
      </c>
      <c r="K24" s="346" t="str">
        <f t="shared" si="0"/>
        <v>/</v>
      </c>
      <c r="L24" s="8" t="str">
        <f t="shared" si="7"/>
        <v xml:space="preserve"> </v>
      </c>
      <c r="M24" s="347" t="str">
        <f t="shared" si="8"/>
        <v xml:space="preserve"> </v>
      </c>
      <c r="N24" s="348" t="str">
        <f t="shared" si="1"/>
        <v xml:space="preserve"> </v>
      </c>
      <c r="O24" s="209"/>
      <c r="P24" s="210"/>
      <c r="Q24" s="334"/>
      <c r="R24" s="335">
        <f t="shared" si="9"/>
        <v>0</v>
      </c>
      <c r="S24" s="349" t="str">
        <f t="shared" si="10"/>
        <v xml:space="preserve"> </v>
      </c>
      <c r="T24" s="350" t="str">
        <f t="shared" si="11"/>
        <v xml:space="preserve"> </v>
      </c>
      <c r="U24" s="350" t="str">
        <f t="shared" si="12"/>
        <v xml:space="preserve"> </v>
      </c>
      <c r="V24" s="351" t="str">
        <f t="shared" si="2"/>
        <v>/</v>
      </c>
      <c r="W24" s="352"/>
      <c r="X24" s="231"/>
      <c r="Y24" s="353">
        <f t="shared" si="3"/>
        <v>4</v>
      </c>
      <c r="Z24" s="354">
        <f t="shared" si="4"/>
        <v>4</v>
      </c>
      <c r="AA24" s="354">
        <f t="shared" si="5"/>
        <v>0</v>
      </c>
      <c r="AB24" s="355">
        <f t="shared" si="6"/>
        <v>0</v>
      </c>
      <c r="AC24" s="356" t="str">
        <f t="shared" si="13"/>
        <v>3</v>
      </c>
      <c r="AD24" s="357" t="str">
        <f t="shared" si="14"/>
        <v xml:space="preserve"> </v>
      </c>
      <c r="AE24" s="357" t="str">
        <f t="shared" si="15"/>
        <v xml:space="preserve"> </v>
      </c>
      <c r="AF24" s="358" t="str">
        <f t="shared" si="16"/>
        <v xml:space="preserve"> </v>
      </c>
      <c r="AG24" s="217"/>
      <c r="AH24" s="359" t="str">
        <f t="shared" si="17"/>
        <v>0</v>
      </c>
      <c r="AI24" s="231"/>
      <c r="AJ24" s="145"/>
      <c r="AK24" s="145"/>
      <c r="AL24" s="145"/>
      <c r="AM24" s="371"/>
      <c r="AN24" s="371"/>
      <c r="AO24" s="371"/>
      <c r="AP24" s="371"/>
      <c r="AQ24" s="371"/>
      <c r="AR24" s="185"/>
      <c r="AS24" s="185"/>
      <c r="AT24" s="145"/>
      <c r="AU24" s="145"/>
      <c r="AV24" s="145"/>
      <c r="AW24" s="145"/>
      <c r="AX24" s="376"/>
      <c r="AY24" s="145"/>
      <c r="AZ24" s="145"/>
      <c r="BA24" s="145"/>
      <c r="BB24" s="185"/>
      <c r="BC24" s="145"/>
      <c r="BD24" s="185"/>
      <c r="BE24" s="185"/>
    </row>
    <row r="25" spans="1:57" ht="17.100000000000001" customHeight="1" x14ac:dyDescent="0.5">
      <c r="A25" s="325">
        <v>21</v>
      </c>
      <c r="B25" s="544" t="str">
        <f>'เวลาเรียน1-4'!D26</f>
        <v>เด็กชาย ภูริวัฒน์  ฉิมไทย</v>
      </c>
      <c r="C25" s="209">
        <v>3</v>
      </c>
      <c r="D25" s="210">
        <v>3</v>
      </c>
      <c r="E25" s="210">
        <v>3</v>
      </c>
      <c r="F25" s="210">
        <v>3</v>
      </c>
      <c r="G25" s="210">
        <v>3</v>
      </c>
      <c r="H25" s="210">
        <v>3</v>
      </c>
      <c r="I25" s="210">
        <v>3</v>
      </c>
      <c r="J25" s="334">
        <v>2</v>
      </c>
      <c r="K25" s="346" t="str">
        <f t="shared" si="0"/>
        <v>/</v>
      </c>
      <c r="L25" s="8"/>
      <c r="M25" s="347" t="str">
        <f t="shared" si="8"/>
        <v xml:space="preserve"> </v>
      </c>
      <c r="N25" s="348" t="str">
        <f t="shared" si="1"/>
        <v xml:space="preserve"> </v>
      </c>
      <c r="O25" s="209">
        <v>3</v>
      </c>
      <c r="P25" s="210">
        <v>2</v>
      </c>
      <c r="Q25" s="334">
        <v>3</v>
      </c>
      <c r="R25" s="335">
        <f t="shared" si="9"/>
        <v>8</v>
      </c>
      <c r="S25" s="349" t="str">
        <f t="shared" si="10"/>
        <v>/</v>
      </c>
      <c r="T25" s="350" t="str">
        <f t="shared" si="11"/>
        <v xml:space="preserve"> </v>
      </c>
      <c r="U25" s="350" t="str">
        <f t="shared" si="12"/>
        <v xml:space="preserve"> </v>
      </c>
      <c r="V25" s="351" t="str">
        <f t="shared" si="2"/>
        <v xml:space="preserve"> </v>
      </c>
      <c r="W25" s="352"/>
      <c r="X25" s="231"/>
      <c r="Y25" s="353">
        <f t="shared" si="3"/>
        <v>7</v>
      </c>
      <c r="Z25" s="354">
        <f t="shared" si="4"/>
        <v>1</v>
      </c>
      <c r="AA25" s="354">
        <f t="shared" si="5"/>
        <v>0</v>
      </c>
      <c r="AB25" s="355">
        <f t="shared" si="6"/>
        <v>0</v>
      </c>
      <c r="AC25" s="356" t="str">
        <f t="shared" si="13"/>
        <v>3</v>
      </c>
      <c r="AD25" s="357"/>
      <c r="AE25" s="357" t="str">
        <f t="shared" si="15"/>
        <v xml:space="preserve"> </v>
      </c>
      <c r="AF25" s="358" t="str">
        <f t="shared" si="16"/>
        <v xml:space="preserve"> </v>
      </c>
      <c r="AG25" s="217"/>
      <c r="AH25" s="359">
        <f t="shared" si="17"/>
        <v>3</v>
      </c>
      <c r="AI25" s="231"/>
      <c r="AJ25" s="145"/>
      <c r="AK25" s="145"/>
      <c r="AL25" s="145"/>
      <c r="AM25" s="371"/>
      <c r="AN25" s="371"/>
      <c r="AO25" s="371"/>
      <c r="AP25" s="371"/>
      <c r="AQ25" s="371"/>
      <c r="AR25" s="185"/>
      <c r="AS25" s="185"/>
      <c r="AT25" s="145"/>
      <c r="AU25" s="145"/>
      <c r="AV25" s="145"/>
      <c r="AW25" s="145"/>
      <c r="AX25" s="376"/>
      <c r="AY25" s="145"/>
      <c r="AZ25" s="145"/>
      <c r="BA25" s="145"/>
      <c r="BB25" s="185"/>
      <c r="BC25" s="145"/>
      <c r="BD25" s="185"/>
      <c r="BE25" s="185"/>
    </row>
    <row r="26" spans="1:57" ht="17.100000000000001" customHeight="1" x14ac:dyDescent="0.5">
      <c r="A26" s="345">
        <v>22</v>
      </c>
      <c r="B26" s="544" t="str">
        <f>'เวลาเรียน1-4'!D27</f>
        <v>เด็กชาย วัชรพล  จันทร์พิลุน</v>
      </c>
      <c r="C26" s="209">
        <v>3</v>
      </c>
      <c r="D26" s="210">
        <v>3</v>
      </c>
      <c r="E26" s="210">
        <v>3</v>
      </c>
      <c r="F26" s="210">
        <v>1</v>
      </c>
      <c r="G26" s="210">
        <v>1</v>
      </c>
      <c r="H26" s="210">
        <v>1</v>
      </c>
      <c r="I26" s="210">
        <v>1</v>
      </c>
      <c r="J26" s="334">
        <v>1</v>
      </c>
      <c r="K26" s="346" t="str">
        <f t="shared" si="0"/>
        <v xml:space="preserve"> </v>
      </c>
      <c r="L26" s="8" t="str">
        <f t="shared" si="7"/>
        <v xml:space="preserve"> </v>
      </c>
      <c r="M26" s="347" t="str">
        <f t="shared" si="8"/>
        <v>/</v>
      </c>
      <c r="N26" s="348" t="str">
        <f t="shared" si="1"/>
        <v xml:space="preserve"> </v>
      </c>
      <c r="O26" s="209"/>
      <c r="P26" s="210"/>
      <c r="Q26" s="334"/>
      <c r="R26" s="335">
        <f t="shared" si="9"/>
        <v>0</v>
      </c>
      <c r="S26" s="349" t="str">
        <f t="shared" si="10"/>
        <v xml:space="preserve"> </v>
      </c>
      <c r="T26" s="350" t="str">
        <f t="shared" si="11"/>
        <v xml:space="preserve"> </v>
      </c>
      <c r="U26" s="350" t="str">
        <f t="shared" si="12"/>
        <v xml:space="preserve"> </v>
      </c>
      <c r="V26" s="351" t="str">
        <f t="shared" si="2"/>
        <v>/</v>
      </c>
      <c r="W26" s="352"/>
      <c r="X26" s="231"/>
      <c r="Y26" s="353">
        <f t="shared" si="3"/>
        <v>3</v>
      </c>
      <c r="Z26" s="354">
        <f t="shared" si="4"/>
        <v>0</v>
      </c>
      <c r="AA26" s="354">
        <f t="shared" si="5"/>
        <v>5</v>
      </c>
      <c r="AB26" s="355">
        <f t="shared" si="6"/>
        <v>0</v>
      </c>
      <c r="AC26" s="356" t="str">
        <f t="shared" si="13"/>
        <v xml:space="preserve"> </v>
      </c>
      <c r="AD26" s="357" t="str">
        <f t="shared" si="14"/>
        <v xml:space="preserve"> </v>
      </c>
      <c r="AE26" s="357" t="str">
        <f t="shared" si="15"/>
        <v>1</v>
      </c>
      <c r="AF26" s="358" t="str">
        <f t="shared" si="16"/>
        <v xml:space="preserve"> </v>
      </c>
      <c r="AG26" s="217"/>
      <c r="AH26" s="359" t="str">
        <f t="shared" si="17"/>
        <v>0</v>
      </c>
      <c r="AI26" s="231"/>
      <c r="AJ26" s="145"/>
      <c r="AK26" s="145"/>
      <c r="AL26" s="145"/>
      <c r="AM26" s="371"/>
      <c r="AN26" s="371"/>
      <c r="AO26" s="375"/>
      <c r="AP26" s="371"/>
      <c r="AQ26" s="371"/>
      <c r="AR26" s="185"/>
      <c r="AS26" s="185"/>
      <c r="AT26" s="145"/>
      <c r="AU26" s="145"/>
      <c r="AV26" s="145"/>
      <c r="AW26" s="145"/>
      <c r="AX26" s="376"/>
      <c r="AY26" s="145"/>
      <c r="AZ26" s="145"/>
      <c r="BA26" s="145"/>
      <c r="BB26" s="185"/>
      <c r="BC26" s="145"/>
      <c r="BD26" s="185"/>
      <c r="BE26" s="185"/>
    </row>
    <row r="27" spans="1:57" ht="17.100000000000001" customHeight="1" x14ac:dyDescent="0.5">
      <c r="A27" s="325">
        <v>23</v>
      </c>
      <c r="B27" s="326"/>
      <c r="C27" s="209"/>
      <c r="D27" s="210"/>
      <c r="E27" s="210"/>
      <c r="F27" s="210"/>
      <c r="G27" s="210"/>
      <c r="H27" s="210"/>
      <c r="I27" s="210"/>
      <c r="J27" s="334"/>
      <c r="K27" s="346"/>
      <c r="L27" s="8"/>
      <c r="M27" s="347"/>
      <c r="N27" s="348"/>
      <c r="O27" s="209"/>
      <c r="P27" s="210"/>
      <c r="Q27" s="334"/>
      <c r="R27" s="335"/>
      <c r="S27" s="349"/>
      <c r="T27" s="350"/>
      <c r="U27" s="350"/>
      <c r="V27" s="351"/>
      <c r="W27" s="352"/>
      <c r="X27" s="231"/>
      <c r="Y27" s="353"/>
      <c r="Z27" s="354"/>
      <c r="AA27" s="354"/>
      <c r="AB27" s="355"/>
      <c r="AC27" s="356"/>
      <c r="AD27" s="357"/>
      <c r="AE27" s="357"/>
      <c r="AF27" s="358"/>
      <c r="AG27" s="217"/>
      <c r="AH27" s="359"/>
      <c r="AI27" s="231"/>
      <c r="AJ27" s="145"/>
      <c r="AK27" s="145"/>
      <c r="AL27" s="145"/>
      <c r="AM27" s="371"/>
      <c r="AN27" s="371"/>
      <c r="AO27" s="371"/>
      <c r="AP27" s="371"/>
      <c r="AQ27" s="371"/>
      <c r="AR27" s="185"/>
      <c r="AS27" s="185"/>
      <c r="AT27" s="145"/>
      <c r="AU27" s="145"/>
      <c r="AV27" s="145"/>
      <c r="AW27" s="145"/>
      <c r="AX27" s="376"/>
      <c r="AY27" s="145"/>
      <c r="AZ27" s="145"/>
      <c r="BA27" s="145"/>
      <c r="BB27" s="185"/>
      <c r="BC27" s="145"/>
      <c r="BD27" s="185"/>
      <c r="BE27" s="185"/>
    </row>
    <row r="28" spans="1:57" ht="17.100000000000001" customHeight="1" x14ac:dyDescent="0.5">
      <c r="A28" s="345">
        <v>24</v>
      </c>
      <c r="B28" s="326"/>
      <c r="C28" s="209"/>
      <c r="D28" s="210"/>
      <c r="E28" s="210"/>
      <c r="F28" s="210"/>
      <c r="G28" s="210"/>
      <c r="H28" s="210"/>
      <c r="I28" s="210"/>
      <c r="J28" s="334"/>
      <c r="K28" s="346"/>
      <c r="L28" s="8"/>
      <c r="M28" s="347"/>
      <c r="N28" s="348"/>
      <c r="O28" s="209"/>
      <c r="P28" s="210"/>
      <c r="Q28" s="334"/>
      <c r="R28" s="335"/>
      <c r="S28" s="349"/>
      <c r="T28" s="364"/>
      <c r="U28" s="350"/>
      <c r="V28" s="351"/>
      <c r="W28" s="352"/>
      <c r="X28" s="231"/>
      <c r="Y28" s="353"/>
      <c r="Z28" s="354"/>
      <c r="AA28" s="354"/>
      <c r="AB28" s="355"/>
      <c r="AC28" s="356"/>
      <c r="AD28" s="357"/>
      <c r="AE28" s="357"/>
      <c r="AF28" s="358"/>
      <c r="AG28" s="217"/>
      <c r="AH28" s="359"/>
      <c r="AI28" s="231"/>
      <c r="AJ28" s="145"/>
      <c r="AK28" s="145"/>
      <c r="AL28" s="145"/>
      <c r="AM28" s="371"/>
      <c r="AN28" s="371"/>
      <c r="AO28" s="371"/>
      <c r="AP28" s="371"/>
      <c r="AQ28" s="371"/>
      <c r="AR28" s="185"/>
      <c r="AS28" s="185"/>
      <c r="AT28" s="145"/>
      <c r="AU28" s="145"/>
      <c r="AV28" s="145"/>
      <c r="AW28" s="145"/>
      <c r="AX28" s="376"/>
      <c r="AY28" s="145"/>
      <c r="AZ28" s="145"/>
      <c r="BA28" s="145"/>
      <c r="BB28" s="185"/>
      <c r="BC28" s="145"/>
      <c r="BD28" s="185"/>
      <c r="BE28" s="185"/>
    </row>
    <row r="29" spans="1:57" ht="17.100000000000001" customHeight="1" x14ac:dyDescent="0.5">
      <c r="A29" s="325">
        <v>25</v>
      </c>
      <c r="B29" s="326"/>
      <c r="C29" s="209"/>
      <c r="D29" s="210"/>
      <c r="E29" s="210"/>
      <c r="F29" s="210"/>
      <c r="G29" s="210"/>
      <c r="H29" s="210"/>
      <c r="I29" s="210"/>
      <c r="J29" s="334"/>
      <c r="K29" s="346"/>
      <c r="L29" s="8"/>
      <c r="M29" s="347"/>
      <c r="N29" s="348"/>
      <c r="O29" s="209"/>
      <c r="P29" s="210"/>
      <c r="Q29" s="334"/>
      <c r="R29" s="335"/>
      <c r="S29" s="349"/>
      <c r="T29" s="350"/>
      <c r="U29" s="350"/>
      <c r="V29" s="351"/>
      <c r="W29" s="352"/>
      <c r="X29" s="231"/>
      <c r="Y29" s="353"/>
      <c r="Z29" s="354"/>
      <c r="AA29" s="354"/>
      <c r="AB29" s="355"/>
      <c r="AC29" s="356"/>
      <c r="AD29" s="357"/>
      <c r="AE29" s="357"/>
      <c r="AF29" s="358"/>
      <c r="AG29" s="217"/>
      <c r="AH29" s="359"/>
      <c r="AI29" s="231"/>
      <c r="AJ29" s="145"/>
      <c r="AK29" s="145"/>
      <c r="AL29" s="145"/>
      <c r="AM29" s="371"/>
      <c r="AN29" s="371"/>
      <c r="AO29" s="371"/>
      <c r="AP29" s="371"/>
      <c r="AQ29" s="371"/>
      <c r="AR29" s="185"/>
      <c r="AS29" s="185"/>
      <c r="AT29" s="145"/>
      <c r="AU29" s="145"/>
      <c r="AV29" s="145"/>
      <c r="AW29" s="145"/>
      <c r="AX29" s="376"/>
      <c r="AY29" s="145"/>
      <c r="AZ29" s="145"/>
      <c r="BA29" s="145"/>
      <c r="BB29" s="185"/>
      <c r="BC29" s="145"/>
      <c r="BD29" s="185"/>
      <c r="BE29" s="185"/>
    </row>
    <row r="30" spans="1:57" ht="17.100000000000001" customHeight="1" x14ac:dyDescent="0.5">
      <c r="A30" s="345">
        <v>26</v>
      </c>
      <c r="B30" s="326"/>
      <c r="C30" s="209"/>
      <c r="D30" s="210"/>
      <c r="E30" s="210"/>
      <c r="F30" s="210"/>
      <c r="G30" s="210"/>
      <c r="H30" s="210"/>
      <c r="I30" s="210"/>
      <c r="J30" s="334"/>
      <c r="K30" s="346"/>
      <c r="L30" s="8"/>
      <c r="M30" s="347"/>
      <c r="N30" s="348"/>
      <c r="O30" s="209"/>
      <c r="P30" s="210"/>
      <c r="Q30" s="334"/>
      <c r="R30" s="335"/>
      <c r="S30" s="349"/>
      <c r="T30" s="350"/>
      <c r="U30" s="350"/>
      <c r="V30" s="351"/>
      <c r="W30" s="352"/>
      <c r="X30" s="231"/>
      <c r="Y30" s="353"/>
      <c r="Z30" s="354"/>
      <c r="AA30" s="354"/>
      <c r="AB30" s="355"/>
      <c r="AC30" s="356"/>
      <c r="AD30" s="357"/>
      <c r="AE30" s="357"/>
      <c r="AF30" s="358"/>
      <c r="AG30" s="217"/>
      <c r="AH30" s="359"/>
      <c r="AI30" s="231"/>
      <c r="AJ30" s="145"/>
      <c r="AK30" s="145"/>
      <c r="AL30" s="145"/>
      <c r="AM30" s="371"/>
      <c r="AN30" s="371"/>
      <c r="AO30" s="371"/>
      <c r="AP30" s="371"/>
      <c r="AQ30" s="371"/>
      <c r="AR30" s="185"/>
      <c r="AS30" s="185"/>
      <c r="AT30" s="145"/>
      <c r="AU30" s="145"/>
      <c r="AV30" s="145"/>
      <c r="AW30" s="145"/>
      <c r="AX30" s="376"/>
      <c r="AY30" s="145"/>
      <c r="AZ30" s="145"/>
      <c r="BA30" s="145"/>
      <c r="BB30" s="185"/>
      <c r="BC30" s="145"/>
      <c r="BD30" s="185"/>
      <c r="BE30" s="185"/>
    </row>
    <row r="31" spans="1:57" ht="17.100000000000001" customHeight="1" x14ac:dyDescent="0.5">
      <c r="A31" s="325">
        <v>27</v>
      </c>
      <c r="B31" s="326"/>
      <c r="C31" s="209"/>
      <c r="D31" s="210"/>
      <c r="E31" s="210"/>
      <c r="F31" s="210"/>
      <c r="G31" s="210"/>
      <c r="H31" s="210"/>
      <c r="I31" s="210"/>
      <c r="J31" s="334"/>
      <c r="K31" s="346"/>
      <c r="L31" s="8"/>
      <c r="M31" s="347"/>
      <c r="N31" s="348"/>
      <c r="O31" s="209"/>
      <c r="P31" s="210"/>
      <c r="Q31" s="334"/>
      <c r="R31" s="335"/>
      <c r="S31" s="349"/>
      <c r="T31" s="350"/>
      <c r="U31" s="350"/>
      <c r="V31" s="351"/>
      <c r="W31" s="352"/>
      <c r="X31" s="231"/>
      <c r="Y31" s="353"/>
      <c r="Z31" s="354"/>
      <c r="AA31" s="354"/>
      <c r="AB31" s="355"/>
      <c r="AC31" s="356"/>
      <c r="AD31" s="357"/>
      <c r="AE31" s="357"/>
      <c r="AF31" s="358"/>
      <c r="AG31" s="217"/>
      <c r="AH31" s="359"/>
      <c r="AI31" s="231"/>
      <c r="AJ31" s="145"/>
      <c r="AK31" s="145"/>
      <c r="AL31" s="145"/>
      <c r="AM31" s="371"/>
      <c r="AN31" s="371"/>
      <c r="AO31" s="375"/>
      <c r="AP31" s="371"/>
      <c r="AQ31" s="371"/>
      <c r="AR31" s="185"/>
      <c r="AS31" s="185"/>
      <c r="AT31" s="145"/>
      <c r="AU31" s="145"/>
      <c r="AV31" s="145"/>
      <c r="AW31" s="145"/>
      <c r="AX31" s="376"/>
      <c r="AY31" s="145"/>
      <c r="AZ31" s="145"/>
      <c r="BA31" s="145"/>
      <c r="BB31" s="185"/>
      <c r="BC31" s="145"/>
      <c r="BD31" s="185"/>
      <c r="BE31" s="185"/>
    </row>
    <row r="32" spans="1:57" ht="17.100000000000001" customHeight="1" x14ac:dyDescent="0.5">
      <c r="A32" s="345">
        <v>28</v>
      </c>
      <c r="B32" s="326"/>
      <c r="C32" s="209"/>
      <c r="D32" s="210"/>
      <c r="E32" s="210"/>
      <c r="F32" s="210"/>
      <c r="G32" s="210"/>
      <c r="H32" s="210"/>
      <c r="I32" s="210"/>
      <c r="J32" s="334"/>
      <c r="K32" s="346"/>
      <c r="L32" s="8"/>
      <c r="M32" s="347"/>
      <c r="N32" s="348"/>
      <c r="O32" s="209"/>
      <c r="P32" s="210"/>
      <c r="Q32" s="334"/>
      <c r="R32" s="335"/>
      <c r="S32" s="349"/>
      <c r="T32" s="350"/>
      <c r="U32" s="350"/>
      <c r="V32" s="351"/>
      <c r="W32" s="352"/>
      <c r="X32" s="231"/>
      <c r="Y32" s="353"/>
      <c r="Z32" s="354"/>
      <c r="AA32" s="354"/>
      <c r="AB32" s="355"/>
      <c r="AC32" s="356"/>
      <c r="AD32" s="357"/>
      <c r="AE32" s="357"/>
      <c r="AF32" s="358"/>
      <c r="AG32" s="217"/>
      <c r="AH32" s="359"/>
      <c r="AI32" s="231"/>
      <c r="AJ32" s="145"/>
      <c r="AK32" s="145"/>
      <c r="AL32" s="145"/>
      <c r="AM32" s="371"/>
      <c r="AN32" s="371"/>
      <c r="AO32" s="371"/>
      <c r="AP32" s="371"/>
      <c r="AQ32" s="371"/>
      <c r="AR32" s="185"/>
      <c r="AS32" s="185"/>
      <c r="AT32" s="145"/>
      <c r="AU32" s="145"/>
      <c r="AV32" s="145"/>
      <c r="AW32" s="145"/>
      <c r="AX32" s="376"/>
      <c r="AY32" s="145"/>
      <c r="AZ32" s="145"/>
      <c r="BA32" s="145"/>
      <c r="BB32" s="185"/>
      <c r="BC32" s="145"/>
      <c r="BD32" s="185"/>
      <c r="BE32" s="185"/>
    </row>
    <row r="33" spans="1:57" ht="17.100000000000001" customHeight="1" x14ac:dyDescent="0.5">
      <c r="A33" s="325">
        <v>29</v>
      </c>
      <c r="B33" s="326"/>
      <c r="C33" s="209"/>
      <c r="D33" s="210"/>
      <c r="E33" s="210"/>
      <c r="F33" s="210"/>
      <c r="G33" s="210"/>
      <c r="H33" s="210"/>
      <c r="I33" s="210"/>
      <c r="J33" s="334"/>
      <c r="K33" s="346"/>
      <c r="L33" s="8"/>
      <c r="M33" s="347"/>
      <c r="N33" s="348"/>
      <c r="O33" s="209"/>
      <c r="P33" s="210"/>
      <c r="Q33" s="334"/>
      <c r="R33" s="335"/>
      <c r="S33" s="349"/>
      <c r="T33" s="364"/>
      <c r="U33" s="350"/>
      <c r="V33" s="351"/>
      <c r="W33" s="352"/>
      <c r="X33" s="231"/>
      <c r="Y33" s="353"/>
      <c r="Z33" s="354"/>
      <c r="AA33" s="354"/>
      <c r="AB33" s="355"/>
      <c r="AC33" s="356"/>
      <c r="AD33" s="357"/>
      <c r="AE33" s="357"/>
      <c r="AF33" s="358"/>
      <c r="AG33" s="217"/>
      <c r="AH33" s="359"/>
      <c r="AI33" s="231"/>
      <c r="AJ33" s="145"/>
      <c r="AK33" s="145"/>
      <c r="AL33" s="145"/>
      <c r="AM33" s="371"/>
      <c r="AN33" s="371"/>
      <c r="AO33" s="371"/>
      <c r="AP33" s="371"/>
      <c r="AQ33" s="371"/>
      <c r="AR33" s="185"/>
      <c r="AS33" s="185"/>
      <c r="AT33" s="145"/>
      <c r="AU33" s="145"/>
      <c r="AV33" s="145"/>
      <c r="AW33" s="145"/>
      <c r="AX33" s="376"/>
      <c r="AY33" s="145"/>
      <c r="AZ33" s="145"/>
      <c r="BA33" s="145"/>
      <c r="BB33" s="185"/>
      <c r="BC33" s="145"/>
      <c r="BD33" s="185"/>
      <c r="BE33" s="185"/>
    </row>
    <row r="34" spans="1:57" ht="17.100000000000001" customHeight="1" x14ac:dyDescent="0.5">
      <c r="A34" s="345">
        <v>30</v>
      </c>
      <c r="B34" s="326"/>
      <c r="C34" s="209"/>
      <c r="D34" s="210"/>
      <c r="E34" s="210"/>
      <c r="F34" s="210"/>
      <c r="G34" s="210"/>
      <c r="H34" s="210"/>
      <c r="I34" s="210"/>
      <c r="J34" s="334"/>
      <c r="K34" s="346"/>
      <c r="L34" s="8"/>
      <c r="M34" s="347"/>
      <c r="N34" s="348"/>
      <c r="O34" s="209"/>
      <c r="P34" s="210"/>
      <c r="Q34" s="334"/>
      <c r="R34" s="335"/>
      <c r="S34" s="349"/>
      <c r="T34" s="350"/>
      <c r="U34" s="350"/>
      <c r="V34" s="351"/>
      <c r="W34" s="352"/>
      <c r="X34" s="231"/>
      <c r="Y34" s="353"/>
      <c r="Z34" s="354"/>
      <c r="AA34" s="354"/>
      <c r="AB34" s="355"/>
      <c r="AC34" s="356"/>
      <c r="AD34" s="357" t="str">
        <f t="shared" si="14"/>
        <v xml:space="preserve"> </v>
      </c>
      <c r="AE34" s="357" t="str">
        <f t="shared" si="15"/>
        <v xml:space="preserve"> </v>
      </c>
      <c r="AF34" s="358" t="str">
        <f t="shared" si="16"/>
        <v xml:space="preserve"> </v>
      </c>
      <c r="AG34" s="217"/>
      <c r="AH34" s="359"/>
      <c r="AI34" s="231"/>
      <c r="AJ34" s="145"/>
      <c r="AK34" s="145"/>
      <c r="AL34" s="145"/>
      <c r="AM34" s="371"/>
      <c r="AN34" s="371"/>
      <c r="AO34" s="371"/>
      <c r="AP34" s="371"/>
      <c r="AQ34" s="371"/>
      <c r="AR34" s="185"/>
      <c r="AS34" s="185"/>
      <c r="AT34" s="145"/>
      <c r="AU34" s="145"/>
      <c r="AV34" s="145"/>
      <c r="AW34" s="145"/>
      <c r="AX34" s="376"/>
      <c r="AY34" s="145"/>
      <c r="AZ34" s="145"/>
      <c r="BA34" s="145"/>
      <c r="BB34" s="185"/>
      <c r="BC34" s="145"/>
      <c r="BD34" s="185"/>
      <c r="BE34" s="185"/>
    </row>
    <row r="35" spans="1:57" ht="17.100000000000001" customHeight="1" x14ac:dyDescent="0.5">
      <c r="A35" s="325">
        <v>31</v>
      </c>
      <c r="B35" s="326"/>
      <c r="C35" s="346"/>
      <c r="D35" s="8"/>
      <c r="E35" s="8"/>
      <c r="F35" s="8"/>
      <c r="G35" s="8"/>
      <c r="H35" s="8"/>
      <c r="I35" s="8"/>
      <c r="J35" s="378"/>
      <c r="K35" s="346"/>
      <c r="L35" s="8"/>
      <c r="M35" s="347"/>
      <c r="N35" s="348"/>
      <c r="O35" s="346"/>
      <c r="P35" s="8"/>
      <c r="Q35" s="378"/>
      <c r="R35" s="379"/>
      <c r="S35" s="349"/>
      <c r="T35" s="350"/>
      <c r="U35" s="350"/>
      <c r="V35" s="351"/>
      <c r="W35" s="352"/>
      <c r="X35" s="231"/>
      <c r="Y35" s="353"/>
      <c r="Z35" s="354"/>
      <c r="AA35" s="354"/>
      <c r="AB35" s="355"/>
      <c r="AC35" s="356"/>
      <c r="AD35" s="357" t="str">
        <f t="shared" si="14"/>
        <v xml:space="preserve"> </v>
      </c>
      <c r="AE35" s="357" t="str">
        <f t="shared" si="15"/>
        <v xml:space="preserve"> </v>
      </c>
      <c r="AF35" s="358" t="str">
        <f t="shared" si="16"/>
        <v xml:space="preserve"> </v>
      </c>
      <c r="AG35" s="217"/>
      <c r="AH35" s="359"/>
      <c r="AI35" s="231"/>
      <c r="AJ35" s="145"/>
      <c r="AK35" s="145"/>
      <c r="AL35" s="145"/>
      <c r="AM35" s="371"/>
      <c r="AN35" s="371"/>
      <c r="AO35" s="375"/>
      <c r="AP35" s="371"/>
      <c r="AQ35" s="371"/>
      <c r="AR35" s="185"/>
      <c r="AS35" s="185"/>
      <c r="AT35" s="145"/>
      <c r="AU35" s="145"/>
      <c r="AV35" s="145"/>
      <c r="AW35" s="145"/>
      <c r="AX35" s="376"/>
      <c r="AY35" s="145"/>
      <c r="AZ35" s="145"/>
      <c r="BA35" s="145"/>
      <c r="BB35" s="185"/>
      <c r="BC35" s="145"/>
      <c r="BD35" s="185"/>
      <c r="BE35" s="185"/>
    </row>
    <row r="36" spans="1:57" ht="17.100000000000001" customHeight="1" x14ac:dyDescent="0.5">
      <c r="A36" s="345">
        <v>32</v>
      </c>
      <c r="B36" s="326"/>
      <c r="C36" s="346"/>
      <c r="D36" s="8"/>
      <c r="E36" s="8"/>
      <c r="F36" s="8"/>
      <c r="G36" s="8"/>
      <c r="H36" s="8"/>
      <c r="I36" s="8"/>
      <c r="J36" s="378"/>
      <c r="K36" s="346"/>
      <c r="L36" s="8"/>
      <c r="M36" s="347"/>
      <c r="N36" s="348"/>
      <c r="O36" s="346"/>
      <c r="P36" s="8"/>
      <c r="Q36" s="378"/>
      <c r="R36" s="379"/>
      <c r="S36" s="349"/>
      <c r="T36" s="350"/>
      <c r="U36" s="350"/>
      <c r="V36" s="351"/>
      <c r="W36" s="352"/>
      <c r="X36" s="231"/>
      <c r="Y36" s="353"/>
      <c r="Z36" s="354"/>
      <c r="AA36" s="354"/>
      <c r="AB36" s="355"/>
      <c r="AC36" s="356"/>
      <c r="AD36" s="357"/>
      <c r="AE36" s="357"/>
      <c r="AF36" s="358"/>
      <c r="AG36" s="185"/>
      <c r="AH36" s="359"/>
      <c r="AI36" s="231"/>
      <c r="AJ36" s="145"/>
      <c r="AK36" s="145"/>
      <c r="AL36" s="145"/>
      <c r="AM36" s="371"/>
      <c r="AN36" s="371"/>
      <c r="AO36" s="371"/>
      <c r="AP36" s="371"/>
      <c r="AQ36" s="371"/>
      <c r="AR36" s="185"/>
      <c r="AS36" s="185"/>
      <c r="AT36" s="145"/>
      <c r="AU36" s="145"/>
      <c r="AV36" s="145"/>
      <c r="AW36" s="145"/>
      <c r="AX36" s="376"/>
      <c r="AY36" s="145"/>
      <c r="AZ36" s="145"/>
      <c r="BA36" s="145"/>
      <c r="BB36" s="185"/>
      <c r="BC36" s="145"/>
      <c r="BD36" s="185"/>
      <c r="BE36" s="185"/>
    </row>
    <row r="37" spans="1:57" ht="17.100000000000001" customHeight="1" x14ac:dyDescent="0.5">
      <c r="A37" s="325">
        <v>33</v>
      </c>
      <c r="B37" s="326"/>
      <c r="C37" s="346"/>
      <c r="D37" s="8"/>
      <c r="E37" s="8"/>
      <c r="F37" s="8"/>
      <c r="G37" s="8"/>
      <c r="H37" s="8"/>
      <c r="I37" s="8"/>
      <c r="J37" s="378"/>
      <c r="K37" s="346"/>
      <c r="L37" s="8"/>
      <c r="M37" s="347"/>
      <c r="N37" s="348"/>
      <c r="O37" s="346"/>
      <c r="P37" s="8"/>
      <c r="Q37" s="378"/>
      <c r="R37" s="379"/>
      <c r="S37" s="349"/>
      <c r="T37" s="364"/>
      <c r="U37" s="350"/>
      <c r="V37" s="351"/>
      <c r="W37" s="352"/>
      <c r="X37" s="231"/>
      <c r="Y37" s="353"/>
      <c r="Z37" s="354"/>
      <c r="AA37" s="354"/>
      <c r="AB37" s="355"/>
      <c r="AC37" s="356"/>
      <c r="AD37" s="357"/>
      <c r="AE37" s="357"/>
      <c r="AF37" s="358"/>
      <c r="AG37" s="185"/>
      <c r="AH37" s="359"/>
      <c r="AI37" s="231"/>
      <c r="AJ37" s="145"/>
      <c r="AK37" s="145"/>
      <c r="AL37" s="145"/>
      <c r="AM37" s="371"/>
      <c r="AN37" s="371"/>
      <c r="AO37" s="371"/>
      <c r="AP37" s="371"/>
      <c r="AQ37" s="371"/>
      <c r="AR37" s="185"/>
      <c r="AS37" s="185"/>
      <c r="AT37" s="145"/>
      <c r="AU37" s="145"/>
      <c r="AV37" s="145"/>
      <c r="AW37" s="145"/>
      <c r="AX37" s="376"/>
      <c r="AY37" s="145"/>
      <c r="AZ37" s="145"/>
      <c r="BA37" s="145"/>
      <c r="BB37" s="185"/>
      <c r="BC37" s="145"/>
      <c r="BD37" s="185"/>
      <c r="BE37" s="185"/>
    </row>
    <row r="38" spans="1:57" ht="17.100000000000001" customHeight="1" x14ac:dyDescent="0.5">
      <c r="A38" s="345">
        <v>34</v>
      </c>
      <c r="B38" s="326"/>
      <c r="C38" s="346"/>
      <c r="D38" s="8"/>
      <c r="E38" s="8"/>
      <c r="F38" s="8"/>
      <c r="G38" s="8"/>
      <c r="H38" s="8"/>
      <c r="I38" s="8"/>
      <c r="J38" s="378"/>
      <c r="K38" s="346"/>
      <c r="L38" s="8"/>
      <c r="M38" s="347"/>
      <c r="N38" s="348"/>
      <c r="O38" s="346"/>
      <c r="P38" s="8"/>
      <c r="Q38" s="378"/>
      <c r="R38" s="379"/>
      <c r="S38" s="349"/>
      <c r="T38" s="350"/>
      <c r="U38" s="350"/>
      <c r="V38" s="351"/>
      <c r="W38" s="352"/>
      <c r="X38" s="231"/>
      <c r="Y38" s="353"/>
      <c r="Z38" s="354"/>
      <c r="AA38" s="354"/>
      <c r="AB38" s="355"/>
      <c r="AC38" s="356"/>
      <c r="AD38" s="357"/>
      <c r="AE38" s="357"/>
      <c r="AF38" s="358"/>
      <c r="AG38" s="185"/>
      <c r="AH38" s="359"/>
      <c r="AI38" s="231"/>
      <c r="AJ38" s="145"/>
      <c r="AK38" s="145"/>
      <c r="AL38" s="145"/>
      <c r="AM38" s="371"/>
      <c r="AN38" s="371"/>
      <c r="AO38" s="371"/>
      <c r="AP38" s="371"/>
      <c r="AQ38" s="371"/>
      <c r="AR38" s="185"/>
      <c r="AS38" s="185"/>
      <c r="AT38" s="145"/>
      <c r="AU38" s="145"/>
      <c r="AV38" s="145"/>
      <c r="AW38" s="145"/>
      <c r="AX38" s="376"/>
      <c r="AY38" s="145"/>
      <c r="AZ38" s="145"/>
      <c r="BA38" s="145"/>
      <c r="BB38" s="185"/>
      <c r="BC38" s="145"/>
      <c r="BD38" s="185"/>
      <c r="BE38" s="185"/>
    </row>
    <row r="39" spans="1:57" ht="17.100000000000001" customHeight="1" x14ac:dyDescent="0.5">
      <c r="A39" s="325">
        <v>35</v>
      </c>
      <c r="B39" s="326"/>
      <c r="C39" s="346"/>
      <c r="D39" s="8"/>
      <c r="E39" s="8"/>
      <c r="F39" s="8"/>
      <c r="G39" s="8"/>
      <c r="H39" s="8"/>
      <c r="I39" s="8"/>
      <c r="J39" s="378"/>
      <c r="K39" s="346"/>
      <c r="L39" s="8"/>
      <c r="M39" s="347"/>
      <c r="N39" s="348"/>
      <c r="O39" s="346"/>
      <c r="P39" s="8"/>
      <c r="Q39" s="378"/>
      <c r="R39" s="379"/>
      <c r="S39" s="349"/>
      <c r="T39" s="350"/>
      <c r="U39" s="350"/>
      <c r="V39" s="351"/>
      <c r="W39" s="352"/>
      <c r="X39" s="231"/>
      <c r="Y39" s="353"/>
      <c r="Z39" s="354"/>
      <c r="AA39" s="354"/>
      <c r="AB39" s="355"/>
      <c r="AC39" s="356"/>
      <c r="AD39" s="357"/>
      <c r="AE39" s="357"/>
      <c r="AF39" s="358"/>
      <c r="AG39" s="185"/>
      <c r="AH39" s="359"/>
      <c r="AI39" s="231"/>
      <c r="AJ39" s="145"/>
      <c r="AK39" s="145"/>
      <c r="AL39" s="145"/>
      <c r="AM39" s="371"/>
      <c r="AN39" s="371"/>
      <c r="AO39" s="371"/>
      <c r="AP39" s="371"/>
      <c r="AQ39" s="371"/>
      <c r="AR39" s="185"/>
      <c r="AS39" s="185"/>
      <c r="AT39" s="145"/>
      <c r="AU39" s="145"/>
      <c r="AV39" s="145"/>
      <c r="AW39" s="145"/>
      <c r="AX39" s="376"/>
      <c r="AY39" s="145"/>
      <c r="AZ39" s="145"/>
      <c r="BA39" s="145"/>
      <c r="BB39" s="185"/>
      <c r="BC39" s="145"/>
      <c r="BD39" s="185"/>
      <c r="BE39" s="185"/>
    </row>
    <row r="40" spans="1:57" ht="17.100000000000001" customHeight="1" x14ac:dyDescent="0.5">
      <c r="A40" s="345">
        <v>36</v>
      </c>
      <c r="B40" s="326"/>
      <c r="C40" s="346"/>
      <c r="D40" s="8"/>
      <c r="E40" s="8"/>
      <c r="F40" s="8"/>
      <c r="G40" s="8"/>
      <c r="H40" s="8"/>
      <c r="I40" s="8"/>
      <c r="J40" s="378"/>
      <c r="K40" s="346"/>
      <c r="L40" s="8"/>
      <c r="M40" s="347"/>
      <c r="N40" s="348"/>
      <c r="O40" s="346"/>
      <c r="P40" s="8"/>
      <c r="Q40" s="378"/>
      <c r="R40" s="379"/>
      <c r="S40" s="349"/>
      <c r="T40" s="350"/>
      <c r="U40" s="350"/>
      <c r="V40" s="351"/>
      <c r="W40" s="352"/>
      <c r="X40" s="231"/>
      <c r="Y40" s="353"/>
      <c r="Z40" s="354"/>
      <c r="AA40" s="354"/>
      <c r="AB40" s="355"/>
      <c r="AC40" s="356"/>
      <c r="AD40" s="357"/>
      <c r="AE40" s="357"/>
      <c r="AF40" s="358"/>
      <c r="AG40" s="185"/>
      <c r="AH40" s="359"/>
      <c r="AI40" s="231"/>
      <c r="AJ40" s="145"/>
      <c r="AK40" s="145"/>
      <c r="AL40" s="145"/>
      <c r="AM40" s="371"/>
      <c r="AN40" s="371"/>
      <c r="AO40" s="375"/>
      <c r="AP40" s="371"/>
      <c r="AQ40" s="371"/>
      <c r="AR40" s="185"/>
      <c r="AS40" s="185"/>
      <c r="AT40" s="145"/>
      <c r="AU40" s="145"/>
      <c r="AV40" s="145"/>
      <c r="AW40" s="145"/>
      <c r="AX40" s="376"/>
      <c r="AY40" s="145"/>
      <c r="AZ40" s="145"/>
      <c r="BA40" s="145"/>
      <c r="BB40" s="185"/>
      <c r="BC40" s="145"/>
      <c r="BD40" s="185"/>
      <c r="BE40" s="185"/>
    </row>
    <row r="41" spans="1:57" ht="17.100000000000001" customHeight="1" x14ac:dyDescent="0.5">
      <c r="A41" s="325">
        <v>37</v>
      </c>
      <c r="B41" s="326"/>
      <c r="C41" s="346"/>
      <c r="D41" s="8"/>
      <c r="E41" s="8"/>
      <c r="F41" s="8"/>
      <c r="G41" s="8"/>
      <c r="H41" s="8"/>
      <c r="I41" s="8"/>
      <c r="J41" s="378"/>
      <c r="K41" s="346"/>
      <c r="L41" s="8"/>
      <c r="M41" s="347"/>
      <c r="N41" s="348"/>
      <c r="O41" s="346"/>
      <c r="P41" s="8"/>
      <c r="Q41" s="378"/>
      <c r="R41" s="379"/>
      <c r="S41" s="349"/>
      <c r="T41" s="350"/>
      <c r="U41" s="350"/>
      <c r="V41" s="351"/>
      <c r="W41" s="352"/>
      <c r="X41" s="231"/>
      <c r="Y41" s="353"/>
      <c r="Z41" s="354"/>
      <c r="AA41" s="354"/>
      <c r="AB41" s="355"/>
      <c r="AC41" s="356"/>
      <c r="AD41" s="357"/>
      <c r="AE41" s="357"/>
      <c r="AF41" s="358"/>
      <c r="AG41" s="185"/>
      <c r="AH41" s="359"/>
      <c r="AI41" s="231"/>
      <c r="AJ41" s="145"/>
      <c r="AK41" s="145"/>
      <c r="AL41" s="145"/>
      <c r="AM41" s="371"/>
      <c r="AN41" s="371"/>
      <c r="AO41" s="371"/>
      <c r="AP41" s="371"/>
      <c r="AQ41" s="371"/>
      <c r="AR41" s="185"/>
      <c r="AS41" s="185"/>
      <c r="AT41" s="145"/>
      <c r="AU41" s="145"/>
      <c r="AV41" s="145"/>
      <c r="AW41" s="145"/>
      <c r="AX41" s="376"/>
      <c r="AY41" s="145"/>
      <c r="AZ41" s="145"/>
      <c r="BA41" s="145"/>
      <c r="BB41" s="185"/>
      <c r="BC41" s="145"/>
      <c r="BD41" s="185"/>
      <c r="BE41" s="185"/>
    </row>
    <row r="42" spans="1:57" ht="17.100000000000001" customHeight="1" x14ac:dyDescent="0.5">
      <c r="A42" s="345">
        <v>38</v>
      </c>
      <c r="B42" s="326"/>
      <c r="C42" s="346"/>
      <c r="D42" s="8"/>
      <c r="E42" s="8"/>
      <c r="F42" s="8"/>
      <c r="G42" s="8"/>
      <c r="H42" s="8"/>
      <c r="I42" s="8"/>
      <c r="J42" s="378"/>
      <c r="K42" s="346"/>
      <c r="L42" s="8"/>
      <c r="M42" s="347"/>
      <c r="N42" s="348"/>
      <c r="O42" s="346"/>
      <c r="P42" s="8"/>
      <c r="Q42" s="378"/>
      <c r="R42" s="379"/>
      <c r="S42" s="349"/>
      <c r="T42" s="350"/>
      <c r="U42" s="350"/>
      <c r="V42" s="351"/>
      <c r="W42" s="352"/>
      <c r="X42" s="231"/>
      <c r="Y42" s="353"/>
      <c r="Z42" s="354"/>
      <c r="AA42" s="354"/>
      <c r="AB42" s="355"/>
      <c r="AC42" s="356"/>
      <c r="AD42" s="357"/>
      <c r="AE42" s="357" t="str">
        <f t="shared" si="15"/>
        <v xml:space="preserve"> </v>
      </c>
      <c r="AF42" s="358" t="str">
        <f t="shared" si="16"/>
        <v xml:space="preserve"> </v>
      </c>
      <c r="AG42" s="185"/>
      <c r="AH42" s="359"/>
      <c r="AI42" s="231"/>
      <c r="AJ42" s="145"/>
      <c r="AK42" s="145"/>
      <c r="AL42" s="145"/>
      <c r="AM42" s="371"/>
      <c r="AN42" s="371"/>
      <c r="AO42" s="371"/>
      <c r="AP42" s="371"/>
      <c r="AQ42" s="371"/>
      <c r="AR42" s="185"/>
      <c r="AS42" s="185"/>
      <c r="AT42" s="145"/>
      <c r="AU42" s="145"/>
      <c r="AV42" s="145"/>
      <c r="AW42" s="145"/>
      <c r="AX42" s="376"/>
      <c r="AY42" s="145"/>
      <c r="AZ42" s="145"/>
      <c r="BA42" s="145"/>
      <c r="BB42" s="185"/>
      <c r="BC42" s="145"/>
      <c r="BD42" s="185"/>
      <c r="BE42" s="185"/>
    </row>
    <row r="43" spans="1:57" ht="17.100000000000001" customHeight="1" x14ac:dyDescent="0.5">
      <c r="A43" s="325">
        <v>39</v>
      </c>
      <c r="B43" s="326"/>
      <c r="C43" s="346"/>
      <c r="D43" s="8"/>
      <c r="E43" s="8"/>
      <c r="F43" s="8"/>
      <c r="G43" s="8"/>
      <c r="H43" s="8"/>
      <c r="I43" s="8"/>
      <c r="J43" s="378"/>
      <c r="K43" s="346"/>
      <c r="L43" s="8"/>
      <c r="M43" s="347"/>
      <c r="N43" s="348"/>
      <c r="O43" s="380"/>
      <c r="P43" s="381"/>
      <c r="Q43" s="382"/>
      <c r="R43" s="379"/>
      <c r="S43" s="349"/>
      <c r="T43" s="350"/>
      <c r="U43" s="350"/>
      <c r="V43" s="351"/>
      <c r="W43" s="383"/>
      <c r="X43" s="231"/>
      <c r="Y43" s="353"/>
      <c r="Z43" s="354"/>
      <c r="AA43" s="354"/>
      <c r="AB43" s="355"/>
      <c r="AC43" s="356"/>
      <c r="AD43" s="357"/>
      <c r="AE43" s="357" t="str">
        <f t="shared" si="15"/>
        <v xml:space="preserve"> </v>
      </c>
      <c r="AF43" s="358" t="str">
        <f t="shared" si="16"/>
        <v xml:space="preserve"> </v>
      </c>
      <c r="AG43" s="185"/>
      <c r="AH43" s="359"/>
      <c r="AI43" s="231"/>
      <c r="AJ43" s="145"/>
      <c r="AK43" s="145"/>
      <c r="AL43" s="145"/>
      <c r="AM43" s="371"/>
      <c r="AN43" s="371"/>
      <c r="AO43" s="371"/>
      <c r="AP43" s="371"/>
      <c r="AQ43" s="371"/>
      <c r="AR43" s="185"/>
      <c r="AS43" s="185"/>
      <c r="AT43" s="145"/>
      <c r="AU43" s="145"/>
      <c r="AV43" s="145"/>
      <c r="AW43" s="145"/>
      <c r="AX43" s="376"/>
      <c r="AY43" s="145"/>
      <c r="AZ43" s="145"/>
      <c r="BA43" s="145"/>
      <c r="BB43" s="185"/>
      <c r="BC43" s="145"/>
      <c r="BD43" s="185"/>
      <c r="BE43" s="185"/>
    </row>
    <row r="44" spans="1:57" s="185" customFormat="1" ht="16.5" customHeight="1" thickBot="1" x14ac:dyDescent="0.55000000000000004">
      <c r="A44" s="384">
        <v>40</v>
      </c>
      <c r="B44" s="326"/>
      <c r="C44" s="385"/>
      <c r="D44" s="386"/>
      <c r="E44" s="386"/>
      <c r="F44" s="386"/>
      <c r="G44" s="386"/>
      <c r="H44" s="386"/>
      <c r="I44" s="386"/>
      <c r="J44" s="387"/>
      <c r="K44" s="385"/>
      <c r="L44" s="386"/>
      <c r="M44" s="388"/>
      <c r="N44" s="389"/>
      <c r="O44" s="385"/>
      <c r="P44" s="386"/>
      <c r="Q44" s="390"/>
      <c r="R44" s="391"/>
      <c r="S44" s="349"/>
      <c r="T44" s="350"/>
      <c r="U44" s="350"/>
      <c r="V44" s="351"/>
      <c r="W44" s="392"/>
      <c r="X44" s="231"/>
      <c r="Y44" s="353"/>
      <c r="Z44" s="354"/>
      <c r="AA44" s="354"/>
      <c r="AB44" s="355"/>
      <c r="AC44" s="356"/>
      <c r="AD44" s="357"/>
      <c r="AE44" s="357" t="str">
        <f t="shared" si="15"/>
        <v xml:space="preserve"> </v>
      </c>
      <c r="AF44" s="358" t="str">
        <f t="shared" si="16"/>
        <v xml:space="preserve"> </v>
      </c>
      <c r="AG44" s="231"/>
      <c r="AH44" s="359"/>
      <c r="AI44" s="231"/>
      <c r="AJ44" s="145"/>
      <c r="AK44" s="145"/>
      <c r="AL44" s="145"/>
      <c r="AM44" s="371"/>
      <c r="AN44" s="371"/>
      <c r="AO44" s="375"/>
      <c r="AP44" s="371"/>
      <c r="AQ44" s="371"/>
      <c r="AT44" s="145"/>
      <c r="AU44" s="145"/>
      <c r="AV44" s="145"/>
      <c r="AW44" s="145"/>
      <c r="AX44" s="376"/>
      <c r="AY44" s="145"/>
      <c r="AZ44" s="145"/>
      <c r="BA44" s="145"/>
      <c r="BC44" s="145"/>
    </row>
    <row r="45" spans="1:57" s="185" customFormat="1" ht="5.25" customHeight="1" x14ac:dyDescent="0.5">
      <c r="A45" s="393"/>
      <c r="B45" s="394"/>
      <c r="C45" s="145"/>
      <c r="D45" s="145"/>
      <c r="E45" s="145"/>
      <c r="F45" s="145"/>
      <c r="G45" s="145"/>
      <c r="H45" s="145"/>
      <c r="I45" s="145"/>
      <c r="J45" s="145"/>
      <c r="K45" s="371"/>
      <c r="L45" s="371"/>
      <c r="M45" s="145"/>
      <c r="N45" s="145"/>
      <c r="O45" s="145"/>
      <c r="P45" s="145"/>
      <c r="Q45" s="371"/>
      <c r="R45" s="371"/>
      <c r="S45" s="145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145"/>
      <c r="AK45" s="145"/>
      <c r="AL45" s="145"/>
      <c r="AM45" s="371"/>
      <c r="AN45" s="371"/>
      <c r="AO45" s="375"/>
      <c r="AP45" s="371"/>
      <c r="AQ45" s="371"/>
      <c r="AT45" s="145"/>
      <c r="AU45" s="145"/>
      <c r="AV45" s="145"/>
      <c r="AW45" s="145"/>
      <c r="AX45" s="376"/>
      <c r="AY45" s="145"/>
      <c r="AZ45" s="145"/>
      <c r="BA45" s="145"/>
      <c r="BC45" s="145"/>
    </row>
    <row r="46" spans="1:57" s="185" customFormat="1" ht="5.25" customHeight="1" x14ac:dyDescent="0.5">
      <c r="A46" s="393"/>
      <c r="B46" s="394"/>
      <c r="C46" s="145"/>
      <c r="D46" s="145"/>
      <c r="E46" s="145"/>
      <c r="F46" s="145"/>
      <c r="G46" s="145"/>
      <c r="H46" s="145"/>
      <c r="I46" s="145"/>
      <c r="J46" s="145"/>
      <c r="K46" s="371"/>
      <c r="L46" s="371"/>
      <c r="M46" s="145"/>
      <c r="N46" s="145"/>
      <c r="O46" s="145"/>
      <c r="P46" s="145"/>
      <c r="Q46" s="371"/>
      <c r="R46" s="371"/>
      <c r="S46" s="14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145"/>
      <c r="AK46" s="145"/>
      <c r="AL46" s="145"/>
      <c r="AM46" s="371"/>
      <c r="AN46" s="371"/>
      <c r="AO46" s="375"/>
      <c r="AP46" s="371"/>
      <c r="AQ46" s="371"/>
      <c r="AT46" s="145"/>
      <c r="AU46" s="145"/>
      <c r="AV46" s="145"/>
      <c r="AW46" s="145"/>
      <c r="AX46" s="376"/>
      <c r="AY46" s="145"/>
      <c r="AZ46" s="145"/>
      <c r="BA46" s="145"/>
      <c r="BC46" s="145"/>
    </row>
    <row r="47" spans="1:57" s="185" customFormat="1" ht="5.25" customHeight="1" x14ac:dyDescent="0.5">
      <c r="A47" s="393"/>
      <c r="B47" s="394"/>
      <c r="C47" s="145"/>
      <c r="D47" s="145"/>
      <c r="E47" s="145"/>
      <c r="F47" s="145"/>
      <c r="G47" s="145"/>
      <c r="H47" s="145"/>
      <c r="I47" s="145"/>
      <c r="J47" s="145"/>
      <c r="K47" s="371"/>
      <c r="L47" s="371"/>
      <c r="M47" s="145"/>
      <c r="N47" s="145"/>
      <c r="O47" s="145"/>
      <c r="P47" s="145"/>
      <c r="Q47" s="371"/>
      <c r="R47" s="371"/>
      <c r="S47" s="14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145"/>
      <c r="AK47" s="145"/>
      <c r="AL47" s="145"/>
      <c r="AM47" s="371"/>
      <c r="AN47" s="371"/>
      <c r="AO47" s="375"/>
      <c r="AP47" s="371"/>
      <c r="AQ47" s="371"/>
      <c r="AT47" s="145"/>
      <c r="AU47" s="145"/>
      <c r="AV47" s="145"/>
      <c r="AW47" s="145"/>
      <c r="AX47" s="376"/>
      <c r="AY47" s="145"/>
      <c r="AZ47" s="145"/>
      <c r="BA47" s="145"/>
      <c r="BC47" s="145"/>
    </row>
    <row r="48" spans="1:57" s="185" customFormat="1" ht="5.25" customHeight="1" x14ac:dyDescent="0.5">
      <c r="A48" s="393"/>
      <c r="B48" s="394"/>
      <c r="C48" s="145"/>
      <c r="D48" s="145"/>
      <c r="E48" s="145"/>
      <c r="F48" s="145"/>
      <c r="G48" s="145"/>
      <c r="H48" s="145"/>
      <c r="I48" s="145"/>
      <c r="J48" s="145"/>
      <c r="K48" s="371"/>
      <c r="L48" s="371"/>
      <c r="M48" s="145"/>
      <c r="N48" s="145"/>
      <c r="O48" s="145"/>
      <c r="P48" s="145"/>
      <c r="Q48" s="371"/>
      <c r="R48" s="371"/>
      <c r="S48" s="14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145"/>
      <c r="AK48" s="145"/>
      <c r="AL48" s="145"/>
      <c r="AM48" s="371"/>
      <c r="AN48" s="371"/>
      <c r="AO48" s="375"/>
      <c r="AP48" s="371"/>
      <c r="AQ48" s="371"/>
      <c r="AT48" s="145"/>
      <c r="AU48" s="145"/>
      <c r="AV48" s="145"/>
      <c r="AW48" s="145"/>
      <c r="AX48" s="376"/>
      <c r="AY48" s="145"/>
      <c r="AZ48" s="145"/>
      <c r="BA48" s="145"/>
      <c r="BC48" s="145"/>
    </row>
    <row r="49" spans="1:55" s="185" customFormat="1" ht="5.25" customHeight="1" x14ac:dyDescent="0.5">
      <c r="A49" s="393"/>
      <c r="B49" s="394"/>
      <c r="C49" s="145"/>
      <c r="D49" s="145"/>
      <c r="E49" s="145"/>
      <c r="F49" s="145"/>
      <c r="G49" s="145"/>
      <c r="H49" s="145"/>
      <c r="I49" s="145"/>
      <c r="J49" s="145"/>
      <c r="K49" s="371"/>
      <c r="L49" s="371"/>
      <c r="M49" s="145"/>
      <c r="N49" s="145"/>
      <c r="O49" s="145"/>
      <c r="P49" s="145"/>
      <c r="Q49" s="371"/>
      <c r="R49" s="371"/>
      <c r="S49" s="14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145"/>
      <c r="AK49" s="145"/>
      <c r="AL49" s="145"/>
      <c r="AM49" s="371"/>
      <c r="AN49" s="371"/>
      <c r="AO49" s="375"/>
      <c r="AP49" s="371"/>
      <c r="AQ49" s="371"/>
      <c r="AT49" s="145"/>
      <c r="AU49" s="145"/>
      <c r="AV49" s="145"/>
      <c r="AW49" s="145"/>
      <c r="AX49" s="376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5" t="s">
        <v>29</v>
      </c>
      <c r="G50" s="396"/>
      <c r="H50" s="350">
        <v>0</v>
      </c>
      <c r="I50" s="395" t="s">
        <v>27</v>
      </c>
      <c r="J50" s="395"/>
      <c r="K50" s="350">
        <f>COUNTIF($AF$5:$AF$44,"0")</f>
        <v>4</v>
      </c>
      <c r="L50" s="350" t="s">
        <v>28</v>
      </c>
      <c r="M50" s="395" t="s">
        <v>29</v>
      </c>
      <c r="N50" s="395"/>
      <c r="O50" s="350">
        <v>0</v>
      </c>
      <c r="P50" s="395" t="s">
        <v>27</v>
      </c>
      <c r="Q50" s="395"/>
      <c r="R50" s="350">
        <f>COUNTIF($AH$5:$AH$44,"0")</f>
        <v>15</v>
      </c>
      <c r="S50" s="350" t="s">
        <v>28</v>
      </c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145"/>
      <c r="AK50" s="145"/>
      <c r="AL50" s="145"/>
      <c r="AM50" s="371"/>
      <c r="AN50" s="371"/>
      <c r="AO50" s="371"/>
      <c r="AP50" s="371"/>
      <c r="AQ50" s="371"/>
      <c r="AR50" s="185"/>
      <c r="AS50" s="185"/>
      <c r="AT50" s="145"/>
      <c r="AU50" s="145"/>
      <c r="AV50" s="145"/>
      <c r="AW50" s="145"/>
      <c r="AX50" s="376"/>
      <c r="AY50" s="145"/>
      <c r="AZ50" s="145"/>
      <c r="BA50" s="145"/>
      <c r="BB50" s="185"/>
      <c r="BC50" s="145"/>
    </row>
    <row r="51" spans="1:55" ht="30" customHeight="1" x14ac:dyDescent="0.55000000000000004">
      <c r="B51" s="1"/>
      <c r="C51" s="1"/>
      <c r="E51" s="1"/>
      <c r="F51" s="395" t="s">
        <v>29</v>
      </c>
      <c r="G51" s="396"/>
      <c r="H51" s="350">
        <v>1</v>
      </c>
      <c r="I51" s="395" t="s">
        <v>27</v>
      </c>
      <c r="J51" s="395"/>
      <c r="K51" s="350">
        <f>COUNTIF($AE$5:$AE$44,"1")</f>
        <v>6</v>
      </c>
      <c r="L51" s="350" t="s">
        <v>28</v>
      </c>
      <c r="M51" s="395" t="s">
        <v>29</v>
      </c>
      <c r="N51" s="395"/>
      <c r="O51" s="350">
        <v>1</v>
      </c>
      <c r="P51" s="395" t="s">
        <v>27</v>
      </c>
      <c r="Q51" s="395"/>
      <c r="R51" s="350">
        <f>COUNTIF($AH$5:$AH$44,"1")</f>
        <v>2</v>
      </c>
      <c r="S51" s="350" t="s">
        <v>28</v>
      </c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145"/>
      <c r="AK51" s="145"/>
      <c r="AL51" s="145"/>
      <c r="AM51" s="371"/>
      <c r="AN51" s="371"/>
      <c r="AO51" s="371"/>
      <c r="AP51" s="371"/>
      <c r="AQ51" s="371"/>
      <c r="AR51" s="185"/>
      <c r="AS51" s="185"/>
      <c r="AT51" s="145"/>
      <c r="AU51" s="145"/>
      <c r="AV51" s="145"/>
      <c r="AW51" s="145"/>
      <c r="AX51" s="376"/>
      <c r="AY51" s="145"/>
      <c r="AZ51" s="145"/>
      <c r="BA51" s="145"/>
      <c r="BB51" s="185"/>
      <c r="BC51" s="145"/>
    </row>
    <row r="52" spans="1:55" ht="30" customHeight="1" x14ac:dyDescent="0.55000000000000004">
      <c r="B52" s="1"/>
      <c r="C52" s="1"/>
      <c r="E52" s="1"/>
      <c r="F52" s="395" t="s">
        <v>29</v>
      </c>
      <c r="G52" s="396"/>
      <c r="H52" s="350">
        <v>2</v>
      </c>
      <c r="I52" s="395" t="s">
        <v>27</v>
      </c>
      <c r="J52" s="395"/>
      <c r="K52" s="350">
        <f>COUNTIF($AD$5:$AD$44,"2")</f>
        <v>8</v>
      </c>
      <c r="L52" s="350" t="s">
        <v>28</v>
      </c>
      <c r="M52" s="395" t="s">
        <v>29</v>
      </c>
      <c r="N52" s="395"/>
      <c r="O52" s="350">
        <v>2</v>
      </c>
      <c r="P52" s="395" t="s">
        <v>27</v>
      </c>
      <c r="Q52" s="395"/>
      <c r="R52" s="350">
        <f>COUNTIF($AH$5:$AH$44,"2")</f>
        <v>3</v>
      </c>
      <c r="S52" s="350" t="s">
        <v>28</v>
      </c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145"/>
      <c r="AK52" s="145"/>
      <c r="AL52" s="145"/>
      <c r="AM52" s="371"/>
      <c r="AN52" s="371"/>
      <c r="AO52" s="371"/>
      <c r="AP52" s="371"/>
      <c r="AQ52" s="371"/>
      <c r="AR52" s="185"/>
      <c r="AS52" s="185"/>
      <c r="AT52" s="145"/>
      <c r="AU52" s="145"/>
      <c r="AV52" s="145"/>
      <c r="AW52" s="145"/>
      <c r="AX52" s="376"/>
      <c r="AY52" s="145"/>
      <c r="AZ52" s="145"/>
      <c r="BA52" s="145"/>
      <c r="BB52" s="185"/>
      <c r="BC52" s="145"/>
    </row>
    <row r="53" spans="1:55" ht="30" customHeight="1" x14ac:dyDescent="0.55000000000000004">
      <c r="B53" s="1"/>
      <c r="C53" s="1"/>
      <c r="E53" s="1"/>
      <c r="F53" s="395" t="s">
        <v>29</v>
      </c>
      <c r="G53" s="396"/>
      <c r="H53" s="350">
        <v>3</v>
      </c>
      <c r="I53" s="395" t="s">
        <v>27</v>
      </c>
      <c r="J53" s="395"/>
      <c r="K53" s="350">
        <f>COUNTIF($AC$5:$AC$44,"3")</f>
        <v>4</v>
      </c>
      <c r="L53" s="350" t="s">
        <v>28</v>
      </c>
      <c r="M53" s="395" t="s">
        <v>29</v>
      </c>
      <c r="N53" s="395"/>
      <c r="O53" s="350">
        <v>3</v>
      </c>
      <c r="P53" s="395" t="s">
        <v>27</v>
      </c>
      <c r="Q53" s="395"/>
      <c r="R53" s="350">
        <f>COUNTIF($AH$5:$AH$44,"3")</f>
        <v>2</v>
      </c>
      <c r="S53" s="350" t="s">
        <v>28</v>
      </c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145"/>
      <c r="AK53" s="145"/>
      <c r="AL53" s="145"/>
      <c r="AM53" s="371"/>
      <c r="AN53" s="371"/>
      <c r="AO53" s="371"/>
      <c r="AP53" s="371"/>
      <c r="AQ53" s="371"/>
      <c r="AR53" s="185"/>
      <c r="AS53" s="185"/>
      <c r="AT53" s="145"/>
      <c r="AU53" s="145"/>
      <c r="AV53" s="145"/>
      <c r="AW53" s="145"/>
      <c r="AX53" s="376"/>
      <c r="AY53" s="145"/>
      <c r="AZ53" s="145"/>
      <c r="BA53" s="145"/>
      <c r="BB53" s="185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22</v>
      </c>
      <c r="L54" s="1"/>
      <c r="M54" s="1"/>
      <c r="N54" s="1"/>
      <c r="O54" s="1"/>
      <c r="P54" s="1"/>
      <c r="Q54" s="1"/>
      <c r="R54" s="1">
        <f>SUM(R50:R53)</f>
        <v>22</v>
      </c>
      <c r="S54" s="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145"/>
      <c r="AK54" s="145"/>
      <c r="AL54" s="145"/>
      <c r="AM54" s="371"/>
      <c r="AN54" s="371"/>
      <c r="AO54" s="375"/>
      <c r="AP54" s="371"/>
      <c r="AQ54" s="371"/>
      <c r="AR54" s="185"/>
      <c r="AS54" s="185"/>
      <c r="AT54" s="145"/>
      <c r="AU54" s="145"/>
      <c r="AV54" s="145"/>
      <c r="AW54" s="145"/>
      <c r="AX54" s="376"/>
      <c r="AY54" s="145"/>
      <c r="AZ54" s="145"/>
      <c r="BA54" s="145"/>
      <c r="BB54" s="185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145"/>
      <c r="AK55" s="145"/>
      <c r="AL55" s="145"/>
      <c r="AM55" s="371"/>
      <c r="AN55" s="371"/>
      <c r="AO55" s="371"/>
      <c r="AP55" s="371"/>
      <c r="AQ55" s="371"/>
      <c r="AR55" s="185"/>
      <c r="AS55" s="185"/>
      <c r="AT55" s="145"/>
      <c r="AU55" s="145"/>
      <c r="AV55" s="145"/>
      <c r="AW55" s="145"/>
      <c r="AX55" s="376"/>
      <c r="AY55" s="145"/>
      <c r="AZ55" s="145"/>
      <c r="BA55" s="145"/>
      <c r="BB55" s="185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145"/>
      <c r="AK56" s="145"/>
      <c r="AL56" s="371"/>
      <c r="AM56" s="371"/>
      <c r="AN56" s="371"/>
      <c r="AO56" s="371"/>
      <c r="AP56" s="371"/>
      <c r="AQ56" s="371"/>
      <c r="AR56" s="185"/>
      <c r="AS56" s="185"/>
      <c r="AT56" s="145"/>
      <c r="AU56" s="145"/>
      <c r="AV56" s="145"/>
      <c r="AW56" s="145"/>
      <c r="AX56" s="376"/>
      <c r="AY56" s="145"/>
      <c r="AZ56" s="145"/>
      <c r="BA56" s="145"/>
      <c r="BB56" s="185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20</vt:i4>
      </vt:variant>
    </vt:vector>
  </HeadingPairs>
  <TitlesOfParts>
    <vt:vector size="42" baseType="lpstr">
      <vt:lpstr>ปกห้อง1-1</vt:lpstr>
      <vt:lpstr>ผลการเรียนรู้</vt:lpstr>
      <vt:lpstr>เวลาเรียน1-1</vt:lpstr>
      <vt:lpstr>Sheet4</vt:lpstr>
      <vt:lpstr>รวมคะแนน1-1</vt:lpstr>
      <vt:lpstr>ใบประกาศผลการเรียน1-1</vt:lpstr>
      <vt:lpstr>คุณลักษณะ1-1</vt:lpstr>
      <vt:lpstr>ปกห้อง1-2</vt:lpstr>
      <vt:lpstr>เวลาเรียน1-2</vt:lpstr>
      <vt:lpstr>รวมคะแนน1-2</vt:lpstr>
      <vt:lpstr>ใบประกาศผลการเรียน1-2</vt:lpstr>
      <vt:lpstr>คุณลักษณะ1-2</vt:lpstr>
      <vt:lpstr>ปกห้อง1-3</vt:lpstr>
      <vt:lpstr>เวลาเรียน1-3</vt:lpstr>
      <vt:lpstr>รวมคะแนน1-3</vt:lpstr>
      <vt:lpstr>ใบประกาศผลการเรียน1-3</vt:lpstr>
      <vt:lpstr>คุณลักษณะ1-3</vt:lpstr>
      <vt:lpstr>ปกห้อง1-4</vt:lpstr>
      <vt:lpstr>เวลาเรียน1-4</vt:lpstr>
      <vt:lpstr>รวมคะแนน1-4</vt:lpstr>
      <vt:lpstr>ใบประกาศผลการเรียน1-4</vt:lpstr>
      <vt:lpstr>คุณลักษณะ1-4</vt:lpstr>
      <vt:lpstr>'คุณลักษณะ1-1'!Print_Area</vt:lpstr>
      <vt:lpstr>'คุณลักษณะ1-2'!Print_Area</vt:lpstr>
      <vt:lpstr>'คุณลักษณะ1-3'!Print_Area</vt:lpstr>
      <vt:lpstr>'คุณลักษณะ1-4'!Print_Area</vt:lpstr>
      <vt:lpstr>'ใบประกาศผลการเรียน1-1'!Print_Area</vt:lpstr>
      <vt:lpstr>'ใบประกาศผลการเรียน1-2'!Print_Area</vt:lpstr>
      <vt:lpstr>'ใบประกาศผลการเรียน1-3'!Print_Area</vt:lpstr>
      <vt:lpstr>'ใบประกาศผลการเรียน1-4'!Print_Area</vt:lpstr>
      <vt:lpstr>'ปกห้อง1-1'!Print_Area</vt:lpstr>
      <vt:lpstr>'ปกห้อง1-2'!Print_Area</vt:lpstr>
      <vt:lpstr>'ปกห้อง1-3'!Print_Area</vt:lpstr>
      <vt:lpstr>'ปกห้อง1-4'!Print_Area</vt:lpstr>
      <vt:lpstr>'รวมคะแนน1-1'!Print_Area</vt:lpstr>
      <vt:lpstr>'รวมคะแนน1-2'!Print_Area</vt:lpstr>
      <vt:lpstr>'รวมคะแนน1-3'!Print_Area</vt:lpstr>
      <vt:lpstr>'รวมคะแนน1-4'!Print_Area</vt:lpstr>
      <vt:lpstr>'เวลาเรียน1-1'!Print_Area</vt:lpstr>
      <vt:lpstr>'เวลาเรียน1-2'!Print_Area</vt:lpstr>
      <vt:lpstr>'เวลาเรียน1-3'!Print_Area</vt:lpstr>
      <vt:lpstr>'เวลาเรียน1-4'!Print_Area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Administrator</cp:lastModifiedBy>
  <cp:lastPrinted>2020-02-13T08:41:57Z</cp:lastPrinted>
  <dcterms:created xsi:type="dcterms:W3CDTF">2006-03-02T07:28:25Z</dcterms:created>
  <dcterms:modified xsi:type="dcterms:W3CDTF">2020-09-27T15:24:03Z</dcterms:modified>
</cp:coreProperties>
</file>