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Documents\ปพ5263\"/>
    </mc:Choice>
  </mc:AlternateContent>
  <xr:revisionPtr revIDLastSave="0" documentId="8_{83A3821F-72BE-4AE6-B014-A39ABE05E305}" xr6:coauthVersionLast="46" xr6:coauthVersionMax="46" xr10:uidLastSave="{00000000-0000-0000-0000-000000000000}"/>
  <bookViews>
    <workbookView xWindow="-120" yWindow="-120" windowWidth="29040" windowHeight="15840" tabRatio="887" firstSheet="11" activeTab="21" xr2:uid="{00000000-000D-0000-FFFF-FFFF00000000}"/>
  </bookViews>
  <sheets>
    <sheet name="ปกห้อง2-1" sheetId="65" r:id="rId1"/>
    <sheet name="ผลการเรียนรู้ " sheetId="89" r:id="rId2"/>
    <sheet name="หน่วยการเรียนรู้" sheetId="90" r:id="rId3"/>
    <sheet name="เวลาเรียน2-1" sheetId="91" r:id="rId4"/>
    <sheet name="Sheet4" sheetId="15" state="hidden" r:id="rId5"/>
    <sheet name="รวมคะแนน2-1" sheetId="68" r:id="rId6"/>
    <sheet name="ใบประกาศผลการเรียน2-1" sheetId="69" r:id="rId7"/>
    <sheet name="คุณลักษณะ2-1" sheetId="70" r:id="rId8"/>
    <sheet name="ปกห้อง2-2" sheetId="71" r:id="rId9"/>
    <sheet name="เวลาเรียน2-2" sheetId="92" r:id="rId10"/>
    <sheet name="รวมคะแนน2-2" sheetId="73" r:id="rId11"/>
    <sheet name="ใบประกาศผลการเรียน2-2" sheetId="74" r:id="rId12"/>
    <sheet name="คุณลักษณะ2-2" sheetId="75" r:id="rId13"/>
    <sheet name="ปกห้อง2-3" sheetId="76" r:id="rId14"/>
    <sheet name="เวลาเรียน2-3" sheetId="93" r:id="rId15"/>
    <sheet name="รวมคะแนน2-3" sheetId="78" r:id="rId16"/>
    <sheet name="ใบประกาศผลการเรียน2-3" sheetId="79" r:id="rId17"/>
    <sheet name="คุณลักษณะ2-3" sheetId="80" r:id="rId18"/>
    <sheet name="ปกห้อง2-4" sheetId="83" r:id="rId19"/>
    <sheet name="เวลาเรียน2-4" sheetId="94" r:id="rId20"/>
    <sheet name="รวมคะแนน2-4" sheetId="85" r:id="rId21"/>
    <sheet name="ใบประกาศผลการเรียน2-4" sheetId="86" r:id="rId22"/>
    <sheet name="คุณลักษณะ2-4" sheetId="87" r:id="rId23"/>
  </sheets>
  <definedNames>
    <definedName name="_xlnm.Print_Area" localSheetId="7">'คุณลักษณะ2-1'!$B$1:$AI$49</definedName>
    <definedName name="_xlnm.Print_Area" localSheetId="12">'คุณลักษณะ2-2'!$A$1:$AI$49</definedName>
    <definedName name="_xlnm.Print_Area" localSheetId="17">'คุณลักษณะ2-3'!$A$1:$AI$49</definedName>
    <definedName name="_xlnm.Print_Area" localSheetId="22">'คุณลักษณะ2-4'!$A$1:$AI$49</definedName>
    <definedName name="_xlnm.Print_Area" localSheetId="6">'ใบประกาศผลการเรียน2-1'!$A$1:$J$39</definedName>
    <definedName name="_xlnm.Print_Area" localSheetId="11">'ใบประกาศผลการเรียน2-2'!$A$1:$J$39</definedName>
    <definedName name="_xlnm.Print_Area" localSheetId="16">'ใบประกาศผลการเรียน2-3'!$A$1:$J$39</definedName>
    <definedName name="_xlnm.Print_Area" localSheetId="21">'ใบประกาศผลการเรียน2-4'!$A$1:$J$39</definedName>
    <definedName name="_xlnm.Print_Area" localSheetId="0">'ปกห้อง2-1'!$A$1:$R$84</definedName>
    <definedName name="_xlnm.Print_Area" localSheetId="8">'ปกห้อง2-2'!$A$1:$R$84</definedName>
    <definedName name="_xlnm.Print_Area" localSheetId="13">'ปกห้อง2-3'!$A$1:$R$84</definedName>
    <definedName name="_xlnm.Print_Area" localSheetId="18">'ปกห้อง2-4'!$A$1:$R$84</definedName>
    <definedName name="_xlnm.Print_Area" localSheetId="1">'ผลการเรียนรู้ '!$A$1:$L$73</definedName>
    <definedName name="_xlnm.Print_Area" localSheetId="5">'รวมคะแนน2-1'!$A$1:$AA$55</definedName>
    <definedName name="_xlnm.Print_Area" localSheetId="10">'รวมคะแนน2-2'!$A$1:$AA$55</definedName>
    <definedName name="_xlnm.Print_Area" localSheetId="15">'รวมคะแนน2-3'!$A$1:$AA$55</definedName>
    <definedName name="_xlnm.Print_Area" localSheetId="20">'รวมคะแนน2-4'!$A$1:$AA$55</definedName>
    <definedName name="_xlnm.Print_Area" localSheetId="3">'เวลาเรียน2-1'!$A$1:$CW$40</definedName>
    <definedName name="_xlnm.Print_Area" localSheetId="9">'เวลาเรียน2-2'!$A$1:$CW$40</definedName>
    <definedName name="_xlnm.Print_Area" localSheetId="14">'เวลาเรียน2-3'!$A$1:$CW$40</definedName>
    <definedName name="_xlnm.Print_Area" localSheetId="19">'เวลาเรียน2-4'!$A$1:$CW$40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L26" i="94" l="1"/>
  <c r="CI26" i="94" s="1"/>
  <c r="CL27" i="94"/>
  <c r="CI27" i="94" s="1"/>
  <c r="CL28" i="94"/>
  <c r="CI28" i="94" s="1"/>
  <c r="CL29" i="94"/>
  <c r="CI29" i="94" s="1"/>
  <c r="CL30" i="94"/>
  <c r="CI30" i="94" s="1"/>
  <c r="CL31" i="94"/>
  <c r="CI31" i="94" s="1"/>
  <c r="CL32" i="94"/>
  <c r="CL26" i="93"/>
  <c r="CI26" i="93" s="1"/>
  <c r="CL27" i="93"/>
  <c r="CI27" i="93" s="1"/>
  <c r="CL28" i="93"/>
  <c r="CI28" i="93" s="1"/>
  <c r="CL29" i="93"/>
  <c r="CI29" i="93" s="1"/>
  <c r="CL30" i="93"/>
  <c r="CI30" i="93" s="1"/>
  <c r="CL31" i="93"/>
  <c r="CL26" i="91" l="1"/>
  <c r="CI26" i="91" s="1"/>
  <c r="CL27" i="91"/>
  <c r="CI27" i="91" s="1"/>
  <c r="CL28" i="91"/>
  <c r="CI28" i="91" s="1"/>
  <c r="CL29" i="91"/>
  <c r="CI29" i="91" s="1"/>
  <c r="CL30" i="91"/>
  <c r="CI30" i="91" s="1"/>
  <c r="CL31" i="91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26" i="87"/>
  <c r="C27" i="87"/>
  <c r="C28" i="87"/>
  <c r="C29" i="87"/>
  <c r="C5" i="87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27" i="86"/>
  <c r="D28" i="86"/>
  <c r="D29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D5" i="86"/>
  <c r="C5" i="86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29" i="85"/>
  <c r="C30" i="85"/>
  <c r="C31" i="85"/>
  <c r="C7" i="85"/>
  <c r="CL40" i="94"/>
  <c r="CI40" i="94" s="1"/>
  <c r="CL39" i="94"/>
  <c r="CI39" i="94" s="1"/>
  <c r="CL38" i="94"/>
  <c r="CI38" i="94" s="1"/>
  <c r="CL37" i="94"/>
  <c r="CI37" i="94" s="1"/>
  <c r="CL36" i="94"/>
  <c r="CI36" i="94" s="1"/>
  <c r="CL35" i="94"/>
  <c r="CI35" i="94" s="1"/>
  <c r="CL34" i="94"/>
  <c r="CI34" i="94" s="1"/>
  <c r="CL33" i="94"/>
  <c r="CI33" i="94" s="1"/>
  <c r="CI32" i="94"/>
  <c r="CL25" i="94"/>
  <c r="CI25" i="94" s="1"/>
  <c r="CL24" i="94"/>
  <c r="CI24" i="94" s="1"/>
  <c r="CL23" i="94"/>
  <c r="CI23" i="94" s="1"/>
  <c r="CL22" i="94"/>
  <c r="CI22" i="94" s="1"/>
  <c r="CL21" i="94"/>
  <c r="CI21" i="94" s="1"/>
  <c r="CL20" i="94"/>
  <c r="CI20" i="94" s="1"/>
  <c r="CL19" i="94"/>
  <c r="CI19" i="94" s="1"/>
  <c r="CL18" i="94"/>
  <c r="CI18" i="94" s="1"/>
  <c r="CL17" i="94"/>
  <c r="CI17" i="94" s="1"/>
  <c r="CL16" i="94"/>
  <c r="CI16" i="94" s="1"/>
  <c r="CL15" i="94"/>
  <c r="CI15" i="94" s="1"/>
  <c r="CL14" i="94"/>
  <c r="CI14" i="94" s="1"/>
  <c r="CL13" i="94"/>
  <c r="CI13" i="94" s="1"/>
  <c r="CL12" i="94"/>
  <c r="CI12" i="94" s="1"/>
  <c r="CL11" i="94"/>
  <c r="CI11" i="94" s="1"/>
  <c r="CL10" i="94"/>
  <c r="CI10" i="94" s="1"/>
  <c r="CL9" i="94"/>
  <c r="CI9" i="94" s="1"/>
  <c r="CL8" i="94"/>
  <c r="CI8" i="94" s="1"/>
  <c r="CL7" i="94"/>
  <c r="CI7" i="94" s="1"/>
  <c r="CL6" i="94"/>
  <c r="CI6" i="94" s="1"/>
  <c r="CI5" i="94"/>
  <c r="C6" i="80"/>
  <c r="C7" i="80"/>
  <c r="C8" i="80"/>
  <c r="C9" i="80"/>
  <c r="C10" i="80"/>
  <c r="C11" i="80"/>
  <c r="C12" i="80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27" i="80"/>
  <c r="C28" i="80"/>
  <c r="C29" i="80"/>
  <c r="C30" i="80"/>
  <c r="C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D27" i="79"/>
  <c r="D28" i="79"/>
  <c r="D29" i="79"/>
  <c r="D30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C27" i="79"/>
  <c r="C28" i="79"/>
  <c r="C29" i="79"/>
  <c r="C30" i="79"/>
  <c r="D5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29" i="78"/>
  <c r="C30" i="78"/>
  <c r="C31" i="78"/>
  <c r="C32" i="78"/>
  <c r="C7" i="78"/>
  <c r="CL40" i="93"/>
  <c r="CI40" i="93" s="1"/>
  <c r="CL39" i="93"/>
  <c r="CI39" i="93" s="1"/>
  <c r="CL38" i="93"/>
  <c r="CI38" i="93" s="1"/>
  <c r="CL37" i="93"/>
  <c r="CI37" i="93" s="1"/>
  <c r="CL36" i="93"/>
  <c r="CI36" i="93" s="1"/>
  <c r="CL35" i="93"/>
  <c r="CI35" i="93" s="1"/>
  <c r="CL34" i="93"/>
  <c r="CI34" i="93" s="1"/>
  <c r="CL33" i="93"/>
  <c r="CI33" i="93" s="1"/>
  <c r="CL32" i="93"/>
  <c r="CI32" i="93" s="1"/>
  <c r="CI31" i="93"/>
  <c r="CL25" i="93"/>
  <c r="CI25" i="93" s="1"/>
  <c r="CL24" i="93"/>
  <c r="CI24" i="93" s="1"/>
  <c r="CL23" i="93"/>
  <c r="CI23" i="93" s="1"/>
  <c r="CL22" i="93"/>
  <c r="CI22" i="93" s="1"/>
  <c r="CL21" i="93"/>
  <c r="CI21" i="93" s="1"/>
  <c r="CL20" i="93"/>
  <c r="CI20" i="93" s="1"/>
  <c r="CL19" i="93"/>
  <c r="CI19" i="93" s="1"/>
  <c r="CL18" i="93"/>
  <c r="CI18" i="93" s="1"/>
  <c r="CL17" i="93"/>
  <c r="CI17" i="93" s="1"/>
  <c r="CL16" i="93"/>
  <c r="CI16" i="93" s="1"/>
  <c r="CL15" i="93"/>
  <c r="CI15" i="93" s="1"/>
  <c r="CL14" i="93"/>
  <c r="CI14" i="93" s="1"/>
  <c r="CL13" i="93"/>
  <c r="CI13" i="93" s="1"/>
  <c r="CL12" i="93"/>
  <c r="CI12" i="93" s="1"/>
  <c r="CL11" i="93"/>
  <c r="CI11" i="93" s="1"/>
  <c r="CL10" i="93"/>
  <c r="CI10" i="93" s="1"/>
  <c r="CL9" i="93"/>
  <c r="CI9" i="93" s="1"/>
  <c r="CL8" i="93"/>
  <c r="CI8" i="93" s="1"/>
  <c r="CL7" i="93"/>
  <c r="CI7" i="93" s="1"/>
  <c r="CL6" i="93"/>
  <c r="CI6" i="93" s="1"/>
  <c r="CI5" i="93"/>
  <c r="C6" i="75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27" i="75"/>
  <c r="C28" i="75"/>
  <c r="C29" i="75"/>
  <c r="C30" i="75"/>
  <c r="C5" i="75"/>
  <c r="D6" i="74"/>
  <c r="D7" i="74"/>
  <c r="D8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27" i="74"/>
  <c r="D28" i="74"/>
  <c r="D29" i="74"/>
  <c r="D30" i="74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27" i="74"/>
  <c r="C28" i="74"/>
  <c r="C29" i="74"/>
  <c r="D5" i="74"/>
  <c r="C5" i="74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32" i="73"/>
  <c r="C7" i="73"/>
  <c r="CL40" i="92"/>
  <c r="CI40" i="92" s="1"/>
  <c r="CL39" i="92"/>
  <c r="CI39" i="92" s="1"/>
  <c r="CL38" i="92"/>
  <c r="CI38" i="92" s="1"/>
  <c r="CL37" i="92"/>
  <c r="CI37" i="92" s="1"/>
  <c r="CL36" i="92"/>
  <c r="CI36" i="92" s="1"/>
  <c r="CL35" i="92"/>
  <c r="CI35" i="92" s="1"/>
  <c r="CL34" i="92"/>
  <c r="CI34" i="92" s="1"/>
  <c r="CL33" i="92"/>
  <c r="CI33" i="92" s="1"/>
  <c r="CL32" i="92"/>
  <c r="CI32" i="92" s="1"/>
  <c r="CL31" i="92"/>
  <c r="CI31" i="92" s="1"/>
  <c r="CL25" i="92"/>
  <c r="CI25" i="92" s="1"/>
  <c r="CL24" i="92"/>
  <c r="CI24" i="92" s="1"/>
  <c r="CL23" i="92"/>
  <c r="CI23" i="92" s="1"/>
  <c r="CL22" i="92"/>
  <c r="CI22" i="92" s="1"/>
  <c r="CL21" i="92"/>
  <c r="CI21" i="92" s="1"/>
  <c r="CL20" i="92"/>
  <c r="CI20" i="92" s="1"/>
  <c r="CL19" i="92"/>
  <c r="CI19" i="92" s="1"/>
  <c r="CL18" i="92"/>
  <c r="CI18" i="92" s="1"/>
  <c r="CL17" i="92"/>
  <c r="CI17" i="92" s="1"/>
  <c r="CL16" i="92"/>
  <c r="CI16" i="92" s="1"/>
  <c r="CL15" i="92"/>
  <c r="CI15" i="92" s="1"/>
  <c r="CL14" i="92"/>
  <c r="CI14" i="92" s="1"/>
  <c r="CL13" i="92"/>
  <c r="CI13" i="92" s="1"/>
  <c r="CL12" i="92"/>
  <c r="CI12" i="92" s="1"/>
  <c r="CL11" i="92"/>
  <c r="CI11" i="92" s="1"/>
  <c r="CL10" i="92"/>
  <c r="CI10" i="92" s="1"/>
  <c r="CL9" i="92"/>
  <c r="CI9" i="92" s="1"/>
  <c r="CL8" i="92"/>
  <c r="CI8" i="92" s="1"/>
  <c r="CL7" i="92"/>
  <c r="CI7" i="92" s="1"/>
  <c r="CL6" i="92"/>
  <c r="CI6" i="92" s="1"/>
  <c r="CI5" i="92"/>
  <c r="C6" i="70"/>
  <c r="C7" i="70"/>
  <c r="C8" i="70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D5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7" i="68"/>
  <c r="CL40" i="91"/>
  <c r="CI40" i="91" s="1"/>
  <c r="CL39" i="91"/>
  <c r="CI39" i="91" s="1"/>
  <c r="CL38" i="91"/>
  <c r="CI38" i="91" s="1"/>
  <c r="CL37" i="91"/>
  <c r="CI37" i="91"/>
  <c r="CL36" i="91"/>
  <c r="CI36" i="91" s="1"/>
  <c r="CL35" i="91"/>
  <c r="CI35" i="91"/>
  <c r="CL34" i="91"/>
  <c r="CI34" i="91" s="1"/>
  <c r="CL33" i="91"/>
  <c r="CI33" i="91" s="1"/>
  <c r="CL32" i="91"/>
  <c r="CI32" i="91" s="1"/>
  <c r="CI31" i="91"/>
  <c r="CL25" i="91"/>
  <c r="CI25" i="91" s="1"/>
  <c r="CL24" i="91"/>
  <c r="CI24" i="91" s="1"/>
  <c r="CL23" i="91"/>
  <c r="CI23" i="91" s="1"/>
  <c r="CL22" i="91"/>
  <c r="CI22" i="91"/>
  <c r="CL21" i="91"/>
  <c r="CI21" i="91" s="1"/>
  <c r="CL20" i="91"/>
  <c r="CI20" i="91" s="1"/>
  <c r="CL19" i="91"/>
  <c r="CI19" i="91" s="1"/>
  <c r="CL18" i="91"/>
  <c r="CI18" i="91" s="1"/>
  <c r="CL17" i="91"/>
  <c r="CI17" i="91" s="1"/>
  <c r="CL16" i="91"/>
  <c r="CI16" i="91"/>
  <c r="CL15" i="91"/>
  <c r="CI15" i="91" s="1"/>
  <c r="CL14" i="91"/>
  <c r="CI14" i="91"/>
  <c r="CL13" i="91"/>
  <c r="CI13" i="91" s="1"/>
  <c r="CL12" i="91"/>
  <c r="CI12" i="91" s="1"/>
  <c r="CL11" i="91"/>
  <c r="CI11" i="91" s="1"/>
  <c r="CL10" i="91"/>
  <c r="CI10" i="91" s="1"/>
  <c r="CL9" i="91"/>
  <c r="CI9" i="91" s="1"/>
  <c r="CL8" i="91"/>
  <c r="CI8" i="91"/>
  <c r="CL7" i="91"/>
  <c r="CI7" i="91" s="1"/>
  <c r="CL6" i="91"/>
  <c r="CI6" i="91"/>
  <c r="CI5" i="91"/>
  <c r="S27" i="87" l="1"/>
  <c r="V27" i="87" s="1"/>
  <c r="S28" i="87"/>
  <c r="V28" i="87" s="1"/>
  <c r="S29" i="87"/>
  <c r="Y31" i="85"/>
  <c r="V29" i="85"/>
  <c r="Y29" i="85" s="1"/>
  <c r="Z29" i="85" s="1"/>
  <c r="F27" i="86" s="1"/>
  <c r="V30" i="85"/>
  <c r="Y30" i="85" s="1"/>
  <c r="Z30" i="85" s="1"/>
  <c r="F28" i="86" s="1"/>
  <c r="V31" i="85"/>
  <c r="U29" i="80"/>
  <c r="S27" i="80"/>
  <c r="V27" i="80" s="1"/>
  <c r="S28" i="80"/>
  <c r="S29" i="80"/>
  <c r="V29" i="80" s="1"/>
  <c r="S30" i="80"/>
  <c r="V30" i="80" s="1"/>
  <c r="V29" i="78"/>
  <c r="Y29" i="78" s="1"/>
  <c r="V30" i="78"/>
  <c r="Y30" i="78" s="1"/>
  <c r="Z30" i="78" s="1"/>
  <c r="F28" i="79" s="1"/>
  <c r="V31" i="78"/>
  <c r="Y31" i="78" s="1"/>
  <c r="V32" i="78"/>
  <c r="Y32" i="78" s="1"/>
  <c r="Z32" i="78" s="1"/>
  <c r="F30" i="79" s="1"/>
  <c r="Z29" i="75"/>
  <c r="AA29" i="75"/>
  <c r="AB29" i="75"/>
  <c r="AC29" i="75"/>
  <c r="AG29" i="75" s="1"/>
  <c r="Z30" i="75"/>
  <c r="AA30" i="75"/>
  <c r="AB30" i="75"/>
  <c r="AF30" i="75" s="1"/>
  <c r="AC30" i="75"/>
  <c r="O30" i="75" s="1"/>
  <c r="S30" i="75"/>
  <c r="T30" i="75" s="1"/>
  <c r="S29" i="75"/>
  <c r="V29" i="73"/>
  <c r="Y29" i="73" s="1"/>
  <c r="Z29" i="73" s="1"/>
  <c r="F27" i="74" s="1"/>
  <c r="V30" i="73"/>
  <c r="Y30" i="73" s="1"/>
  <c r="Z30" i="73" s="1"/>
  <c r="F28" i="74" s="1"/>
  <c r="V31" i="73"/>
  <c r="Y31" i="73" s="1"/>
  <c r="Z31" i="73" s="1"/>
  <c r="F29" i="74" s="1"/>
  <c r="V32" i="73"/>
  <c r="Y32" i="73" s="1"/>
  <c r="AA27" i="70"/>
  <c r="AB27" i="70"/>
  <c r="AC27" i="70"/>
  <c r="AA28" i="70"/>
  <c r="AB28" i="70"/>
  <c r="AC28" i="70"/>
  <c r="O28" i="70" s="1"/>
  <c r="AA29" i="70"/>
  <c r="AB29" i="70"/>
  <c r="AC29" i="70"/>
  <c r="AF29" i="70" s="1"/>
  <c r="AA30" i="70"/>
  <c r="AB30" i="70"/>
  <c r="AC30" i="70"/>
  <c r="O30" i="70" s="1"/>
  <c r="AA31" i="70"/>
  <c r="AB31" i="70"/>
  <c r="AC31" i="70"/>
  <c r="AG31" i="70"/>
  <c r="Z27" i="70"/>
  <c r="L27" i="70" s="1"/>
  <c r="Z28" i="70"/>
  <c r="Z29" i="70"/>
  <c r="Z30" i="70"/>
  <c r="AE30" i="70" s="1"/>
  <c r="Z31" i="70"/>
  <c r="S31" i="70"/>
  <c r="AI31" i="70" s="1"/>
  <c r="S30" i="70"/>
  <c r="V30" i="70" s="1"/>
  <c r="S29" i="70"/>
  <c r="U29" i="70" s="1"/>
  <c r="S27" i="70"/>
  <c r="V27" i="70" s="1"/>
  <c r="S28" i="70"/>
  <c r="U28" i="70" s="1"/>
  <c r="T28" i="70"/>
  <c r="V29" i="68"/>
  <c r="Y29" i="68" s="1"/>
  <c r="Z29" i="68" s="1"/>
  <c r="F27" i="69" s="1"/>
  <c r="V30" i="68"/>
  <c r="Y30" i="68" s="1"/>
  <c r="V31" i="68"/>
  <c r="Y31" i="68" s="1"/>
  <c r="Z31" i="68" s="1"/>
  <c r="F29" i="69" s="1"/>
  <c r="V32" i="68"/>
  <c r="Y32" i="68" s="1"/>
  <c r="V33" i="68"/>
  <c r="Y33" i="68" s="1"/>
  <c r="Z33" i="68" s="1"/>
  <c r="F31" i="69" s="1"/>
  <c r="AG35" i="87"/>
  <c r="AF35" i="87"/>
  <c r="AE35" i="87"/>
  <c r="AG34" i="87"/>
  <c r="AF34" i="87"/>
  <c r="AE34" i="87"/>
  <c r="AC29" i="87"/>
  <c r="AG29" i="87" s="1"/>
  <c r="AB29" i="87"/>
  <c r="AA29" i="87"/>
  <c r="Z29" i="87"/>
  <c r="AC28" i="87"/>
  <c r="O28" i="87" s="1"/>
  <c r="AB28" i="87"/>
  <c r="AA28" i="87"/>
  <c r="Z28" i="87"/>
  <c r="AI27" i="87"/>
  <c r="AC27" i="87"/>
  <c r="AG27" i="87" s="1"/>
  <c r="AB27" i="87"/>
  <c r="AA27" i="87"/>
  <c r="Z27" i="87"/>
  <c r="AC26" i="87"/>
  <c r="AB26" i="87"/>
  <c r="AA26" i="87"/>
  <c r="Z26" i="87"/>
  <c r="S26" i="87"/>
  <c r="AI26" i="87" s="1"/>
  <c r="AC25" i="87"/>
  <c r="AG25" i="87" s="1"/>
  <c r="AB25" i="87"/>
  <c r="AA25" i="87"/>
  <c r="Z25" i="87"/>
  <c r="T25" i="87"/>
  <c r="S25" i="87"/>
  <c r="U25" i="87" s="1"/>
  <c r="AC24" i="87"/>
  <c r="AB24" i="87"/>
  <c r="AA24" i="87"/>
  <c r="Z24" i="87"/>
  <c r="S24" i="87"/>
  <c r="AI24" i="87" s="1"/>
  <c r="AC23" i="87"/>
  <c r="AG23" i="87" s="1"/>
  <c r="AB23" i="87"/>
  <c r="AA23" i="87"/>
  <c r="Z23" i="87"/>
  <c r="S23" i="87"/>
  <c r="AC22" i="87"/>
  <c r="AG22" i="87" s="1"/>
  <c r="AB22" i="87"/>
  <c r="AA22" i="87"/>
  <c r="Z22" i="87"/>
  <c r="U22" i="87"/>
  <c r="T22" i="87"/>
  <c r="S22" i="87"/>
  <c r="N22" i="87"/>
  <c r="M22" i="87"/>
  <c r="AC21" i="87"/>
  <c r="AD21" i="87" s="1"/>
  <c r="AB21" i="87"/>
  <c r="AA21" i="87"/>
  <c r="Z21" i="87"/>
  <c r="S21" i="87"/>
  <c r="T21" i="87" s="1"/>
  <c r="AC20" i="87"/>
  <c r="AB20" i="87"/>
  <c r="AA20" i="87"/>
  <c r="Z20" i="87"/>
  <c r="S20" i="87"/>
  <c r="AI20" i="87" s="1"/>
  <c r="AC19" i="87"/>
  <c r="AG19" i="87" s="1"/>
  <c r="AB19" i="87"/>
  <c r="AA19" i="87"/>
  <c r="Z19" i="87"/>
  <c r="S19" i="87"/>
  <c r="U19" i="87" s="1"/>
  <c r="O19" i="87"/>
  <c r="AC18" i="87"/>
  <c r="AG18" i="87" s="1"/>
  <c r="AB18" i="87"/>
  <c r="AA18" i="87"/>
  <c r="Z18" i="87"/>
  <c r="V18" i="87"/>
  <c r="T18" i="87"/>
  <c r="S18" i="87"/>
  <c r="W18" i="87" s="1"/>
  <c r="AC17" i="87"/>
  <c r="AB17" i="87"/>
  <c r="AA17" i="87"/>
  <c r="Z17" i="87"/>
  <c r="S17" i="87"/>
  <c r="AC16" i="87"/>
  <c r="AB16" i="87"/>
  <c r="AA16" i="87"/>
  <c r="Z16" i="87"/>
  <c r="S16" i="87"/>
  <c r="AI16" i="87" s="1"/>
  <c r="AC15" i="87"/>
  <c r="AB15" i="87"/>
  <c r="AA15" i="87"/>
  <c r="Z15" i="87"/>
  <c r="S15" i="87"/>
  <c r="W15" i="87" s="1"/>
  <c r="AC14" i="87"/>
  <c r="AG14" i="87" s="1"/>
  <c r="AB14" i="87"/>
  <c r="AA14" i="87"/>
  <c r="Z14" i="87"/>
  <c r="AD14" i="87" s="1"/>
  <c r="S14" i="87"/>
  <c r="W14" i="87" s="1"/>
  <c r="O14" i="87"/>
  <c r="AC13" i="87"/>
  <c r="AB13" i="87"/>
  <c r="AA13" i="87"/>
  <c r="Z13" i="87"/>
  <c r="S13" i="87"/>
  <c r="U13" i="87" s="1"/>
  <c r="AC12" i="87"/>
  <c r="AB12" i="87"/>
  <c r="AA12" i="87"/>
  <c r="Z12" i="87"/>
  <c r="S12" i="87"/>
  <c r="AI12" i="87" s="1"/>
  <c r="AC11" i="87"/>
  <c r="AG11" i="87" s="1"/>
  <c r="AB11" i="87"/>
  <c r="AA11" i="87"/>
  <c r="Z11" i="87"/>
  <c r="S11" i="87"/>
  <c r="W11" i="87" s="1"/>
  <c r="AC10" i="87"/>
  <c r="AG10" i="87" s="1"/>
  <c r="AB10" i="87"/>
  <c r="AA10" i="87"/>
  <c r="Z10" i="87"/>
  <c r="V10" i="87"/>
  <c r="U10" i="87"/>
  <c r="T10" i="87"/>
  <c r="S10" i="87"/>
  <c r="W10" i="87" s="1"/>
  <c r="O10" i="87"/>
  <c r="AC9" i="87"/>
  <c r="AB9" i="87"/>
  <c r="AA9" i="87"/>
  <c r="Z9" i="87"/>
  <c r="S9" i="87"/>
  <c r="U9" i="87" s="1"/>
  <c r="AC8" i="87"/>
  <c r="AB8" i="87"/>
  <c r="AA8" i="87"/>
  <c r="Z8" i="87"/>
  <c r="S8" i="87"/>
  <c r="AI8" i="87" s="1"/>
  <c r="AC7" i="87"/>
  <c r="AG7" i="87" s="1"/>
  <c r="AB7" i="87"/>
  <c r="AA7" i="87"/>
  <c r="Z7" i="87"/>
  <c r="S7" i="87"/>
  <c r="W7" i="87" s="1"/>
  <c r="O7" i="87"/>
  <c r="AC6" i="87"/>
  <c r="AG6" i="87" s="1"/>
  <c r="AB6" i="87"/>
  <c r="AA6" i="87"/>
  <c r="Z6" i="87"/>
  <c r="S6" i="87"/>
  <c r="W6" i="87" s="1"/>
  <c r="AC5" i="87"/>
  <c r="AB5" i="87"/>
  <c r="AA5" i="87"/>
  <c r="Z5" i="87"/>
  <c r="S5" i="87"/>
  <c r="U5" i="87" s="1"/>
  <c r="V28" i="85"/>
  <c r="Y28" i="85" s="1"/>
  <c r="V27" i="85"/>
  <c r="Y27" i="85" s="1"/>
  <c r="V26" i="85"/>
  <c r="Y26" i="85" s="1"/>
  <c r="V25" i="85"/>
  <c r="Y25" i="85" s="1"/>
  <c r="Z25" i="85" s="1"/>
  <c r="F23" i="86" s="1"/>
  <c r="V24" i="85"/>
  <c r="Y24" i="85" s="1"/>
  <c r="V23" i="85"/>
  <c r="Y23" i="85" s="1"/>
  <c r="V22" i="85"/>
  <c r="Y22" i="85" s="1"/>
  <c r="V21" i="85"/>
  <c r="Y21" i="85" s="1"/>
  <c r="Z21" i="85" s="1"/>
  <c r="F19" i="86" s="1"/>
  <c r="V20" i="85"/>
  <c r="Y20" i="85" s="1"/>
  <c r="V19" i="85"/>
  <c r="Y19" i="85" s="1"/>
  <c r="V18" i="85"/>
  <c r="Y18" i="85" s="1"/>
  <c r="V17" i="85"/>
  <c r="Y17" i="85" s="1"/>
  <c r="Z17" i="85" s="1"/>
  <c r="F15" i="86" s="1"/>
  <c r="V16" i="85"/>
  <c r="Y16" i="85" s="1"/>
  <c r="V15" i="85"/>
  <c r="Y15" i="85" s="1"/>
  <c r="V14" i="85"/>
  <c r="Y14" i="85" s="1"/>
  <c r="V13" i="85"/>
  <c r="Y13" i="85" s="1"/>
  <c r="Z13" i="85" s="1"/>
  <c r="F11" i="86" s="1"/>
  <c r="V12" i="85"/>
  <c r="Y12" i="85" s="1"/>
  <c r="V11" i="85"/>
  <c r="Y11" i="85" s="1"/>
  <c r="V10" i="85"/>
  <c r="Y10" i="85" s="1"/>
  <c r="V9" i="85"/>
  <c r="Y9" i="85" s="1"/>
  <c r="Z9" i="85" s="1"/>
  <c r="F7" i="86" s="1"/>
  <c r="V8" i="85"/>
  <c r="Y8" i="85" s="1"/>
  <c r="V7" i="85"/>
  <c r="Y7" i="85" s="1"/>
  <c r="V6" i="85"/>
  <c r="Y6" i="85" s="1"/>
  <c r="T30" i="70" l="1"/>
  <c r="AI28" i="70"/>
  <c r="L7" i="87"/>
  <c r="AE7" i="87"/>
  <c r="AE23" i="87"/>
  <c r="O25" i="87"/>
  <c r="T9" i="87"/>
  <c r="AE11" i="87"/>
  <c r="AD13" i="87"/>
  <c r="AE15" i="87"/>
  <c r="O22" i="87"/>
  <c r="AD22" i="87"/>
  <c r="AF27" i="70"/>
  <c r="L29" i="75"/>
  <c r="L30" i="75"/>
  <c r="AE29" i="75"/>
  <c r="N7" i="87"/>
  <c r="L22" i="87"/>
  <c r="AF22" i="87"/>
  <c r="N25" i="87"/>
  <c r="W28" i="70"/>
  <c r="O29" i="75"/>
  <c r="O6" i="87"/>
  <c r="AI6" i="87"/>
  <c r="O11" i="87"/>
  <c r="T13" i="87"/>
  <c r="M13" i="87"/>
  <c r="T14" i="87"/>
  <c r="L15" i="87"/>
  <c r="O23" i="87"/>
  <c r="L23" i="87"/>
  <c r="AD26" i="87"/>
  <c r="W27" i="87"/>
  <c r="AI13" i="87"/>
  <c r="W28" i="87"/>
  <c r="U27" i="87"/>
  <c r="U6" i="87"/>
  <c r="AF7" i="87"/>
  <c r="M9" i="87"/>
  <c r="AI9" i="87"/>
  <c r="AF10" i="87"/>
  <c r="AD12" i="87"/>
  <c r="M17" i="87"/>
  <c r="U18" i="87"/>
  <c r="L20" i="87"/>
  <c r="AE22" i="87"/>
  <c r="AD24" i="87"/>
  <c r="AI28" i="87"/>
  <c r="T28" i="87"/>
  <c r="T27" i="87"/>
  <c r="AE5" i="87"/>
  <c r="V6" i="87"/>
  <c r="E27" i="86"/>
  <c r="U30" i="80"/>
  <c r="T29" i="80"/>
  <c r="T30" i="80"/>
  <c r="U27" i="80"/>
  <c r="W29" i="80"/>
  <c r="E30" i="79"/>
  <c r="N30" i="75"/>
  <c r="E28" i="74"/>
  <c r="V28" i="70"/>
  <c r="U27" i="70"/>
  <c r="AD30" i="70"/>
  <c r="AG27" i="70"/>
  <c r="T27" i="70"/>
  <c r="V31" i="70"/>
  <c r="E29" i="69"/>
  <c r="U29" i="87"/>
  <c r="W29" i="87"/>
  <c r="Z14" i="85"/>
  <c r="F12" i="86" s="1"/>
  <c r="E12" i="86"/>
  <c r="M5" i="87"/>
  <c r="L11" i="87"/>
  <c r="AF14" i="87"/>
  <c r="U17" i="87"/>
  <c r="T17" i="87"/>
  <c r="AE19" i="87"/>
  <c r="AD20" i="87"/>
  <c r="W23" i="87"/>
  <c r="V23" i="87"/>
  <c r="V29" i="70"/>
  <c r="AI29" i="70"/>
  <c r="Z32" i="73"/>
  <c r="F30" i="74" s="1"/>
  <c r="E30" i="74"/>
  <c r="AD30" i="75"/>
  <c r="E23" i="86"/>
  <c r="E7" i="86"/>
  <c r="O18" i="87"/>
  <c r="AE21" i="87"/>
  <c r="M21" i="87"/>
  <c r="Z32" i="68"/>
  <c r="F30" i="69" s="1"/>
  <c r="E30" i="69"/>
  <c r="AF28" i="70"/>
  <c r="E27" i="69"/>
  <c r="E11" i="86"/>
  <c r="Z10" i="85"/>
  <c r="F8" i="86" s="1"/>
  <c r="E8" i="86"/>
  <c r="Z18" i="85"/>
  <c r="F16" i="86" s="1"/>
  <c r="E16" i="86"/>
  <c r="Z22" i="85"/>
  <c r="F20" i="86" s="1"/>
  <c r="E20" i="86"/>
  <c r="Z26" i="85"/>
  <c r="F24" i="86" s="1"/>
  <c r="E24" i="86"/>
  <c r="L6" i="87"/>
  <c r="AD6" i="87"/>
  <c r="U7" i="87"/>
  <c r="AD8" i="87"/>
  <c r="U11" i="87"/>
  <c r="N14" i="87"/>
  <c r="U14" i="87"/>
  <c r="U15" i="87"/>
  <c r="Z7" i="85"/>
  <c r="F5" i="86" s="1"/>
  <c r="E5" i="86"/>
  <c r="Z11" i="85"/>
  <c r="F9" i="86" s="1"/>
  <c r="E9" i="86"/>
  <c r="Z15" i="85"/>
  <c r="F13" i="86" s="1"/>
  <c r="E13" i="86"/>
  <c r="Z19" i="85"/>
  <c r="F17" i="86" s="1"/>
  <c r="E17" i="86"/>
  <c r="Z23" i="85"/>
  <c r="F21" i="86" s="1"/>
  <c r="E21" i="86"/>
  <c r="Z27" i="85"/>
  <c r="F25" i="86" s="1"/>
  <c r="E25" i="86"/>
  <c r="M6" i="87"/>
  <c r="T6" i="87"/>
  <c r="AE6" i="87"/>
  <c r="V7" i="87"/>
  <c r="AD10" i="87"/>
  <c r="AI10" i="87"/>
  <c r="V11" i="87"/>
  <c r="V14" i="87"/>
  <c r="V15" i="87"/>
  <c r="AG15" i="87"/>
  <c r="O15" i="87"/>
  <c r="AD17" i="87"/>
  <c r="AI17" i="87"/>
  <c r="AE18" i="87"/>
  <c r="W19" i="87"/>
  <c r="V19" i="87"/>
  <c r="L19" i="87"/>
  <c r="L21" i="87"/>
  <c r="W22" i="87"/>
  <c r="AI22" i="87"/>
  <c r="V22" i="87"/>
  <c r="U23" i="87"/>
  <c r="AD25" i="87"/>
  <c r="Z30" i="68"/>
  <c r="F28" i="69" s="1"/>
  <c r="E28" i="69"/>
  <c r="L28" i="70"/>
  <c r="W31" i="70"/>
  <c r="U31" i="70"/>
  <c r="AG29" i="70"/>
  <c r="N29" i="70"/>
  <c r="U29" i="75"/>
  <c r="T29" i="75"/>
  <c r="AI29" i="75"/>
  <c r="AD29" i="75"/>
  <c r="AF29" i="75"/>
  <c r="Z31" i="78"/>
  <c r="F29" i="79" s="1"/>
  <c r="E29" i="79"/>
  <c r="Z29" i="78"/>
  <c r="F27" i="79" s="1"/>
  <c r="E27" i="79"/>
  <c r="E31" i="69"/>
  <c r="E19" i="86"/>
  <c r="Z8" i="85"/>
  <c r="F6" i="86" s="1"/>
  <c r="E6" i="86"/>
  <c r="Z12" i="85"/>
  <c r="F10" i="86" s="1"/>
  <c r="E10" i="86"/>
  <c r="Z16" i="85"/>
  <c r="F14" i="86" s="1"/>
  <c r="E14" i="86"/>
  <c r="Z20" i="85"/>
  <c r="F18" i="86" s="1"/>
  <c r="E18" i="86"/>
  <c r="Z24" i="85"/>
  <c r="F22" i="86" s="1"/>
  <c r="E22" i="86"/>
  <c r="Z28" i="85"/>
  <c r="F26" i="86" s="1"/>
  <c r="E26" i="86"/>
  <c r="N6" i="87"/>
  <c r="AF6" i="87"/>
  <c r="AE9" i="87"/>
  <c r="AE10" i="87"/>
  <c r="L12" i="87"/>
  <c r="AE13" i="87"/>
  <c r="AI14" i="87"/>
  <c r="AD16" i="87"/>
  <c r="L16" i="87"/>
  <c r="N18" i="87"/>
  <c r="AF18" i="87"/>
  <c r="U21" i="87"/>
  <c r="AI21" i="87"/>
  <c r="L24" i="87"/>
  <c r="AI25" i="87"/>
  <c r="V25" i="87"/>
  <c r="AF25" i="87"/>
  <c r="L26" i="87"/>
  <c r="AF27" i="87"/>
  <c r="AF28" i="87"/>
  <c r="AI29" i="87"/>
  <c r="W27" i="70"/>
  <c r="L29" i="70"/>
  <c r="W30" i="70"/>
  <c r="AI30" i="70"/>
  <c r="U30" i="70"/>
  <c r="T31" i="70"/>
  <c r="AF31" i="70"/>
  <c r="AG30" i="70"/>
  <c r="N30" i="70"/>
  <c r="AD29" i="70"/>
  <c r="AG28" i="70"/>
  <c r="AI27" i="70"/>
  <c r="AI30" i="75"/>
  <c r="V28" i="80"/>
  <c r="W28" i="80"/>
  <c r="T28" i="80"/>
  <c r="U28" i="80"/>
  <c r="Z31" i="85"/>
  <c r="F29" i="86" s="1"/>
  <c r="E29" i="86"/>
  <c r="E15" i="86"/>
  <c r="T27" i="80"/>
  <c r="W30" i="80"/>
  <c r="W27" i="80"/>
  <c r="E28" i="79"/>
  <c r="AE14" i="87"/>
  <c r="AE17" i="87"/>
  <c r="AD18" i="87"/>
  <c r="AI18" i="87"/>
  <c r="AF30" i="70"/>
  <c r="E27" i="74"/>
  <c r="AG30" i="75"/>
  <c r="AE30" i="75"/>
  <c r="E28" i="86"/>
  <c r="AE27" i="87"/>
  <c r="AG28" i="87"/>
  <c r="AF29" i="87"/>
  <c r="T29" i="87"/>
  <c r="M29" i="87"/>
  <c r="U28" i="87"/>
  <c r="N28" i="87"/>
  <c r="O27" i="87"/>
  <c r="L29" i="87"/>
  <c r="M28" i="87"/>
  <c r="N27" i="87"/>
  <c r="AD29" i="87"/>
  <c r="V29" i="87"/>
  <c r="O29" i="87"/>
  <c r="L28" i="87"/>
  <c r="M27" i="87"/>
  <c r="AE29" i="87"/>
  <c r="N29" i="87"/>
  <c r="L27" i="87"/>
  <c r="E29" i="74"/>
  <c r="N29" i="75"/>
  <c r="M30" i="75"/>
  <c r="M29" i="75"/>
  <c r="V29" i="75"/>
  <c r="U30" i="75"/>
  <c r="W29" i="75"/>
  <c r="V30" i="75"/>
  <c r="W30" i="75"/>
  <c r="O27" i="70"/>
  <c r="O29" i="70"/>
  <c r="M30" i="70"/>
  <c r="N31" i="70"/>
  <c r="N27" i="70"/>
  <c r="AD31" i="70"/>
  <c r="AE28" i="70"/>
  <c r="AD27" i="70"/>
  <c r="AD28" i="70"/>
  <c r="L30" i="70"/>
  <c r="O31" i="70"/>
  <c r="M28" i="70"/>
  <c r="N28" i="70"/>
  <c r="L31" i="70"/>
  <c r="T29" i="70"/>
  <c r="W29" i="70"/>
  <c r="L8" i="87"/>
  <c r="W8" i="87"/>
  <c r="O5" i="87"/>
  <c r="V5" i="87"/>
  <c r="AF5" i="87"/>
  <c r="M7" i="87"/>
  <c r="T7" i="87"/>
  <c r="AD7" i="87"/>
  <c r="AI7" i="87"/>
  <c r="N8" i="87"/>
  <c r="U8" i="87"/>
  <c r="AE8" i="87"/>
  <c r="O9" i="87"/>
  <c r="V9" i="87"/>
  <c r="AF9" i="87"/>
  <c r="L10" i="87"/>
  <c r="M11" i="87"/>
  <c r="T11" i="87"/>
  <c r="AD11" i="87"/>
  <c r="AI11" i="87"/>
  <c r="N12" i="87"/>
  <c r="U12" i="87"/>
  <c r="AE12" i="87"/>
  <c r="O13" i="87"/>
  <c r="V13" i="87"/>
  <c r="AF13" i="87"/>
  <c r="L14" i="87"/>
  <c r="M15" i="87"/>
  <c r="T15" i="87"/>
  <c r="AD15" i="87"/>
  <c r="AI15" i="87"/>
  <c r="N16" i="87"/>
  <c r="U16" i="87"/>
  <c r="AE16" i="87"/>
  <c r="O17" i="87"/>
  <c r="V17" i="87"/>
  <c r="AF17" i="87"/>
  <c r="L18" i="87"/>
  <c r="M19" i="87"/>
  <c r="T19" i="87"/>
  <c r="AD19" i="87"/>
  <c r="AI19" i="87"/>
  <c r="N20" i="87"/>
  <c r="U20" i="87"/>
  <c r="AE20" i="87"/>
  <c r="O21" i="87"/>
  <c r="V21" i="87"/>
  <c r="AF21" i="87"/>
  <c r="M23" i="87"/>
  <c r="T23" i="87"/>
  <c r="AD23" i="87"/>
  <c r="AI23" i="87"/>
  <c r="N24" i="87"/>
  <c r="U24" i="87"/>
  <c r="AE24" i="87"/>
  <c r="W25" i="87"/>
  <c r="N26" i="87"/>
  <c r="U26" i="87"/>
  <c r="AE26" i="87"/>
  <c r="AD27" i="87"/>
  <c r="L5" i="87"/>
  <c r="W5" i="87"/>
  <c r="AG5" i="87"/>
  <c r="O8" i="87"/>
  <c r="V8" i="87"/>
  <c r="AF8" i="87"/>
  <c r="L9" i="87"/>
  <c r="W9" i="87"/>
  <c r="AG9" i="87"/>
  <c r="M10" i="87"/>
  <c r="N11" i="87"/>
  <c r="O12" i="87"/>
  <c r="V12" i="87"/>
  <c r="AF12" i="87"/>
  <c r="L13" i="87"/>
  <c r="W13" i="87"/>
  <c r="AG13" i="87"/>
  <c r="M14" i="87"/>
  <c r="N15" i="87"/>
  <c r="O16" i="87"/>
  <c r="V16" i="87"/>
  <c r="AF16" i="87"/>
  <c r="L17" i="87"/>
  <c r="W17" i="87"/>
  <c r="AG17" i="87"/>
  <c r="M18" i="87"/>
  <c r="N19" i="87"/>
  <c r="O20" i="87"/>
  <c r="V20" i="87"/>
  <c r="AF20" i="87"/>
  <c r="W21" i="87"/>
  <c r="AG21" i="87"/>
  <c r="N23" i="87"/>
  <c r="O24" i="87"/>
  <c r="V24" i="87"/>
  <c r="AF24" i="87"/>
  <c r="L25" i="87"/>
  <c r="O26" i="87"/>
  <c r="V26" i="87"/>
  <c r="AF26" i="87"/>
  <c r="AE28" i="87"/>
  <c r="T5" i="87"/>
  <c r="AD9" i="87"/>
  <c r="N10" i="87"/>
  <c r="AF11" i="87"/>
  <c r="W12" i="87"/>
  <c r="AG12" i="87"/>
  <c r="AF15" i="87"/>
  <c r="W16" i="87"/>
  <c r="AG16" i="87"/>
  <c r="AF19" i="87"/>
  <c r="W20" i="87"/>
  <c r="AG20" i="87"/>
  <c r="AF23" i="87"/>
  <c r="W24" i="87"/>
  <c r="AG24" i="87"/>
  <c r="W26" i="87"/>
  <c r="AG26" i="87"/>
  <c r="AD5" i="87"/>
  <c r="AI5" i="87"/>
  <c r="AG8" i="87"/>
  <c r="N5" i="87"/>
  <c r="M8" i="87"/>
  <c r="T8" i="87"/>
  <c r="N9" i="87"/>
  <c r="M12" i="87"/>
  <c r="T12" i="87"/>
  <c r="N13" i="87"/>
  <c r="M16" i="87"/>
  <c r="T16" i="87"/>
  <c r="N17" i="87"/>
  <c r="M20" i="87"/>
  <c r="T20" i="87"/>
  <c r="N21" i="87"/>
  <c r="M24" i="87"/>
  <c r="T24" i="87"/>
  <c r="M26" i="87"/>
  <c r="T26" i="87"/>
  <c r="W50" i="85"/>
  <c r="W49" i="85"/>
  <c r="W48" i="85"/>
  <c r="AG35" i="80"/>
  <c r="AC30" i="80"/>
  <c r="AB30" i="80"/>
  <c r="AA30" i="80"/>
  <c r="Z30" i="80"/>
  <c r="AI29" i="80"/>
  <c r="AC29" i="80"/>
  <c r="AB29" i="80"/>
  <c r="AA29" i="80"/>
  <c r="Z29" i="80"/>
  <c r="AC28" i="80"/>
  <c r="AB28" i="80"/>
  <c r="AA28" i="80"/>
  <c r="Z28" i="80"/>
  <c r="AC27" i="80"/>
  <c r="AB27" i="80"/>
  <c r="AA27" i="80"/>
  <c r="Z27" i="80"/>
  <c r="AC26" i="80"/>
  <c r="AG26" i="80" s="1"/>
  <c r="AB26" i="80"/>
  <c r="AA26" i="80"/>
  <c r="Z26" i="80"/>
  <c r="S26" i="80"/>
  <c r="W26" i="80" s="1"/>
  <c r="AC25" i="80"/>
  <c r="AB25" i="80"/>
  <c r="AA25" i="80"/>
  <c r="Z25" i="80"/>
  <c r="S25" i="80"/>
  <c r="W25" i="80" s="1"/>
  <c r="AC24" i="80"/>
  <c r="AG24" i="80" s="1"/>
  <c r="AB24" i="80"/>
  <c r="AA24" i="80"/>
  <c r="Z24" i="80"/>
  <c r="V24" i="80"/>
  <c r="U24" i="80"/>
  <c r="T24" i="80"/>
  <c r="S24" i="80"/>
  <c r="W24" i="80" s="1"/>
  <c r="O24" i="80"/>
  <c r="AC23" i="80"/>
  <c r="AB23" i="80"/>
  <c r="AA23" i="80"/>
  <c r="Z23" i="80"/>
  <c r="S23" i="80"/>
  <c r="V23" i="80" s="1"/>
  <c r="AC22" i="80"/>
  <c r="AF22" i="80" s="1"/>
  <c r="AB22" i="80"/>
  <c r="AA22" i="80"/>
  <c r="Z22" i="80"/>
  <c r="S22" i="80"/>
  <c r="U22" i="80" s="1"/>
  <c r="AC21" i="80"/>
  <c r="AE21" i="80" s="1"/>
  <c r="AB21" i="80"/>
  <c r="AA21" i="80"/>
  <c r="Z21" i="80"/>
  <c r="S21" i="80"/>
  <c r="V21" i="80" s="1"/>
  <c r="AC20" i="80"/>
  <c r="AG20" i="80" s="1"/>
  <c r="AB20" i="80"/>
  <c r="AA20" i="80"/>
  <c r="Z20" i="80"/>
  <c r="S20" i="80"/>
  <c r="W20" i="80" s="1"/>
  <c r="AC19" i="80"/>
  <c r="AB19" i="80"/>
  <c r="AA19" i="80"/>
  <c r="Z19" i="80"/>
  <c r="S19" i="80"/>
  <c r="V19" i="80" s="1"/>
  <c r="AC18" i="80"/>
  <c r="AB18" i="80"/>
  <c r="AA18" i="80"/>
  <c r="Z18" i="80"/>
  <c r="S18" i="80"/>
  <c r="U18" i="80" s="1"/>
  <c r="O18" i="80"/>
  <c r="AG17" i="80"/>
  <c r="AC17" i="80"/>
  <c r="AB17" i="80"/>
  <c r="AA17" i="80"/>
  <c r="Z17" i="80"/>
  <c r="L17" i="80" s="1"/>
  <c r="S17" i="80"/>
  <c r="W17" i="80" s="1"/>
  <c r="O17" i="80"/>
  <c r="AC16" i="80"/>
  <c r="AG16" i="80" s="1"/>
  <c r="AB16" i="80"/>
  <c r="AA16" i="80"/>
  <c r="Z16" i="80"/>
  <c r="S16" i="80"/>
  <c r="W16" i="80" s="1"/>
  <c r="AC15" i="80"/>
  <c r="AB15" i="80"/>
  <c r="AA15" i="80"/>
  <c r="Z15" i="80"/>
  <c r="S15" i="80"/>
  <c r="AI15" i="80" s="1"/>
  <c r="AC14" i="80"/>
  <c r="AG14" i="80" s="1"/>
  <c r="AB14" i="80"/>
  <c r="AA14" i="80"/>
  <c r="Z14" i="80"/>
  <c r="S14" i="80"/>
  <c r="W14" i="80" s="1"/>
  <c r="AC13" i="80"/>
  <c r="AG13" i="80" s="1"/>
  <c r="AB13" i="80"/>
  <c r="AA13" i="80"/>
  <c r="Z13" i="80"/>
  <c r="S13" i="80"/>
  <c r="W13" i="80" s="1"/>
  <c r="O13" i="80"/>
  <c r="AC12" i="80"/>
  <c r="AB12" i="80"/>
  <c r="AA12" i="80"/>
  <c r="Z12" i="80"/>
  <c r="S12" i="80"/>
  <c r="U12" i="80" s="1"/>
  <c r="AC11" i="80"/>
  <c r="AB11" i="80"/>
  <c r="AA11" i="80"/>
  <c r="Z11" i="80"/>
  <c r="S11" i="80"/>
  <c r="AI11" i="80" s="1"/>
  <c r="O11" i="80"/>
  <c r="AC10" i="80"/>
  <c r="AG10" i="80" s="1"/>
  <c r="AB10" i="80"/>
  <c r="AA10" i="80"/>
  <c r="Z10" i="80"/>
  <c r="S10" i="80"/>
  <c r="W10" i="80" s="1"/>
  <c r="AC9" i="80"/>
  <c r="AG9" i="80" s="1"/>
  <c r="AB9" i="80"/>
  <c r="AA9" i="80"/>
  <c r="Z9" i="80"/>
  <c r="S9" i="80"/>
  <c r="W9" i="80" s="1"/>
  <c r="O9" i="80"/>
  <c r="AC8" i="80"/>
  <c r="AB8" i="80"/>
  <c r="AA8" i="80"/>
  <c r="Z8" i="80"/>
  <c r="S8" i="80"/>
  <c r="AI8" i="80" s="1"/>
  <c r="AC7" i="80"/>
  <c r="AD7" i="80" s="1"/>
  <c r="AB7" i="80"/>
  <c r="AA7" i="80"/>
  <c r="Z7" i="80"/>
  <c r="S7" i="80"/>
  <c r="AI7" i="80" s="1"/>
  <c r="AC6" i="80"/>
  <c r="AG6" i="80" s="1"/>
  <c r="AB6" i="80"/>
  <c r="AA6" i="80"/>
  <c r="Z6" i="80"/>
  <c r="S6" i="80"/>
  <c r="W6" i="80" s="1"/>
  <c r="AC5" i="80"/>
  <c r="AG5" i="80" s="1"/>
  <c r="AB5" i="80"/>
  <c r="AA5" i="80"/>
  <c r="Z5" i="80"/>
  <c r="S5" i="80"/>
  <c r="W5" i="80" s="1"/>
  <c r="V28" i="78"/>
  <c r="Y28" i="78" s="1"/>
  <c r="V27" i="78"/>
  <c r="Y27" i="78" s="1"/>
  <c r="V26" i="78"/>
  <c r="Y26" i="78" s="1"/>
  <c r="V25" i="78"/>
  <c r="Y25" i="78" s="1"/>
  <c r="V24" i="78"/>
  <c r="Y24" i="78" s="1"/>
  <c r="V23" i="78"/>
  <c r="Y23" i="78" s="1"/>
  <c r="V22" i="78"/>
  <c r="Y22" i="78" s="1"/>
  <c r="V21" i="78"/>
  <c r="Y21" i="78" s="1"/>
  <c r="V20" i="78"/>
  <c r="Y20" i="78" s="1"/>
  <c r="V19" i="78"/>
  <c r="Y19" i="78" s="1"/>
  <c r="V18" i="78"/>
  <c r="Y18" i="78" s="1"/>
  <c r="V17" i="78"/>
  <c r="Y17" i="78" s="1"/>
  <c r="V16" i="78"/>
  <c r="Y16" i="78" s="1"/>
  <c r="V15" i="78"/>
  <c r="Y15" i="78" s="1"/>
  <c r="V14" i="78"/>
  <c r="Y14" i="78" s="1"/>
  <c r="V13" i="78"/>
  <c r="Y13" i="78" s="1"/>
  <c r="V12" i="78"/>
  <c r="Y12" i="78" s="1"/>
  <c r="V11" i="78"/>
  <c r="Y11" i="78" s="1"/>
  <c r="V10" i="78"/>
  <c r="Y10" i="78" s="1"/>
  <c r="V9" i="78"/>
  <c r="Y9" i="78" s="1"/>
  <c r="V8" i="78"/>
  <c r="Y8" i="78" s="1"/>
  <c r="V7" i="78"/>
  <c r="Y7" i="78" s="1"/>
  <c r="V6" i="78"/>
  <c r="Y6" i="78" s="1"/>
  <c r="AC28" i="75"/>
  <c r="AB28" i="75"/>
  <c r="AA28" i="75"/>
  <c r="Z28" i="75"/>
  <c r="S28" i="75"/>
  <c r="V28" i="75" s="1"/>
  <c r="AC27" i="75"/>
  <c r="AG27" i="75" s="1"/>
  <c r="AB27" i="75"/>
  <c r="AA27" i="75"/>
  <c r="Z27" i="75"/>
  <c r="S27" i="75"/>
  <c r="W27" i="75" s="1"/>
  <c r="AC26" i="75"/>
  <c r="AG26" i="75" s="1"/>
  <c r="AB26" i="75"/>
  <c r="AA26" i="75"/>
  <c r="Z26" i="75"/>
  <c r="V26" i="75"/>
  <c r="S26" i="75"/>
  <c r="W26" i="75" s="1"/>
  <c r="AC25" i="75"/>
  <c r="AG25" i="75" s="1"/>
  <c r="AB25" i="75"/>
  <c r="AA25" i="75"/>
  <c r="Z25" i="75"/>
  <c r="S25" i="75"/>
  <c r="W25" i="75" s="1"/>
  <c r="O25" i="75"/>
  <c r="AC24" i="75"/>
  <c r="AG24" i="75" s="1"/>
  <c r="AB24" i="75"/>
  <c r="AA24" i="75"/>
  <c r="N24" i="75" s="1"/>
  <c r="Z24" i="75"/>
  <c r="S24" i="75"/>
  <c r="W24" i="75" s="1"/>
  <c r="O24" i="75"/>
  <c r="AC23" i="75"/>
  <c r="AB23" i="75"/>
  <c r="AA23" i="75"/>
  <c r="Z23" i="75"/>
  <c r="S23" i="75"/>
  <c r="AI23" i="75" s="1"/>
  <c r="AC22" i="75"/>
  <c r="M22" i="75" s="1"/>
  <c r="AB22" i="75"/>
  <c r="AA22" i="75"/>
  <c r="Z22" i="75"/>
  <c r="S22" i="75"/>
  <c r="W22" i="75" s="1"/>
  <c r="AC21" i="75"/>
  <c r="AG21" i="75" s="1"/>
  <c r="AB21" i="75"/>
  <c r="AA21" i="75"/>
  <c r="Z21" i="75"/>
  <c r="S21" i="75"/>
  <c r="U21" i="75" s="1"/>
  <c r="AC20" i="75"/>
  <c r="AG20" i="75" s="1"/>
  <c r="AB20" i="75"/>
  <c r="AF20" i="75" s="1"/>
  <c r="AA20" i="75"/>
  <c r="Z20" i="75"/>
  <c r="S20" i="75"/>
  <c r="W20" i="75" s="1"/>
  <c r="AC19" i="75"/>
  <c r="AG19" i="75" s="1"/>
  <c r="AB19" i="75"/>
  <c r="AA19" i="75"/>
  <c r="Z19" i="75"/>
  <c r="S19" i="75"/>
  <c r="V19" i="75" s="1"/>
  <c r="AC18" i="75"/>
  <c r="AG18" i="75" s="1"/>
  <c r="AB18" i="75"/>
  <c r="AA18" i="75"/>
  <c r="Z18" i="75"/>
  <c r="S18" i="75"/>
  <c r="U18" i="75" s="1"/>
  <c r="AC17" i="75"/>
  <c r="AB17" i="75"/>
  <c r="AA17" i="75"/>
  <c r="Z17" i="75"/>
  <c r="W17" i="75"/>
  <c r="S17" i="75"/>
  <c r="V17" i="75" s="1"/>
  <c r="AC16" i="75"/>
  <c r="AG16" i="75" s="1"/>
  <c r="AB16" i="75"/>
  <c r="AA16" i="75"/>
  <c r="Z16" i="75"/>
  <c r="S16" i="75"/>
  <c r="W16" i="75" s="1"/>
  <c r="O16" i="75"/>
  <c r="AC15" i="75"/>
  <c r="AB15" i="75"/>
  <c r="AA15" i="75"/>
  <c r="Z15" i="75"/>
  <c r="S15" i="75"/>
  <c r="W15" i="75" s="1"/>
  <c r="AC14" i="75"/>
  <c r="AB14" i="75"/>
  <c r="AA14" i="75"/>
  <c r="Z14" i="75"/>
  <c r="S14" i="75"/>
  <c r="T14" i="75" s="1"/>
  <c r="AC13" i="75"/>
  <c r="AG13" i="75" s="1"/>
  <c r="AB13" i="75"/>
  <c r="AA13" i="75"/>
  <c r="Z13" i="75"/>
  <c r="S13" i="75"/>
  <c r="W13" i="75" s="1"/>
  <c r="AC12" i="75"/>
  <c r="AG12" i="75" s="1"/>
  <c r="AB12" i="75"/>
  <c r="AA12" i="75"/>
  <c r="Z12" i="75"/>
  <c r="V12" i="75"/>
  <c r="S12" i="75"/>
  <c r="W12" i="75" s="1"/>
  <c r="O12" i="75"/>
  <c r="AC11" i="75"/>
  <c r="AB11" i="75"/>
  <c r="AA11" i="75"/>
  <c r="Z11" i="75"/>
  <c r="S11" i="75"/>
  <c r="U11" i="75" s="1"/>
  <c r="AC10" i="75"/>
  <c r="AB10" i="75"/>
  <c r="AA10" i="75"/>
  <c r="Z10" i="75"/>
  <c r="S10" i="75"/>
  <c r="AI10" i="75" s="1"/>
  <c r="AC9" i="75"/>
  <c r="AB9" i="75"/>
  <c r="AA9" i="75"/>
  <c r="Z9" i="75"/>
  <c r="S9" i="75"/>
  <c r="AI9" i="75" s="1"/>
  <c r="AC8" i="75"/>
  <c r="AG8" i="75" s="1"/>
  <c r="AB8" i="75"/>
  <c r="AA8" i="75"/>
  <c r="Z8" i="75"/>
  <c r="V8" i="75"/>
  <c r="U8" i="75"/>
  <c r="S8" i="75"/>
  <c r="W8" i="75" s="1"/>
  <c r="O8" i="75"/>
  <c r="AC7" i="75"/>
  <c r="AE7" i="75" s="1"/>
  <c r="AB7" i="75"/>
  <c r="AA7" i="75"/>
  <c r="Z7" i="75"/>
  <c r="S7" i="75"/>
  <c r="T7" i="75" s="1"/>
  <c r="AC6" i="75"/>
  <c r="M6" i="75" s="1"/>
  <c r="AB6" i="75"/>
  <c r="AA6" i="75"/>
  <c r="Z6" i="75"/>
  <c r="S6" i="75"/>
  <c r="T6" i="75" s="1"/>
  <c r="AC5" i="75"/>
  <c r="AB5" i="75"/>
  <c r="AA5" i="75"/>
  <c r="Z5" i="75"/>
  <c r="S5" i="75"/>
  <c r="W5" i="75" s="1"/>
  <c r="O5" i="75"/>
  <c r="W53" i="85" l="1"/>
  <c r="N17" i="83" s="1"/>
  <c r="T11" i="75"/>
  <c r="L13" i="75"/>
  <c r="O26" i="75"/>
  <c r="U9" i="80"/>
  <c r="M22" i="80"/>
  <c r="W47" i="85"/>
  <c r="W43" i="85"/>
  <c r="I14" i="86" s="1"/>
  <c r="W51" i="85"/>
  <c r="AF16" i="75"/>
  <c r="U20" i="75"/>
  <c r="T9" i="80"/>
  <c r="V10" i="80"/>
  <c r="W21" i="80"/>
  <c r="W52" i="85"/>
  <c r="M17" i="83" s="1"/>
  <c r="W54" i="85"/>
  <c r="O17" i="83" s="1"/>
  <c r="T12" i="75"/>
  <c r="U16" i="75"/>
  <c r="AE8" i="80"/>
  <c r="V20" i="80"/>
  <c r="T8" i="75"/>
  <c r="V9" i="75"/>
  <c r="AD9" i="75"/>
  <c r="L10" i="75"/>
  <c r="AI11" i="75"/>
  <c r="U12" i="75"/>
  <c r="O20" i="75"/>
  <c r="T24" i="75"/>
  <c r="L28" i="75"/>
  <c r="V5" i="80"/>
  <c r="V9" i="80"/>
  <c r="W18" i="80"/>
  <c r="O21" i="80"/>
  <c r="O22" i="80"/>
  <c r="W44" i="85"/>
  <c r="J17" i="83" s="1"/>
  <c r="W45" i="85"/>
  <c r="I17" i="83" s="1"/>
  <c r="W46" i="85"/>
  <c r="L6" i="80"/>
  <c r="AE14" i="80"/>
  <c r="W19" i="80"/>
  <c r="AD19" i="80"/>
  <c r="O5" i="80"/>
  <c r="N6" i="80"/>
  <c r="AF6" i="80"/>
  <c r="N10" i="80"/>
  <c r="L12" i="80"/>
  <c r="V13" i="80"/>
  <c r="L14" i="80"/>
  <c r="O20" i="80"/>
  <c r="M23" i="80"/>
  <c r="AE6" i="80"/>
  <c r="O6" i="80"/>
  <c r="AE9" i="80"/>
  <c r="L15" i="80"/>
  <c r="AD18" i="80"/>
  <c r="AG22" i="80"/>
  <c r="AE24" i="80"/>
  <c r="L6" i="75"/>
  <c r="O6" i="75"/>
  <c r="N9" i="75"/>
  <c r="O13" i="75"/>
  <c r="N16" i="75"/>
  <c r="V16" i="75"/>
  <c r="V18" i="75"/>
  <c r="L18" i="75"/>
  <c r="N20" i="75"/>
  <c r="V20" i="75"/>
  <c r="W23" i="75"/>
  <c r="L23" i="75"/>
  <c r="U24" i="75"/>
  <c r="U27" i="75"/>
  <c r="AE8" i="75"/>
  <c r="N11" i="75"/>
  <c r="AE12" i="75"/>
  <c r="W18" i="75"/>
  <c r="V24" i="75"/>
  <c r="V27" i="75"/>
  <c r="M14" i="75"/>
  <c r="AE17" i="75"/>
  <c r="AI18" i="75"/>
  <c r="Z14" i="78"/>
  <c r="F12" i="79" s="1"/>
  <c r="E12" i="79"/>
  <c r="Z26" i="78"/>
  <c r="F24" i="79" s="1"/>
  <c r="E24" i="79"/>
  <c r="AE17" i="80"/>
  <c r="L19" i="80"/>
  <c r="AG27" i="80"/>
  <c r="M27" i="80"/>
  <c r="N27" i="80"/>
  <c r="O27" i="80"/>
  <c r="L27" i="80"/>
  <c r="F17" i="83"/>
  <c r="I10" i="86"/>
  <c r="AE5" i="75"/>
  <c r="O9" i="75"/>
  <c r="AF12" i="75"/>
  <c r="AE13" i="75"/>
  <c r="AG17" i="75"/>
  <c r="U19" i="75"/>
  <c r="V21" i="75"/>
  <c r="AF22" i="75"/>
  <c r="AD23" i="75"/>
  <c r="M24" i="75"/>
  <c r="AI26" i="75"/>
  <c r="L25" i="75"/>
  <c r="L21" i="75"/>
  <c r="L17" i="75"/>
  <c r="L9" i="75"/>
  <c r="Z7" i="78"/>
  <c r="F5" i="79" s="1"/>
  <c r="E5" i="79"/>
  <c r="Z11" i="78"/>
  <c r="F9" i="79" s="1"/>
  <c r="E9" i="79"/>
  <c r="Z15" i="78"/>
  <c r="F13" i="79" s="1"/>
  <c r="E13" i="79"/>
  <c r="Z19" i="78"/>
  <c r="F17" i="79" s="1"/>
  <c r="E17" i="79"/>
  <c r="Z23" i="78"/>
  <c r="F21" i="79" s="1"/>
  <c r="E21" i="79"/>
  <c r="Z27" i="78"/>
  <c r="F25" i="79" s="1"/>
  <c r="E25" i="79"/>
  <c r="AD5" i="80"/>
  <c r="AI5" i="80"/>
  <c r="V7" i="80"/>
  <c r="M9" i="80"/>
  <c r="AF9" i="80"/>
  <c r="O10" i="80"/>
  <c r="AE12" i="80"/>
  <c r="AD13" i="80"/>
  <c r="AI13" i="80"/>
  <c r="U14" i="80"/>
  <c r="V15" i="80"/>
  <c r="AD15" i="80"/>
  <c r="M16" i="80"/>
  <c r="N17" i="80"/>
  <c r="AF18" i="80"/>
  <c r="AG19" i="80"/>
  <c r="AI20" i="80"/>
  <c r="AF21" i="80"/>
  <c r="AI22" i="80"/>
  <c r="U23" i="80"/>
  <c r="N24" i="80"/>
  <c r="AF24" i="80"/>
  <c r="V25" i="80"/>
  <c r="L26" i="80"/>
  <c r="AG30" i="80"/>
  <c r="M30" i="80"/>
  <c r="N30" i="80"/>
  <c r="O30" i="80"/>
  <c r="L30" i="80"/>
  <c r="I16" i="86"/>
  <c r="O17" i="75"/>
  <c r="L22" i="75"/>
  <c r="L14" i="75"/>
  <c r="Z18" i="78"/>
  <c r="F16" i="79" s="1"/>
  <c r="E16" i="79"/>
  <c r="M28" i="80"/>
  <c r="N28" i="80"/>
  <c r="O28" i="80"/>
  <c r="L28" i="80"/>
  <c r="AG29" i="80"/>
  <c r="M29" i="80"/>
  <c r="N29" i="80"/>
  <c r="O29" i="80"/>
  <c r="L29" i="80"/>
  <c r="E17" i="83"/>
  <c r="I11" i="86"/>
  <c r="M8" i="75"/>
  <c r="AF10" i="75"/>
  <c r="U5" i="75"/>
  <c r="M11" i="75"/>
  <c r="AE15" i="75"/>
  <c r="AD16" i="75"/>
  <c r="AI16" i="75"/>
  <c r="U17" i="75"/>
  <c r="W19" i="75"/>
  <c r="M20" i="75"/>
  <c r="AI20" i="75"/>
  <c r="M23" i="75"/>
  <c r="T26" i="75"/>
  <c r="AE26" i="75"/>
  <c r="O27" i="75"/>
  <c r="L24" i="75"/>
  <c r="L20" i="75"/>
  <c r="L16" i="75"/>
  <c r="L12" i="75"/>
  <c r="L8" i="75"/>
  <c r="Z8" i="78"/>
  <c r="F6" i="79" s="1"/>
  <c r="E6" i="79"/>
  <c r="Z12" i="78"/>
  <c r="F10" i="79" s="1"/>
  <c r="E10" i="79"/>
  <c r="Z16" i="78"/>
  <c r="F14" i="79" s="1"/>
  <c r="E14" i="79"/>
  <c r="Z20" i="78"/>
  <c r="F18" i="79" s="1"/>
  <c r="E18" i="79"/>
  <c r="Z24" i="78"/>
  <c r="F22" i="79" s="1"/>
  <c r="E22" i="79"/>
  <c r="T5" i="80"/>
  <c r="AE5" i="80"/>
  <c r="U6" i="80"/>
  <c r="L7" i="80"/>
  <c r="AF7" i="80"/>
  <c r="AE10" i="80"/>
  <c r="L11" i="80"/>
  <c r="M13" i="80"/>
  <c r="T13" i="80"/>
  <c r="AE13" i="80"/>
  <c r="N14" i="80"/>
  <c r="V14" i="80"/>
  <c r="L16" i="80"/>
  <c r="N16" i="80"/>
  <c r="L18" i="80"/>
  <c r="T18" i="80"/>
  <c r="AG18" i="80"/>
  <c r="T19" i="80"/>
  <c r="N19" i="80"/>
  <c r="AI19" i="80"/>
  <c r="T20" i="80"/>
  <c r="N20" i="80"/>
  <c r="L21" i="80"/>
  <c r="U21" i="80"/>
  <c r="AG21" i="80"/>
  <c r="V22" i="80"/>
  <c r="W23" i="80"/>
  <c r="AE23" i="80"/>
  <c r="N26" i="80"/>
  <c r="I9" i="86"/>
  <c r="G17" i="83"/>
  <c r="I15" i="86"/>
  <c r="L17" i="83"/>
  <c r="L48" i="87"/>
  <c r="B21" i="83" s="1"/>
  <c r="L47" i="87"/>
  <c r="C21" i="83" s="1"/>
  <c r="L26" i="75"/>
  <c r="Z10" i="78"/>
  <c r="F8" i="79" s="1"/>
  <c r="E8" i="79"/>
  <c r="Z22" i="78"/>
  <c r="F20" i="79" s="1"/>
  <c r="E20" i="79"/>
  <c r="AI23" i="80"/>
  <c r="I12" i="86"/>
  <c r="D17" i="83"/>
  <c r="AF8" i="75"/>
  <c r="AF5" i="75"/>
  <c r="V6" i="75"/>
  <c r="AE9" i="75"/>
  <c r="U13" i="75"/>
  <c r="T15" i="75"/>
  <c r="O18" i="75"/>
  <c r="W21" i="75"/>
  <c r="V5" i="75"/>
  <c r="AD5" i="75"/>
  <c r="AF6" i="75"/>
  <c r="AD8" i="75"/>
  <c r="AI8" i="75"/>
  <c r="U9" i="75"/>
  <c r="AD12" i="75"/>
  <c r="AI12" i="75"/>
  <c r="V13" i="75"/>
  <c r="AD15" i="75"/>
  <c r="AI15" i="75"/>
  <c r="T16" i="75"/>
  <c r="AE16" i="75"/>
  <c r="N17" i="75"/>
  <c r="AF17" i="75"/>
  <c r="N19" i="75"/>
  <c r="AI19" i="75"/>
  <c r="T20" i="75"/>
  <c r="AE20" i="75"/>
  <c r="O21" i="75"/>
  <c r="O22" i="75"/>
  <c r="AI24" i="75"/>
  <c r="N26" i="75"/>
  <c r="U26" i="75"/>
  <c r="AF26" i="75"/>
  <c r="AE27" i="75"/>
  <c r="AG28" i="75"/>
  <c r="AD28" i="75"/>
  <c r="L27" i="75"/>
  <c r="L19" i="75"/>
  <c r="L15" i="75"/>
  <c r="L11" i="75"/>
  <c r="L7" i="75"/>
  <c r="Z9" i="78"/>
  <c r="F7" i="79" s="1"/>
  <c r="E7" i="79"/>
  <c r="Z13" i="78"/>
  <c r="F11" i="79" s="1"/>
  <c r="E11" i="79"/>
  <c r="Z17" i="78"/>
  <c r="F15" i="79" s="1"/>
  <c r="E15" i="79"/>
  <c r="Z21" i="78"/>
  <c r="F19" i="79" s="1"/>
  <c r="E19" i="79"/>
  <c r="Z25" i="78"/>
  <c r="F23" i="79" s="1"/>
  <c r="E23" i="79"/>
  <c r="N5" i="80"/>
  <c r="U5" i="80"/>
  <c r="AF5" i="80"/>
  <c r="V6" i="80"/>
  <c r="O7" i="80"/>
  <c r="L8" i="80"/>
  <c r="N9" i="80"/>
  <c r="AI9" i="80"/>
  <c r="U10" i="80"/>
  <c r="L10" i="80"/>
  <c r="V11" i="80"/>
  <c r="AD11" i="80"/>
  <c r="N13" i="80"/>
  <c r="U13" i="80"/>
  <c r="AF13" i="80"/>
  <c r="O14" i="80"/>
  <c r="O15" i="80"/>
  <c r="O16" i="80"/>
  <c r="AF16" i="80"/>
  <c r="M18" i="80"/>
  <c r="V18" i="80"/>
  <c r="AI18" i="80"/>
  <c r="U19" i="80"/>
  <c r="M20" i="80"/>
  <c r="U20" i="80"/>
  <c r="AF20" i="80"/>
  <c r="N21" i="80"/>
  <c r="W22" i="80"/>
  <c r="N23" i="80"/>
  <c r="AG23" i="80"/>
  <c r="L24" i="80"/>
  <c r="AI24" i="80"/>
  <c r="O26" i="80"/>
  <c r="AE30" i="80"/>
  <c r="I6" i="86"/>
  <c r="I8" i="86"/>
  <c r="H17" i="83"/>
  <c r="Z28" i="78"/>
  <c r="F26" i="79" s="1"/>
  <c r="E26" i="79"/>
  <c r="T26" i="80"/>
  <c r="U26" i="80"/>
  <c r="V26" i="80"/>
  <c r="AI26" i="80"/>
  <c r="L45" i="87"/>
  <c r="F21" i="83" s="1"/>
  <c r="S47" i="87"/>
  <c r="J21" i="83" s="1"/>
  <c r="S45" i="87"/>
  <c r="N21" i="83" s="1"/>
  <c r="S48" i="87"/>
  <c r="H21" i="83" s="1"/>
  <c r="S46" i="87"/>
  <c r="L21" i="83" s="1"/>
  <c r="L46" i="87"/>
  <c r="D21" i="83" s="1"/>
  <c r="AE34" i="80"/>
  <c r="AF35" i="80"/>
  <c r="AE35" i="80"/>
  <c r="AF27" i="80"/>
  <c r="AD29" i="80"/>
  <c r="AE27" i="80"/>
  <c r="U8" i="80"/>
  <c r="L5" i="80"/>
  <c r="M6" i="80"/>
  <c r="T6" i="80"/>
  <c r="AD6" i="80"/>
  <c r="AI6" i="80"/>
  <c r="N7" i="80"/>
  <c r="U7" i="80"/>
  <c r="AE7" i="80"/>
  <c r="O8" i="80"/>
  <c r="V8" i="80"/>
  <c r="AF8" i="80"/>
  <c r="L9" i="80"/>
  <c r="M10" i="80"/>
  <c r="T10" i="80"/>
  <c r="AD10" i="80"/>
  <c r="AI10" i="80"/>
  <c r="N11" i="80"/>
  <c r="U11" i="80"/>
  <c r="AE11" i="80"/>
  <c r="O12" i="80"/>
  <c r="V12" i="80"/>
  <c r="AF12" i="80"/>
  <c r="L13" i="80"/>
  <c r="M14" i="80"/>
  <c r="T14" i="80"/>
  <c r="AD14" i="80"/>
  <c r="AI14" i="80"/>
  <c r="N15" i="80"/>
  <c r="U15" i="80"/>
  <c r="AE15" i="80"/>
  <c r="V16" i="80"/>
  <c r="AI16" i="80"/>
  <c r="AD17" i="80"/>
  <c r="M17" i="80"/>
  <c r="L20" i="80"/>
  <c r="AD20" i="80"/>
  <c r="AI21" i="80"/>
  <c r="T21" i="80"/>
  <c r="L22" i="80"/>
  <c r="T22" i="80"/>
  <c r="L23" i="80"/>
  <c r="T23" i="80"/>
  <c r="M24" i="80"/>
  <c r="T25" i="80"/>
  <c r="U25" i="80"/>
  <c r="AI25" i="80"/>
  <c r="AE29" i="80"/>
  <c r="M5" i="80"/>
  <c r="W8" i="80"/>
  <c r="AG8" i="80"/>
  <c r="AD9" i="80"/>
  <c r="AF11" i="80"/>
  <c r="W12" i="80"/>
  <c r="AG12" i="80"/>
  <c r="AF15" i="80"/>
  <c r="AD16" i="80"/>
  <c r="AI17" i="80"/>
  <c r="T17" i="80"/>
  <c r="AE19" i="80"/>
  <c r="AE20" i="80"/>
  <c r="AD26" i="80"/>
  <c r="AE28" i="80"/>
  <c r="AF28" i="80"/>
  <c r="W7" i="80"/>
  <c r="AG7" i="80"/>
  <c r="M8" i="80"/>
  <c r="T8" i="80"/>
  <c r="AD8" i="80"/>
  <c r="AF10" i="80"/>
  <c r="W11" i="80"/>
  <c r="AG11" i="80"/>
  <c r="M12" i="80"/>
  <c r="T12" i="80"/>
  <c r="AD12" i="80"/>
  <c r="AI12" i="80"/>
  <c r="AF14" i="80"/>
  <c r="W15" i="80"/>
  <c r="AG15" i="80"/>
  <c r="T16" i="80"/>
  <c r="AE16" i="80"/>
  <c r="U17" i="80"/>
  <c r="AF17" i="80"/>
  <c r="M19" i="80"/>
  <c r="AE22" i="80"/>
  <c r="N22" i="80"/>
  <c r="AF23" i="80"/>
  <c r="O23" i="80"/>
  <c r="AD25" i="80"/>
  <c r="L25" i="80"/>
  <c r="AF25" i="80"/>
  <c r="N25" i="80"/>
  <c r="M26" i="80"/>
  <c r="AE26" i="80"/>
  <c r="AG28" i="80"/>
  <c r="AF29" i="80"/>
  <c r="M7" i="80"/>
  <c r="T7" i="80"/>
  <c r="N8" i="80"/>
  <c r="M11" i="80"/>
  <c r="T11" i="80"/>
  <c r="N12" i="80"/>
  <c r="M15" i="80"/>
  <c r="T15" i="80"/>
  <c r="U16" i="80"/>
  <c r="V17" i="80"/>
  <c r="AE18" i="80"/>
  <c r="N18" i="80"/>
  <c r="AF19" i="80"/>
  <c r="O19" i="80"/>
  <c r="AD21" i="80"/>
  <c r="M21" i="80"/>
  <c r="AD22" i="80"/>
  <c r="AD23" i="80"/>
  <c r="AD24" i="80"/>
  <c r="O25" i="80"/>
  <c r="AG25" i="80"/>
  <c r="AF26" i="80"/>
  <c r="AI28" i="80"/>
  <c r="AF30" i="80"/>
  <c r="AD27" i="80"/>
  <c r="AI27" i="80"/>
  <c r="AD30" i="80"/>
  <c r="AI30" i="80"/>
  <c r="AF34" i="80"/>
  <c r="AG34" i="80"/>
  <c r="W47" i="78"/>
  <c r="W46" i="78"/>
  <c r="W52" i="78"/>
  <c r="N5" i="75"/>
  <c r="W6" i="75"/>
  <c r="AD7" i="75"/>
  <c r="AI7" i="75"/>
  <c r="N8" i="75"/>
  <c r="W10" i="75"/>
  <c r="AG10" i="75"/>
  <c r="AD11" i="75"/>
  <c r="N12" i="75"/>
  <c r="AF13" i="75"/>
  <c r="AG14" i="75"/>
  <c r="M15" i="75"/>
  <c r="L5" i="75"/>
  <c r="AG5" i="75"/>
  <c r="AD6" i="75"/>
  <c r="AI6" i="75"/>
  <c r="N7" i="75"/>
  <c r="U7" i="75"/>
  <c r="W9" i="75"/>
  <c r="AG9" i="75"/>
  <c r="M10" i="75"/>
  <c r="T10" i="75"/>
  <c r="AD10" i="75"/>
  <c r="AE11" i="75"/>
  <c r="AD14" i="75"/>
  <c r="AI14" i="75"/>
  <c r="N15" i="75"/>
  <c r="U15" i="75"/>
  <c r="M5" i="75"/>
  <c r="T5" i="75"/>
  <c r="AI5" i="75"/>
  <c r="N6" i="75"/>
  <c r="U6" i="75"/>
  <c r="AE6" i="75"/>
  <c r="O7" i="75"/>
  <c r="V7" i="75"/>
  <c r="AF7" i="75"/>
  <c r="M9" i="75"/>
  <c r="T9" i="75"/>
  <c r="N10" i="75"/>
  <c r="U10" i="75"/>
  <c r="AE10" i="75"/>
  <c r="O11" i="75"/>
  <c r="V11" i="75"/>
  <c r="AF11" i="75"/>
  <c r="M13" i="75"/>
  <c r="T13" i="75"/>
  <c r="AD13" i="75"/>
  <c r="AI13" i="75"/>
  <c r="N14" i="75"/>
  <c r="U14" i="75"/>
  <c r="AE14" i="75"/>
  <c r="O15" i="75"/>
  <c r="V15" i="75"/>
  <c r="AF15" i="75"/>
  <c r="AI17" i="75"/>
  <c r="T17" i="75"/>
  <c r="T18" i="75"/>
  <c r="AF18" i="75"/>
  <c r="T19" i="75"/>
  <c r="AE19" i="75"/>
  <c r="AF21" i="75"/>
  <c r="V22" i="75"/>
  <c r="T23" i="75"/>
  <c r="AD25" i="75"/>
  <c r="AF25" i="75"/>
  <c r="N25" i="75"/>
  <c r="M26" i="75"/>
  <c r="O28" i="75"/>
  <c r="AG7" i="75"/>
  <c r="O10" i="75"/>
  <c r="V10" i="75"/>
  <c r="W11" i="75"/>
  <c r="AG11" i="75"/>
  <c r="M12" i="75"/>
  <c r="N13" i="75"/>
  <c r="O14" i="75"/>
  <c r="V14" i="75"/>
  <c r="AF14" i="75"/>
  <c r="AG15" i="75"/>
  <c r="M16" i="75"/>
  <c r="M18" i="75"/>
  <c r="M19" i="75"/>
  <c r="N21" i="75"/>
  <c r="AD22" i="75"/>
  <c r="AE22" i="75"/>
  <c r="N22" i="75"/>
  <c r="AE23" i="75"/>
  <c r="N23" i="75"/>
  <c r="AF23" i="75"/>
  <c r="O23" i="75"/>
  <c r="AD24" i="75"/>
  <c r="AF27" i="75"/>
  <c r="T28" i="75"/>
  <c r="U28" i="75"/>
  <c r="AI28" i="75"/>
  <c r="M7" i="75"/>
  <c r="W14" i="75"/>
  <c r="AE18" i="75"/>
  <c r="N18" i="75"/>
  <c r="AF19" i="75"/>
  <c r="O19" i="75"/>
  <c r="AD21" i="75"/>
  <c r="M21" i="75"/>
  <c r="AI22" i="75"/>
  <c r="U22" i="75"/>
  <c r="AE24" i="75"/>
  <c r="T25" i="75"/>
  <c r="U25" i="75"/>
  <c r="AI25" i="75"/>
  <c r="W7" i="75"/>
  <c r="AG6" i="75"/>
  <c r="AF9" i="75"/>
  <c r="AD17" i="75"/>
  <c r="M17" i="75"/>
  <c r="AD18" i="75"/>
  <c r="AD19" i="75"/>
  <c r="AD20" i="75"/>
  <c r="AI21" i="75"/>
  <c r="T21" i="75"/>
  <c r="AE21" i="75"/>
  <c r="T22" i="75"/>
  <c r="AG22" i="75"/>
  <c r="U23" i="75"/>
  <c r="V23" i="75"/>
  <c r="AG23" i="75"/>
  <c r="AF24" i="75"/>
  <c r="V25" i="75"/>
  <c r="AD26" i="75"/>
  <c r="N27" i="75"/>
  <c r="W28" i="75"/>
  <c r="AF28" i="75"/>
  <c r="N28" i="75"/>
  <c r="M27" i="75"/>
  <c r="T27" i="75"/>
  <c r="AD27" i="75"/>
  <c r="AI27" i="75"/>
  <c r="V28" i="73"/>
  <c r="Y28" i="73" s="1"/>
  <c r="V27" i="73"/>
  <c r="Y27" i="73" s="1"/>
  <c r="V26" i="73"/>
  <c r="Y26" i="73" s="1"/>
  <c r="V25" i="73"/>
  <c r="Y25" i="73" s="1"/>
  <c r="V24" i="73"/>
  <c r="Y24" i="73" s="1"/>
  <c r="V23" i="73"/>
  <c r="Y23" i="73" s="1"/>
  <c r="V22" i="73"/>
  <c r="Y22" i="73" s="1"/>
  <c r="V21" i="73"/>
  <c r="Y21" i="73" s="1"/>
  <c r="V20" i="73"/>
  <c r="Y20" i="73" s="1"/>
  <c r="V19" i="73"/>
  <c r="Y19" i="73" s="1"/>
  <c r="Y18" i="73"/>
  <c r="V18" i="73"/>
  <c r="V17" i="73"/>
  <c r="Y17" i="73" s="1"/>
  <c r="V16" i="73"/>
  <c r="Y16" i="73" s="1"/>
  <c r="V15" i="73"/>
  <c r="Y15" i="73" s="1"/>
  <c r="V14" i="73"/>
  <c r="Y14" i="73" s="1"/>
  <c r="V13" i="73"/>
  <c r="Y13" i="73" s="1"/>
  <c r="V12" i="73"/>
  <c r="Y12" i="73" s="1"/>
  <c r="V11" i="73"/>
  <c r="Y11" i="73" s="1"/>
  <c r="Y10" i="73"/>
  <c r="V10" i="73"/>
  <c r="V9" i="73"/>
  <c r="Y9" i="73" s="1"/>
  <c r="Y8" i="73"/>
  <c r="V8" i="73"/>
  <c r="V7" i="73"/>
  <c r="Y7" i="73" s="1"/>
  <c r="V6" i="73"/>
  <c r="Y6" i="73" s="1"/>
  <c r="AC26" i="70"/>
  <c r="AG26" i="70" s="1"/>
  <c r="AB26" i="70"/>
  <c r="AA26" i="70"/>
  <c r="Z26" i="70"/>
  <c r="S26" i="70"/>
  <c r="W26" i="70" s="1"/>
  <c r="AC25" i="70"/>
  <c r="AG25" i="70" s="1"/>
  <c r="AB25" i="70"/>
  <c r="AA25" i="70"/>
  <c r="Z25" i="70"/>
  <c r="S25" i="70"/>
  <c r="AI25" i="70" s="1"/>
  <c r="O25" i="70"/>
  <c r="AC24" i="70"/>
  <c r="AG24" i="70" s="1"/>
  <c r="AB24" i="70"/>
  <c r="AA24" i="70"/>
  <c r="N24" i="70" s="1"/>
  <c r="Z24" i="70"/>
  <c r="S24" i="70"/>
  <c r="W24" i="70" s="1"/>
  <c r="AC23" i="70"/>
  <c r="AB23" i="70"/>
  <c r="AA23" i="70"/>
  <c r="Z23" i="70"/>
  <c r="S23" i="70"/>
  <c r="V23" i="70" s="1"/>
  <c r="AC22" i="70"/>
  <c r="AG22" i="70" s="1"/>
  <c r="AB22" i="70"/>
  <c r="AA22" i="70"/>
  <c r="Z22" i="70"/>
  <c r="S22" i="70"/>
  <c r="U22" i="70" s="1"/>
  <c r="AC21" i="70"/>
  <c r="AG21" i="70" s="1"/>
  <c r="AB21" i="70"/>
  <c r="AA21" i="70"/>
  <c r="Z21" i="70"/>
  <c r="S21" i="70"/>
  <c r="AC20" i="70"/>
  <c r="AG20" i="70" s="1"/>
  <c r="AB20" i="70"/>
  <c r="AA20" i="70"/>
  <c r="N20" i="70" s="1"/>
  <c r="Z20" i="70"/>
  <c r="S20" i="70"/>
  <c r="W20" i="70" s="1"/>
  <c r="O20" i="70"/>
  <c r="AC19" i="70"/>
  <c r="AG19" i="70" s="1"/>
  <c r="AB19" i="70"/>
  <c r="AA19" i="70"/>
  <c r="Z19" i="70"/>
  <c r="S19" i="70"/>
  <c r="V19" i="70" s="1"/>
  <c r="AC18" i="70"/>
  <c r="O18" i="70" s="1"/>
  <c r="AB18" i="70"/>
  <c r="AA18" i="70"/>
  <c r="Z18" i="70"/>
  <c r="S18" i="70"/>
  <c r="AI18" i="70" s="1"/>
  <c r="AC17" i="70"/>
  <c r="AG17" i="70" s="1"/>
  <c r="AB17" i="70"/>
  <c r="AA17" i="70"/>
  <c r="Z17" i="70"/>
  <c r="U17" i="70"/>
  <c r="T17" i="70"/>
  <c r="S17" i="70"/>
  <c r="W17" i="70" s="1"/>
  <c r="AC16" i="70"/>
  <c r="AG16" i="70" s="1"/>
  <c r="AB16" i="70"/>
  <c r="AA16" i="70"/>
  <c r="Z16" i="70"/>
  <c r="S16" i="70"/>
  <c r="W16" i="70" s="1"/>
  <c r="AC15" i="70"/>
  <c r="AG15" i="70" s="1"/>
  <c r="AB15" i="70"/>
  <c r="AA15" i="70"/>
  <c r="Z15" i="70"/>
  <c r="S15" i="70"/>
  <c r="AC14" i="70"/>
  <c r="O14" i="70" s="1"/>
  <c r="AB14" i="70"/>
  <c r="AA14" i="70"/>
  <c r="Z14" i="70"/>
  <c r="S14" i="70"/>
  <c r="AI14" i="70" s="1"/>
  <c r="AC13" i="70"/>
  <c r="AG13" i="70" s="1"/>
  <c r="AB13" i="70"/>
  <c r="AA13" i="70"/>
  <c r="Z13" i="70"/>
  <c r="S13" i="70"/>
  <c r="W13" i="70" s="1"/>
  <c r="AC12" i="70"/>
  <c r="AG12" i="70" s="1"/>
  <c r="AB12" i="70"/>
  <c r="AA12" i="70"/>
  <c r="Z12" i="70"/>
  <c r="S12" i="70"/>
  <c r="W12" i="70" s="1"/>
  <c r="AC11" i="70"/>
  <c r="AB11" i="70"/>
  <c r="AA11" i="70"/>
  <c r="Z11" i="70"/>
  <c r="S11" i="70"/>
  <c r="W11" i="70" s="1"/>
  <c r="AC10" i="70"/>
  <c r="AB10" i="70"/>
  <c r="AA10" i="70"/>
  <c r="Z10" i="70"/>
  <c r="S10" i="70"/>
  <c r="AI10" i="70" s="1"/>
  <c r="AC9" i="70"/>
  <c r="AG9" i="70" s="1"/>
  <c r="AB9" i="70"/>
  <c r="AA9" i="70"/>
  <c r="Z9" i="70"/>
  <c r="S9" i="70"/>
  <c r="W9" i="70" s="1"/>
  <c r="AI8" i="70"/>
  <c r="AC8" i="70"/>
  <c r="AG8" i="70" s="1"/>
  <c r="AB8" i="70"/>
  <c r="AA8" i="70"/>
  <c r="Z8" i="70"/>
  <c r="T8" i="70"/>
  <c r="S8" i="70"/>
  <c r="W8" i="70" s="1"/>
  <c r="AC7" i="70"/>
  <c r="L7" i="70" s="1"/>
  <c r="AB7" i="70"/>
  <c r="AA7" i="70"/>
  <c r="Z7" i="70"/>
  <c r="S7" i="70"/>
  <c r="W7" i="70" s="1"/>
  <c r="AC6" i="70"/>
  <c r="AD6" i="70" s="1"/>
  <c r="AB6" i="70"/>
  <c r="AA6" i="70"/>
  <c r="Z6" i="70"/>
  <c r="S6" i="70"/>
  <c r="AI6" i="70" s="1"/>
  <c r="AC5" i="70"/>
  <c r="AG5" i="70" s="1"/>
  <c r="AB5" i="70"/>
  <c r="AA5" i="70"/>
  <c r="Z5" i="70"/>
  <c r="S5" i="70"/>
  <c r="W5" i="70" s="1"/>
  <c r="O5" i="70"/>
  <c r="V28" i="68"/>
  <c r="Y28" i="68" s="1"/>
  <c r="V27" i="68"/>
  <c r="Y27" i="68" s="1"/>
  <c r="V26" i="68"/>
  <c r="Y26" i="68" s="1"/>
  <c r="V25" i="68"/>
  <c r="Y25" i="68" s="1"/>
  <c r="V24" i="68"/>
  <c r="Y24" i="68" s="1"/>
  <c r="V23" i="68"/>
  <c r="Y23" i="68" s="1"/>
  <c r="Y22" i="68"/>
  <c r="V22" i="68"/>
  <c r="V21" i="68"/>
  <c r="Y21" i="68" s="1"/>
  <c r="V20" i="68"/>
  <c r="Y20" i="68" s="1"/>
  <c r="V19" i="68"/>
  <c r="Y19" i="68" s="1"/>
  <c r="Y18" i="68"/>
  <c r="V18" i="68"/>
  <c r="V17" i="68"/>
  <c r="Y17" i="68" s="1"/>
  <c r="V16" i="68"/>
  <c r="Y16" i="68" s="1"/>
  <c r="V15" i="68"/>
  <c r="Y15" i="68" s="1"/>
  <c r="V14" i="68"/>
  <c r="Y14" i="68" s="1"/>
  <c r="V13" i="68"/>
  <c r="Y13" i="68" s="1"/>
  <c r="V12" i="68"/>
  <c r="Y12" i="68" s="1"/>
  <c r="Y11" i="68"/>
  <c r="V11" i="68"/>
  <c r="V10" i="68"/>
  <c r="Y10" i="68" s="1"/>
  <c r="V9" i="68"/>
  <c r="Y9" i="68" s="1"/>
  <c r="V8" i="68"/>
  <c r="Y8" i="68" s="1"/>
  <c r="V7" i="68"/>
  <c r="Y7" i="68" s="1"/>
  <c r="V6" i="68"/>
  <c r="Y6" i="68" s="1"/>
  <c r="V6" i="70" l="1"/>
  <c r="W51" i="78"/>
  <c r="W45" i="78"/>
  <c r="I7" i="86"/>
  <c r="U5" i="70"/>
  <c r="O9" i="70"/>
  <c r="V10" i="70"/>
  <c r="O17" i="70"/>
  <c r="O24" i="70"/>
  <c r="W44" i="78"/>
  <c r="W49" i="78"/>
  <c r="W54" i="78"/>
  <c r="W55" i="85"/>
  <c r="K17" i="83"/>
  <c r="U10" i="70"/>
  <c r="W50" i="78"/>
  <c r="V5" i="70"/>
  <c r="O19" i="70"/>
  <c r="O26" i="70"/>
  <c r="W48" i="78"/>
  <c r="W53" i="78"/>
  <c r="W43" i="78"/>
  <c r="T20" i="70"/>
  <c r="T24" i="70"/>
  <c r="M26" i="70"/>
  <c r="AI24" i="70"/>
  <c r="AF17" i="70"/>
  <c r="L23" i="70"/>
  <c r="AI12" i="70"/>
  <c r="V17" i="70"/>
  <c r="AE18" i="70"/>
  <c r="U20" i="70"/>
  <c r="U24" i="70"/>
  <c r="T26" i="70"/>
  <c r="AF10" i="70"/>
  <c r="T12" i="70"/>
  <c r="N17" i="70"/>
  <c r="T5" i="70"/>
  <c r="U6" i="70"/>
  <c r="AD9" i="70"/>
  <c r="L11" i="70"/>
  <c r="L15" i="70"/>
  <c r="V24" i="70"/>
  <c r="L25" i="70"/>
  <c r="U26" i="70"/>
  <c r="Z8" i="68"/>
  <c r="F6" i="69" s="1"/>
  <c r="E6" i="69"/>
  <c r="Z19" i="68"/>
  <c r="F17" i="69" s="1"/>
  <c r="E17" i="69"/>
  <c r="Z27" i="68"/>
  <c r="F25" i="69" s="1"/>
  <c r="E25" i="69"/>
  <c r="Z13" i="73"/>
  <c r="F11" i="74" s="1"/>
  <c r="E11" i="74"/>
  <c r="Z21" i="73"/>
  <c r="F19" i="74" s="1"/>
  <c r="E19" i="74"/>
  <c r="Z14" i="68"/>
  <c r="F12" i="69" s="1"/>
  <c r="E12" i="69"/>
  <c r="Z17" i="68"/>
  <c r="F15" i="69" s="1"/>
  <c r="E15" i="69"/>
  <c r="Z25" i="68"/>
  <c r="F23" i="69" s="1"/>
  <c r="E23" i="69"/>
  <c r="Z11" i="73"/>
  <c r="F9" i="74" s="1"/>
  <c r="E9" i="74"/>
  <c r="Z19" i="73"/>
  <c r="F17" i="74" s="1"/>
  <c r="E17" i="74"/>
  <c r="Z27" i="73"/>
  <c r="F25" i="74" s="1"/>
  <c r="E25" i="74"/>
  <c r="Z12" i="68"/>
  <c r="F10" i="69" s="1"/>
  <c r="E10" i="69"/>
  <c r="Z23" i="68"/>
  <c r="F21" i="69" s="1"/>
  <c r="E21" i="69"/>
  <c r="Z9" i="73"/>
  <c r="F7" i="74" s="1"/>
  <c r="E7" i="74"/>
  <c r="Z17" i="73"/>
  <c r="F15" i="74" s="1"/>
  <c r="E15" i="74"/>
  <c r="Z25" i="73"/>
  <c r="F23" i="74" s="1"/>
  <c r="E23" i="74"/>
  <c r="Z10" i="68"/>
  <c r="F8" i="69" s="1"/>
  <c r="E8" i="69"/>
  <c r="Z21" i="68"/>
  <c r="F19" i="69" s="1"/>
  <c r="E19" i="69"/>
  <c r="Z7" i="73"/>
  <c r="F5" i="74" s="1"/>
  <c r="E5" i="74"/>
  <c r="Z15" i="73"/>
  <c r="F13" i="74" s="1"/>
  <c r="E13" i="74"/>
  <c r="Z23" i="73"/>
  <c r="F21" i="74" s="1"/>
  <c r="E21" i="74"/>
  <c r="Z22" i="68"/>
  <c r="F20" i="69" s="1"/>
  <c r="E20" i="69"/>
  <c r="N6" i="70"/>
  <c r="O6" i="70"/>
  <c r="AE6" i="70"/>
  <c r="AG7" i="70"/>
  <c r="L12" i="70"/>
  <c r="N18" i="70"/>
  <c r="AF20" i="70"/>
  <c r="T23" i="70"/>
  <c r="N26" i="70"/>
  <c r="Z16" i="68"/>
  <c r="F14" i="69" s="1"/>
  <c r="E14" i="69"/>
  <c r="Z24" i="68"/>
  <c r="F22" i="69" s="1"/>
  <c r="E22" i="69"/>
  <c r="Z28" i="68"/>
  <c r="F26" i="69" s="1"/>
  <c r="E26" i="69"/>
  <c r="L8" i="70"/>
  <c r="T9" i="70"/>
  <c r="AI9" i="70"/>
  <c r="AF14" i="70"/>
  <c r="U18" i="70"/>
  <c r="Z15" i="68"/>
  <c r="F13" i="69" s="1"/>
  <c r="E13" i="69"/>
  <c r="AI5" i="70"/>
  <c r="AF6" i="70"/>
  <c r="M8" i="70"/>
  <c r="N9" i="70"/>
  <c r="U9" i="70"/>
  <c r="AF9" i="70"/>
  <c r="O10" i="70"/>
  <c r="M12" i="70"/>
  <c r="N13" i="70"/>
  <c r="M13" i="70"/>
  <c r="AD14" i="70"/>
  <c r="T16" i="70"/>
  <c r="AD17" i="70"/>
  <c r="AI17" i="70"/>
  <c r="V18" i="70"/>
  <c r="AD18" i="70"/>
  <c r="AD19" i="70"/>
  <c r="V20" i="70"/>
  <c r="AE21" i="70"/>
  <c r="T22" i="70"/>
  <c r="AD23" i="70"/>
  <c r="AG23" i="70"/>
  <c r="L24" i="70"/>
  <c r="AF24" i="70"/>
  <c r="T25" i="70"/>
  <c r="V26" i="70"/>
  <c r="Z20" i="68"/>
  <c r="F18" i="69" s="1"/>
  <c r="E18" i="69"/>
  <c r="Z26" i="68"/>
  <c r="F24" i="69" s="1"/>
  <c r="E24" i="69"/>
  <c r="AE9" i="70"/>
  <c r="M9" i="70"/>
  <c r="AD10" i="70"/>
  <c r="AG11" i="70"/>
  <c r="Z7" i="68"/>
  <c r="F5" i="69" s="1"/>
  <c r="E5" i="69"/>
  <c r="Z9" i="68"/>
  <c r="F7" i="69" s="1"/>
  <c r="E7" i="69"/>
  <c r="Z11" i="68"/>
  <c r="F9" i="69" s="1"/>
  <c r="E9" i="69"/>
  <c r="Z13" i="68"/>
  <c r="F11" i="69" s="1"/>
  <c r="E11" i="69"/>
  <c r="M5" i="70"/>
  <c r="L6" i="70"/>
  <c r="V9" i="70"/>
  <c r="AE10" i="70"/>
  <c r="O13" i="70"/>
  <c r="AF13" i="70"/>
  <c r="AI16" i="70"/>
  <c r="M17" i="70"/>
  <c r="L19" i="70"/>
  <c r="L20" i="70"/>
  <c r="AI20" i="70"/>
  <c r="N23" i="70"/>
  <c r="M24" i="70"/>
  <c r="AE24" i="70"/>
  <c r="V25" i="70"/>
  <c r="AF25" i="70"/>
  <c r="AI26" i="70"/>
  <c r="Z18" i="68"/>
  <c r="F16" i="69" s="1"/>
  <c r="E16" i="69"/>
  <c r="Z8" i="73"/>
  <c r="F6" i="74" s="1"/>
  <c r="E6" i="74"/>
  <c r="Z10" i="73"/>
  <c r="F8" i="74" s="1"/>
  <c r="E8" i="74"/>
  <c r="Z12" i="73"/>
  <c r="F10" i="74" s="1"/>
  <c r="E10" i="74"/>
  <c r="Z14" i="73"/>
  <c r="F12" i="74" s="1"/>
  <c r="E12" i="74"/>
  <c r="Z16" i="73"/>
  <c r="F14" i="74" s="1"/>
  <c r="E14" i="74"/>
  <c r="Z18" i="73"/>
  <c r="F16" i="74" s="1"/>
  <c r="E16" i="74"/>
  <c r="Z20" i="73"/>
  <c r="F18" i="74" s="1"/>
  <c r="E18" i="74"/>
  <c r="Z22" i="73"/>
  <c r="F20" i="74" s="1"/>
  <c r="E20" i="74"/>
  <c r="Z24" i="73"/>
  <c r="F22" i="74" s="1"/>
  <c r="E22" i="74"/>
  <c r="Z26" i="73"/>
  <c r="F24" i="74" s="1"/>
  <c r="E24" i="74"/>
  <c r="Z28" i="73"/>
  <c r="F26" i="74" s="1"/>
  <c r="E26" i="74"/>
  <c r="L47" i="75"/>
  <c r="C21" i="71" s="1"/>
  <c r="L46" i="80"/>
  <c r="D21" i="76" s="1"/>
  <c r="L47" i="80"/>
  <c r="O17" i="76"/>
  <c r="N17" i="76"/>
  <c r="S49" i="87"/>
  <c r="L49" i="87"/>
  <c r="L45" i="80"/>
  <c r="S48" i="80"/>
  <c r="I16" i="79"/>
  <c r="M17" i="76"/>
  <c r="I8" i="79"/>
  <c r="H17" i="76"/>
  <c r="I9" i="79"/>
  <c r="G17" i="76"/>
  <c r="I7" i="79"/>
  <c r="I17" i="76"/>
  <c r="I12" i="79"/>
  <c r="D17" i="76"/>
  <c r="I15" i="79"/>
  <c r="L17" i="76"/>
  <c r="I6" i="79"/>
  <c r="J17" i="76"/>
  <c r="I11" i="79"/>
  <c r="E17" i="76"/>
  <c r="I10" i="79"/>
  <c r="F17" i="76"/>
  <c r="I14" i="79"/>
  <c r="K17" i="76"/>
  <c r="L48" i="75"/>
  <c r="B21" i="71" s="1"/>
  <c r="L46" i="75"/>
  <c r="D21" i="71" s="1"/>
  <c r="L22" i="70"/>
  <c r="AD22" i="70"/>
  <c r="O22" i="70"/>
  <c r="AF22" i="70"/>
  <c r="M22" i="70"/>
  <c r="O21" i="70"/>
  <c r="U14" i="70"/>
  <c r="V14" i="70"/>
  <c r="U13" i="70"/>
  <c r="V13" i="70"/>
  <c r="AI13" i="70"/>
  <c r="T13" i="70"/>
  <c r="L16" i="70"/>
  <c r="S45" i="80"/>
  <c r="L48" i="80"/>
  <c r="S47" i="80"/>
  <c r="S46" i="80"/>
  <c r="W55" i="78"/>
  <c r="S47" i="75"/>
  <c r="J21" i="71" s="1"/>
  <c r="S45" i="75"/>
  <c r="N21" i="71" s="1"/>
  <c r="S48" i="75"/>
  <c r="H21" i="71" s="1"/>
  <c r="S46" i="75"/>
  <c r="L21" i="71" s="1"/>
  <c r="L45" i="75"/>
  <c r="W51" i="73"/>
  <c r="W47" i="73"/>
  <c r="W54" i="73"/>
  <c r="O17" i="71" s="1"/>
  <c r="W50" i="73"/>
  <c r="D17" i="71" s="1"/>
  <c r="W46" i="73"/>
  <c r="W53" i="73"/>
  <c r="N17" i="71" s="1"/>
  <c r="W49" i="73"/>
  <c r="W45" i="73"/>
  <c r="W52" i="73"/>
  <c r="W48" i="73"/>
  <c r="W44" i="73"/>
  <c r="V15" i="70"/>
  <c r="U15" i="70"/>
  <c r="AI15" i="70"/>
  <c r="T15" i="70"/>
  <c r="N5" i="70"/>
  <c r="AF5" i="70"/>
  <c r="AF7" i="70"/>
  <c r="O7" i="70"/>
  <c r="AE7" i="70"/>
  <c r="N7" i="70"/>
  <c r="AD7" i="70"/>
  <c r="M7" i="70"/>
  <c r="N10" i="70"/>
  <c r="L10" i="70"/>
  <c r="AD12" i="70"/>
  <c r="W15" i="70"/>
  <c r="AF15" i="70"/>
  <c r="O15" i="70"/>
  <c r="AE15" i="70"/>
  <c r="N15" i="70"/>
  <c r="AD15" i="70"/>
  <c r="M15" i="70"/>
  <c r="V7" i="70"/>
  <c r="U7" i="70"/>
  <c r="AI7" i="70"/>
  <c r="T7" i="70"/>
  <c r="V11" i="70"/>
  <c r="U11" i="70"/>
  <c r="AI11" i="70"/>
  <c r="T11" i="70"/>
  <c r="AD13" i="70"/>
  <c r="AE13" i="70"/>
  <c r="AE14" i="70"/>
  <c r="AD5" i="70"/>
  <c r="AE5" i="70"/>
  <c r="AD8" i="70"/>
  <c r="AF11" i="70"/>
  <c r="O11" i="70"/>
  <c r="AE11" i="70"/>
  <c r="N11" i="70"/>
  <c r="AD11" i="70"/>
  <c r="M11" i="70"/>
  <c r="N14" i="70"/>
  <c r="L14" i="70"/>
  <c r="AD16" i="70"/>
  <c r="AE17" i="70"/>
  <c r="AF18" i="70"/>
  <c r="AD20" i="70"/>
  <c r="AI21" i="70"/>
  <c r="T21" i="70"/>
  <c r="AG6" i="70"/>
  <c r="N8" i="70"/>
  <c r="U8" i="70"/>
  <c r="W10" i="70"/>
  <c r="AG10" i="70"/>
  <c r="N12" i="70"/>
  <c r="U12" i="70"/>
  <c r="AE12" i="70"/>
  <c r="W14" i="70"/>
  <c r="AG14" i="70"/>
  <c r="N16" i="70"/>
  <c r="U16" i="70"/>
  <c r="AE16" i="70"/>
  <c r="L18" i="70"/>
  <c r="W18" i="70"/>
  <c r="AG18" i="70"/>
  <c r="M19" i="70"/>
  <c r="T19" i="70"/>
  <c r="AE19" i="70"/>
  <c r="M20" i="70"/>
  <c r="AE20" i="70"/>
  <c r="L21" i="70"/>
  <c r="U21" i="70"/>
  <c r="AF21" i="70"/>
  <c r="V22" i="70"/>
  <c r="M23" i="70"/>
  <c r="U23" i="70"/>
  <c r="L26" i="70"/>
  <c r="AD26" i="70"/>
  <c r="M16" i="70"/>
  <c r="AE23" i="70"/>
  <c r="AD25" i="70"/>
  <c r="W6" i="70"/>
  <c r="AE8" i="70"/>
  <c r="L5" i="70"/>
  <c r="M6" i="70"/>
  <c r="T6" i="70"/>
  <c r="O8" i="70"/>
  <c r="V8" i="70"/>
  <c r="AF8" i="70"/>
  <c r="L9" i="70"/>
  <c r="M10" i="70"/>
  <c r="T10" i="70"/>
  <c r="O12" i="70"/>
  <c r="V12" i="70"/>
  <c r="AF12" i="70"/>
  <c r="L13" i="70"/>
  <c r="M14" i="70"/>
  <c r="T14" i="70"/>
  <c r="O16" i="70"/>
  <c r="V16" i="70"/>
  <c r="AF16" i="70"/>
  <c r="L17" i="70"/>
  <c r="M18" i="70"/>
  <c r="T18" i="70"/>
  <c r="N19" i="70"/>
  <c r="U19" i="70"/>
  <c r="N21" i="70"/>
  <c r="V21" i="70"/>
  <c r="W22" i="70"/>
  <c r="AE22" i="70"/>
  <c r="N22" i="70"/>
  <c r="AI22" i="70"/>
  <c r="W23" i="70"/>
  <c r="AF23" i="70"/>
  <c r="O23" i="70"/>
  <c r="AI23" i="70"/>
  <c r="AE26" i="70"/>
  <c r="AF26" i="70"/>
  <c r="W19" i="70"/>
  <c r="AF19" i="70"/>
  <c r="AI19" i="70"/>
  <c r="W21" i="70"/>
  <c r="AD21" i="70"/>
  <c r="M21" i="70"/>
  <c r="AD24" i="70"/>
  <c r="N25" i="70"/>
  <c r="U25" i="70"/>
  <c r="W25" i="70"/>
  <c r="W51" i="68"/>
  <c r="W47" i="68"/>
  <c r="W43" i="68"/>
  <c r="W54" i="68"/>
  <c r="O17" i="65" s="1"/>
  <c r="W50" i="68"/>
  <c r="W46" i="68"/>
  <c r="W53" i="68"/>
  <c r="N17" i="65" s="1"/>
  <c r="W49" i="68"/>
  <c r="W45" i="68"/>
  <c r="W52" i="68"/>
  <c r="W48" i="68"/>
  <c r="W44" i="68"/>
  <c r="S45" i="70" l="1"/>
  <c r="W43" i="73"/>
  <c r="I14" i="74" s="1"/>
  <c r="S46" i="70"/>
  <c r="L21" i="65" s="1"/>
  <c r="H21" i="76"/>
  <c r="L21" i="76"/>
  <c r="F21" i="76"/>
  <c r="N21" i="76"/>
  <c r="J21" i="76"/>
  <c r="C21" i="76"/>
  <c r="I17" i="79"/>
  <c r="I13" i="79"/>
  <c r="B17" i="83"/>
  <c r="I13" i="86"/>
  <c r="I17" i="86"/>
  <c r="B17" i="76"/>
  <c r="N18" i="76" s="1"/>
  <c r="L49" i="80"/>
  <c r="B21" i="76"/>
  <c r="L49" i="75"/>
  <c r="F21" i="71"/>
  <c r="F17" i="71"/>
  <c r="I10" i="74"/>
  <c r="M17" i="71"/>
  <c r="I16" i="74"/>
  <c r="H17" i="71"/>
  <c r="I8" i="74"/>
  <c r="G17" i="71"/>
  <c r="I9" i="74"/>
  <c r="I17" i="71"/>
  <c r="I7" i="74"/>
  <c r="D18" i="71"/>
  <c r="I12" i="74"/>
  <c r="L17" i="71"/>
  <c r="I15" i="74"/>
  <c r="J17" i="71"/>
  <c r="I6" i="74"/>
  <c r="E17" i="71"/>
  <c r="I11" i="74"/>
  <c r="J17" i="65"/>
  <c r="I6" i="69"/>
  <c r="I11" i="69"/>
  <c r="E17" i="65"/>
  <c r="F17" i="65"/>
  <c r="I10" i="69"/>
  <c r="K17" i="65"/>
  <c r="I14" i="69"/>
  <c r="I16" i="69"/>
  <c r="M17" i="65"/>
  <c r="H17" i="65"/>
  <c r="I8" i="69"/>
  <c r="G17" i="65"/>
  <c r="I9" i="69"/>
  <c r="I7" i="69"/>
  <c r="I17" i="65"/>
  <c r="I12" i="69"/>
  <c r="D17" i="65"/>
  <c r="I15" i="69"/>
  <c r="L17" i="65"/>
  <c r="S49" i="80"/>
  <c r="N21" i="65"/>
  <c r="S49" i="75"/>
  <c r="S48" i="70"/>
  <c r="L45" i="70"/>
  <c r="L47" i="70"/>
  <c r="S47" i="70"/>
  <c r="L48" i="70"/>
  <c r="L46" i="70"/>
  <c r="W55" i="68"/>
  <c r="K17" i="71" l="1"/>
  <c r="W55" i="73"/>
  <c r="I18" i="79"/>
  <c r="D18" i="76"/>
  <c r="M18" i="76"/>
  <c r="K18" i="76"/>
  <c r="F18" i="76"/>
  <c r="H18" i="76"/>
  <c r="O18" i="76"/>
  <c r="G18" i="76"/>
  <c r="E18" i="76"/>
  <c r="I18" i="76"/>
  <c r="L18" i="76"/>
  <c r="J18" i="76"/>
  <c r="I18" i="86"/>
  <c r="O18" i="83"/>
  <c r="D18" i="83"/>
  <c r="J18" i="83"/>
  <c r="M18" i="83"/>
  <c r="I18" i="83"/>
  <c r="K18" i="83"/>
  <c r="F18" i="83"/>
  <c r="G18" i="83"/>
  <c r="H18" i="83"/>
  <c r="N18" i="83"/>
  <c r="E18" i="83"/>
  <c r="L18" i="83"/>
  <c r="I13" i="74"/>
  <c r="B17" i="71"/>
  <c r="G18" i="71" s="1"/>
  <c r="I17" i="74"/>
  <c r="B17" i="65"/>
  <c r="I18" i="65" s="1"/>
  <c r="I17" i="69"/>
  <c r="I13" i="69"/>
  <c r="D21" i="65"/>
  <c r="B21" i="65"/>
  <c r="F21" i="65"/>
  <c r="C21" i="65"/>
  <c r="J21" i="65"/>
  <c r="H21" i="65"/>
  <c r="L49" i="70"/>
  <c r="S49" i="70"/>
  <c r="I18" i="74" l="1"/>
  <c r="L18" i="71"/>
  <c r="F18" i="71"/>
  <c r="O18" i="71"/>
  <c r="N18" i="71"/>
  <c r="E18" i="71"/>
  <c r="H18" i="71"/>
  <c r="K18" i="71"/>
  <c r="J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  <c r="I18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<sst xmlns="http://schemas.openxmlformats.org/spreadsheetml/2006/main" count="977" uniqueCount="218">
  <si>
    <t>เลข</t>
  </si>
  <si>
    <t>รวม</t>
  </si>
  <si>
    <t>ที่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</si>
  <si>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</si>
  <si>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</si>
  <si>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</si>
  <si>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</si>
  <si>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</si>
  <si>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</si>
  <si>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</si>
  <si>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</si>
  <si>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</si>
  <si>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</si>
  <si>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</si>
  <si>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</si>
  <si>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</si>
  <si>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</si>
  <si>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</si>
  <si>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</si>
  <si>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</si>
  <si>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</si>
  <si>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</si>
  <si>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</si>
  <si>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</si>
  <si>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</si>
  <si>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</si>
  <si>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</si>
  <si>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</si>
  <si>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</si>
  <si>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</si>
  <si>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</si>
  <si>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</si>
  <si>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</si>
  <si>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</si>
  <si>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</si>
  <si>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</si>
  <si>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</si>
  <si>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</si>
  <si>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</si>
  <si>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</si>
  <si>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</si>
  <si>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</si>
  <si>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</si>
  <si>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</si>
  <si>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</si>
  <si>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</si>
  <si>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</si>
  <si>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</si>
  <si>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</si>
  <si>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</si>
  <si>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</si>
  <si>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</si>
  <si>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</si>
  <si>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</si>
  <si>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</si>
  <si>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</si>
  <si>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</si>
  <si>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</si>
  <si>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</si>
  <si>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</si>
  <si>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</si>
  <si>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</si>
  <si>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</si>
  <si>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</si>
  <si>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</si>
  <si>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เด็กหญิง กาญจนา  สารี</t>
  </si>
  <si>
    <t>เด็กหญิง ปภัสราภรณ์  โพธิ์เจริญ</t>
  </si>
  <si>
    <t>เด็กหญิง สิริราช  สีบุญ</t>
  </si>
  <si>
    <t>เด็กหญิง รมิตา  สว่างชูแก้ว</t>
  </si>
  <si>
    <t>เด็กหญิง อภิญญา  ทิพย์ภาพันธ์</t>
  </si>
  <si>
    <t>เด็กหญิง พกาวรรณ  แม้นประดิษฐ์</t>
  </si>
  <si>
    <t>เด็กหญิง กมลชนก  เหลืองอ่อน</t>
  </si>
  <si>
    <t>เด็กชาย ณัฐภัทร  ไพคำนาม</t>
  </si>
  <si>
    <t>เด็กชาย ขวัญชัย  ศรีสมพัด</t>
  </si>
  <si>
    <t>เด็กชาย กิตติธัช  พันธ์สงฆ์</t>
  </si>
  <si>
    <t>เด็กชาย ภาคภูมิ  รัตนเจริญพรชัย</t>
  </si>
  <si>
    <t>เด็กชาย วงศกร  ทองมาก</t>
  </si>
  <si>
    <t>เด็กหญิง พัชรศร  แสงคง</t>
  </si>
  <si>
    <t>เด็กชาย สุรชาติ  เรืองสุวรรณ</t>
  </si>
  <si>
    <t>เด็กหญิง ศศิวิมล  ศรีวิเชียร</t>
  </si>
  <si>
    <t>เด็กชาย บูรพา  เทศดี</t>
  </si>
  <si>
    <t>เด็กชาย ภูดิท  มณฑาทิพย์</t>
  </si>
  <si>
    <t>เด็กชาย ปกรณ์  นานา</t>
  </si>
  <si>
    <t>เด็กชาย ธวัชชัย  ศรีสาคร</t>
  </si>
  <si>
    <t>เด็กหญิง ปัณฑิตา  โมกขา</t>
  </si>
  <si>
    <t>เด็กหญิง อนิชา  ม่วงแก้ว</t>
  </si>
  <si>
    <t>เด็กหญิง ภีรฎา  แสงแดง</t>
  </si>
  <si>
    <t>เด็กหญิง นันท์นภัส  กรีเงิน</t>
  </si>
  <si>
    <t>เด็กชาย รุ่งโรจน์  โคตรเจริญ</t>
  </si>
  <si>
    <t>เด็กชาย ธงชัย  บุญมา</t>
  </si>
  <si>
    <t>เด็กหญิง ชมพูนุท  จินาวงศ์</t>
  </si>
  <si>
    <t>เด็กหญิง ชลธิชา  อัลอูเซลี</t>
  </si>
  <si>
    <t>เด็กหญิง ฐิติพร   อะโน</t>
  </si>
  <si>
    <t>เด็กหญิง สุธินันท์   ราชสำเภา</t>
  </si>
  <si>
    <t>เด็กชาย ภัคพล  จินดานุรักษ์</t>
  </si>
  <si>
    <t>เด็กชาย อนุศิษฎ์  ยศสุวรรณาภา</t>
  </si>
  <si>
    <t>เด็กชาย ณัฐวุฒิ  บัวผัน</t>
  </si>
  <si>
    <t>เด็กชาย กิตติธัช  อัครศิลป์</t>
  </si>
  <si>
    <t>เด็กชาย วาที  บานแย้ม</t>
  </si>
  <si>
    <t>เด็กชาย ชนะชัย  ต่างใจ</t>
  </si>
  <si>
    <t>เด็กชาย ต่อบุญ  อัครทัตตะ</t>
  </si>
  <si>
    <t>เด็กหญิง พัชรี  อินทร์โพธิ์</t>
  </si>
  <si>
    <t>เด็กชาย อินทัช  พุทธบุตร</t>
  </si>
  <si>
    <t>เด็กชาย ทรงพล  กลิ่นชะเอม</t>
  </si>
  <si>
    <t>เด็กชาย อนัตย์  ศรีสิงห์</t>
  </si>
  <si>
    <t>เด็กชาย ธนบดินทร์  สุขประเสริฐ</t>
  </si>
  <si>
    <t>เด็กชาย บุรินทร์  ขุนนา</t>
  </si>
  <si>
    <t>เด็กหญิง ปัญญารัตน์  นามกระโทก</t>
  </si>
  <si>
    <t>เด็กหญิง ปอ  เพ็งกระจ่าง</t>
  </si>
  <si>
    <t>เด็กหญิง พลอยพร  อินแป้น</t>
  </si>
  <si>
    <t>เด็กหญิง ชาลินี  ชาลีกุล</t>
  </si>
  <si>
    <t>เด็กหญิง ปัญจพร  เจริญใหญ่</t>
  </si>
  <si>
    <t>เด็กชาย ธีรวุฒิ  ทรวดทรง</t>
  </si>
  <si>
    <t>เด็กชาย ภากร  วงศ์สุข</t>
  </si>
  <si>
    <t>เด็กชาย สุทธิพงศ์  ทรัพย์สกุล</t>
  </si>
  <si>
    <t>เด็กหญิง ศุภสุตา  ท้วมจันทร์</t>
  </si>
  <si>
    <t>เด็กหญิง ศิรินภา  จันทร์ภู่</t>
  </si>
  <si>
    <t>เด็กหญิง อินธิรา  ปรีชุม</t>
  </si>
  <si>
    <t>เด็กชาย ธันวา  สิงห์เกื้อ</t>
  </si>
  <si>
    <t>เด็กหญิง ณัฐกานต์  ปัญญาใส</t>
  </si>
  <si>
    <t>เด็กชาย อานนท์  ก้อนผา</t>
  </si>
  <si>
    <t>เด็กชาย อภิเดช  มาศศักดา</t>
  </si>
  <si>
    <t>เด็กชาย พงศกร   มาศศักดา</t>
  </si>
  <si>
    <t>เด็กหญิง จิติมา  ธีระศักดิ์กุลชัย</t>
  </si>
  <si>
    <t>เด็กชาย วงศธร  แหล่งสุข</t>
  </si>
  <si>
    <t>เด็กหญิง อริสา  แก้วสีสม</t>
  </si>
  <si>
    <t>เด็กหญิง กมลลักษณ์  มาสงค์</t>
  </si>
  <si>
    <t>เด็กหญิง วราภรณ์  เกษมราช</t>
  </si>
  <si>
    <t>เด็กหญิง วริศรา  วงศ์ศรีวิชัย</t>
  </si>
  <si>
    <t>เด็กชาย เพชรพนม  เอี่ยมแก้ว</t>
  </si>
  <si>
    <t>เด็กหญิง นุชนาฎ  ธันวานนท์</t>
  </si>
  <si>
    <t>เด็กหญิง กาญจนา  ขวัญมงคล</t>
  </si>
  <si>
    <t>เด็กชาย ธนพงศ์  พวงเพชร</t>
  </si>
  <si>
    <t>เด็กชาย ฐปณวัฒน์  กองอ้น</t>
  </si>
  <si>
    <t>เด็กชาย ชนะชัย  จำลองกลาง</t>
  </si>
  <si>
    <t>เด็กหญิง กนกวรรณ  สมหมาย</t>
  </si>
  <si>
    <t>เด็กชาย วิวัฒน์  วิลาลัย</t>
  </si>
  <si>
    <t>เด็กชาย ภาคิน  รูปกระต่าย</t>
  </si>
  <si>
    <t>เด็กชาย ภาณุเมศ  อ่วมประดิษฐ์</t>
  </si>
  <si>
    <t>เด็กชาย ชรินทร์  อุตมา</t>
  </si>
  <si>
    <t>เด็กชาย วสุพล  ชนิดแจง</t>
  </si>
  <si>
    <t>เด็กชาย ณพรรศกร  ทองวิเศษ</t>
  </si>
  <si>
    <t>เด็กชาย กรกช  ลางคุลเสน</t>
  </si>
  <si>
    <t>เด็กชาย ชนกภัทร์  วงษ์สง่า</t>
  </si>
  <si>
    <t>เด็กชาย อรรถวุฒิ  ชวดจอหอ</t>
  </si>
  <si>
    <t>เด็กชาย อรรถวิทย์  ชวดจอหอ</t>
  </si>
  <si>
    <t>เด็กชาย ศราวุฒิ  ป้องคำสิงห์</t>
  </si>
  <si>
    <t>เด็กชาย ปรินทร  ศรีแก้ว</t>
  </si>
  <si>
    <t>เด็กหญิง ศิวาภัทร  เกิดสมจิตร</t>
  </si>
  <si>
    <t>เด็กชาย วุฒิชัย  จะมะเลิศ</t>
  </si>
  <si>
    <t>เด็กชาย ศรัณย์พงษ์  พรรษา</t>
  </si>
  <si>
    <t>เด็กชาย อลงกรณ์  เครืออ่อน</t>
  </si>
  <si>
    <t>เด็กชาย สมเจตร  ทับทวี</t>
  </si>
  <si>
    <t>เด็กชาย สัชฌุกร  เช้าวันดี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</si>
  <si>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</si>
  <si>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</si>
  <si>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</si>
  <si>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</si>
  <si>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</si>
  <si>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</si>
  <si>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</si>
  <si>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</si>
  <si>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</si>
  <si>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</si>
  <si>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</si>
  <si>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</si>
  <si>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</si>
  <si>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</si>
  <si>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</si>
  <si>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</si>
  <si>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</si>
  <si>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</si>
  <si>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</si>
  <si>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</si>
  <si>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</si>
  <si>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</si>
  <si>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</si>
  <si>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</si>
  <si>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</si>
  <si>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</si>
  <si>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</si>
  <si>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</si>
  <si>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</si>
  <si>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ประเมินการอ่านคิดวิเคราะห์เขียน</t>
  </si>
  <si>
    <t>เด็กหญิง นิรมล  อินทรสร</t>
  </si>
  <si>
    <t>เด็กหญิง เขมิกา  ปานสันเทียะ</t>
  </si>
  <si>
    <t>เด็กชาย สุริยัน  กล่ำธัญญา</t>
  </si>
  <si>
    <t>เด็กหญิง จอมขวัญ  ส้มอั๋น</t>
  </si>
  <si>
    <t>เด็กชาย อธิป  ซื่อดี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</si>
  <si>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</si>
  <si>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</si>
  <si>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</si>
  <si>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</si>
  <si>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เด็กชาย ปฏิภาณ  มอญใต้</t>
  </si>
  <si>
    <t>เด็กหญิง กวินธิดา  คำศักดา</t>
  </si>
  <si>
    <t>เด็กหญิง ทิพย์ธิดา  นุชเจริญ</t>
  </si>
  <si>
    <t>เด็กชาย ปฎิภาณ  พันธุ์สะอาด</t>
  </si>
  <si>
    <t>เด็กหญิง มัลลิกา  นำจันทึก</t>
  </si>
  <si>
    <t>เด็กชาย เตชะสิทธิ์  สุขมะ</t>
  </si>
  <si>
    <t>เด็กชาย อนุวัฒน์  จารีย์</t>
  </si>
  <si>
    <t>ชื่อ  -  สกุล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</si>
  <si>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ปีการศึกษา  </t>
    </r>
    <r>
      <rPr>
        <b/>
        <sz val="18"/>
        <rFont val="TH SarabunPSK"/>
        <family val="2"/>
      </rPr>
      <t>2563</t>
    </r>
  </si>
  <si>
    <t>รายวิชา  .....................................  รหัสวิชา ............................   ชั้นมัธยมศึกษาปีที่  2    ภาคเรียนที่   2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</si>
  <si>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</si>
  <si>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</si>
  <si>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>ชั้นมัธยมศึกษาปีที่  2  ภาคเรียนที่  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</si>
  <si>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</si>
  <si>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</si>
  <si>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>เด็กหญิงชนัญธิดา   พิมพา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</si>
  <si>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</si>
  <si>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</si>
  <si>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</si>
  <si>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>เด็กชายมณชัย   เทพวงศ์</t>
  </si>
  <si>
    <t>เด็กหญิงนภัค  ลักษณะสุต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</si>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</sst>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5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sz val="11"/>
      <color theme="1"/>
      <name val="Tahoma"/>
      <family val="2"/>
      <scheme val="minor"/>
    </font>
    <font>
      <sz val="9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2" fillId="0" borderId="0"/>
    <xf numFmtId="0" fontId="8" fillId="0" borderId="0"/>
    <xf numFmtId="0" fontId="2" fillId="0" borderId="0"/>
    <xf numFmtId="0" fontId="32" fillId="0" borderId="0"/>
  </cellStyleXfs>
  <cellXfs count="572">
    <xf numFmtId="0" fontId="0" fillId="0" borderId="0" xfId="0"/>
    <xf numFmtId="0" fontId="9" fillId="0" borderId="0" xfId="4" applyFont="1"/>
    <xf numFmtId="0" fontId="10" fillId="0" borderId="53" xfId="4" applyFont="1" applyBorder="1" applyAlignment="1">
      <alignment horizontal="center" vertical="center"/>
    </xf>
    <xf numFmtId="0" fontId="9" fillId="0" borderId="69" xfId="4" applyFont="1" applyBorder="1" applyAlignment="1">
      <alignment horizontal="center" vertical="center"/>
    </xf>
    <xf numFmtId="0" fontId="9" fillId="0" borderId="52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10" fillId="0" borderId="2" xfId="4" applyFont="1" applyBorder="1" applyAlignment="1">
      <alignment horizontal="center" vertical="center"/>
    </xf>
    <xf numFmtId="0" fontId="9" fillId="0" borderId="22" xfId="4" applyFont="1" applyBorder="1" applyAlignment="1">
      <alignment vertical="center"/>
    </xf>
    <xf numFmtId="0" fontId="9" fillId="0" borderId="3" xfId="4" applyFont="1" applyBorder="1" applyAlignment="1">
      <alignment horizontal="center" vertical="center"/>
    </xf>
    <xf numFmtId="0" fontId="9" fillId="0" borderId="3" xfId="4" applyFont="1" applyBorder="1" applyAlignment="1">
      <alignment vertical="center"/>
    </xf>
    <xf numFmtId="0" fontId="9" fillId="0" borderId="62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22" fillId="0" borderId="32" xfId="4" applyFont="1" applyBorder="1" applyAlignment="1">
      <alignment vertical="center" wrapText="1"/>
    </xf>
    <xf numFmtId="0" fontId="22" fillId="0" borderId="32" xfId="4" applyFont="1" applyBorder="1" applyAlignment="1">
      <alignment horizontal="left" vertical="center" wrapText="1"/>
    </xf>
    <xf numFmtId="0" fontId="9" fillId="0" borderId="69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26" fillId="0" borderId="3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7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23" fillId="0" borderId="32" xfId="5" applyFont="1" applyBorder="1" applyAlignment="1">
      <alignment vertical="center" wrapText="1"/>
    </xf>
    <xf numFmtId="0" fontId="10" fillId="0" borderId="0" xfId="4" applyFont="1"/>
    <xf numFmtId="0" fontId="10" fillId="0" borderId="0" xfId="4" applyFont="1" applyAlignment="1"/>
    <xf numFmtId="0" fontId="11" fillId="0" borderId="0" xfId="4" applyFont="1"/>
    <xf numFmtId="0" fontId="31" fillId="0" borderId="0" xfId="4" applyFont="1" applyAlignment="1">
      <alignment horizontal="center"/>
    </xf>
    <xf numFmtId="0" fontId="18" fillId="0" borderId="0" xfId="4" applyFont="1" applyBorder="1" applyAlignment="1"/>
    <xf numFmtId="0" fontId="10" fillId="0" borderId="0" xfId="4" applyFont="1" applyBorder="1"/>
    <xf numFmtId="0" fontId="10" fillId="0" borderId="0" xfId="4" applyFont="1" applyBorder="1" applyAlignment="1"/>
    <xf numFmtId="0" fontId="17" fillId="0" borderId="0" xfId="4" applyFont="1" applyBorder="1"/>
    <xf numFmtId="0" fontId="17" fillId="0" borderId="0" xfId="4" applyFont="1" applyBorder="1" applyAlignment="1"/>
    <xf numFmtId="0" fontId="18" fillId="0" borderId="59" xfId="4" applyFont="1" applyBorder="1"/>
    <xf numFmtId="0" fontId="17" fillId="0" borderId="59" xfId="4" applyFont="1" applyBorder="1"/>
    <xf numFmtId="0" fontId="17" fillId="0" borderId="59" xfId="4" applyFont="1" applyBorder="1" applyAlignment="1"/>
    <xf numFmtId="0" fontId="10" fillId="0" borderId="59" xfId="4" applyFont="1" applyBorder="1"/>
    <xf numFmtId="0" fontId="10" fillId="0" borderId="61" xfId="4" applyFont="1" applyBorder="1" applyAlignment="1"/>
    <xf numFmtId="0" fontId="10" fillId="0" borderId="71" xfId="4" applyFont="1" applyBorder="1" applyAlignment="1"/>
    <xf numFmtId="0" fontId="18" fillId="0" borderId="51" xfId="4" applyFont="1" applyBorder="1" applyAlignment="1">
      <alignment horizontal="center"/>
    </xf>
    <xf numFmtId="0" fontId="18" fillId="0" borderId="65" xfId="4" applyFont="1" applyBorder="1" applyAlignment="1">
      <alignment horizontal="center"/>
    </xf>
    <xf numFmtId="0" fontId="18" fillId="0" borderId="68" xfId="4" applyFont="1" applyBorder="1" applyAlignment="1">
      <alignment horizontal="center"/>
    </xf>
    <xf numFmtId="0" fontId="18" fillId="0" borderId="66" xfId="4" applyFont="1" applyBorder="1" applyAlignment="1">
      <alignment horizontal="center"/>
    </xf>
    <xf numFmtId="0" fontId="18" fillId="0" borderId="67" xfId="4" applyFont="1" applyBorder="1" applyAlignment="1">
      <alignment horizontal="center"/>
    </xf>
    <xf numFmtId="0" fontId="17" fillId="0" borderId="39" xfId="4" applyFont="1" applyBorder="1" applyAlignment="1">
      <alignment horizontal="center"/>
    </xf>
    <xf numFmtId="0" fontId="17" fillId="0" borderId="40" xfId="4" applyFont="1" applyBorder="1" applyAlignment="1">
      <alignment horizontal="center"/>
    </xf>
    <xf numFmtId="0" fontId="17" fillId="0" borderId="41" xfId="4" applyFont="1" applyBorder="1" applyAlignment="1">
      <alignment horizontal="center"/>
    </xf>
    <xf numFmtId="0" fontId="17" fillId="0" borderId="42" xfId="4" applyFont="1" applyBorder="1" applyAlignment="1">
      <alignment horizontal="center"/>
    </xf>
    <xf numFmtId="0" fontId="17" fillId="0" borderId="44" xfId="4" applyFont="1" applyBorder="1" applyAlignment="1">
      <alignment horizontal="center"/>
    </xf>
    <xf numFmtId="0" fontId="17" fillId="0" borderId="56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60" xfId="4" applyFont="1" applyBorder="1" applyAlignment="1">
      <alignment horizontal="center"/>
    </xf>
    <xf numFmtId="0" fontId="17" fillId="0" borderId="72" xfId="4" applyFont="1" applyBorder="1" applyAlignment="1">
      <alignment horizontal="center"/>
    </xf>
    <xf numFmtId="0" fontId="9" fillId="0" borderId="1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8" fillId="0" borderId="57" xfId="4" applyFont="1" applyBorder="1"/>
    <xf numFmtId="0" fontId="17" fillId="0" borderId="58" xfId="4" applyFont="1" applyBorder="1"/>
    <xf numFmtId="0" fontId="17" fillId="0" borderId="58" xfId="4" applyFont="1" applyBorder="1" applyAlignment="1"/>
    <xf numFmtId="0" fontId="10" fillId="0" borderId="13" xfId="4" applyFont="1" applyBorder="1"/>
    <xf numFmtId="0" fontId="10" fillId="0" borderId="34" xfId="4" applyFont="1" applyBorder="1"/>
    <xf numFmtId="0" fontId="10" fillId="0" borderId="14" xfId="4" applyFont="1" applyBorder="1"/>
    <xf numFmtId="0" fontId="18" fillId="0" borderId="34" xfId="4" applyFont="1" applyBorder="1"/>
    <xf numFmtId="0" fontId="18" fillId="0" borderId="0" xfId="4" applyFont="1" applyBorder="1"/>
    <xf numFmtId="0" fontId="17" fillId="0" borderId="49" xfId="4" applyFont="1" applyBorder="1"/>
    <xf numFmtId="0" fontId="17" fillId="0" borderId="34" xfId="4" applyFont="1" applyBorder="1"/>
    <xf numFmtId="0" fontId="17" fillId="0" borderId="0" xfId="4" applyFont="1" applyBorder="1" applyAlignment="1">
      <alignment vertical="center"/>
    </xf>
    <xf numFmtId="0" fontId="10" fillId="0" borderId="49" xfId="4" applyFont="1" applyBorder="1"/>
    <xf numFmtId="0" fontId="17" fillId="0" borderId="15" xfId="4" applyFont="1" applyBorder="1" applyAlignment="1">
      <alignment vertical="center"/>
    </xf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/>
    <xf numFmtId="0" fontId="30" fillId="0" borderId="0" xfId="4" applyFont="1" applyBorder="1"/>
    <xf numFmtId="0" fontId="30" fillId="0" borderId="0" xfId="4" applyFont="1" applyBorder="1" applyAlignment="1"/>
    <xf numFmtId="0" fontId="10" fillId="0" borderId="0" xfId="4" applyFont="1" applyAlignment="1">
      <alignment vertical="center"/>
    </xf>
    <xf numFmtId="0" fontId="9" fillId="0" borderId="0" xfId="4" applyFont="1" applyAlignment="1"/>
    <xf numFmtId="0" fontId="10" fillId="0" borderId="0" xfId="4" applyFont="1" applyProtection="1">
      <protection locked="0"/>
    </xf>
    <xf numFmtId="0" fontId="10" fillId="0" borderId="18" xfId="4" applyFont="1" applyBorder="1" applyProtection="1">
      <protection locked="0"/>
    </xf>
    <xf numFmtId="0" fontId="12" fillId="0" borderId="57" xfId="4" applyFont="1" applyBorder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10" fillId="0" borderId="22" xfId="4" applyFont="1" applyBorder="1" applyProtection="1">
      <protection locked="0"/>
    </xf>
    <xf numFmtId="0" fontId="10" fillId="0" borderId="23" xfId="4" applyFont="1" applyBorder="1" applyProtection="1">
      <protection locked="0"/>
    </xf>
    <xf numFmtId="0" fontId="10" fillId="0" borderId="24" xfId="4" applyFont="1" applyBorder="1" applyProtection="1">
      <protection locked="0"/>
    </xf>
    <xf numFmtId="0" fontId="12" fillId="0" borderId="51" xfId="4" applyFont="1" applyBorder="1" applyAlignment="1" applyProtection="1">
      <alignment horizontal="center" vertical="center" wrapText="1"/>
      <protection locked="0"/>
    </xf>
    <xf numFmtId="0" fontId="12" fillId="0" borderId="34" xfId="4" applyFont="1" applyBorder="1" applyAlignment="1" applyProtection="1">
      <alignment horizontal="center"/>
      <protection locked="0"/>
    </xf>
    <xf numFmtId="0" fontId="12" fillId="0" borderId="5" xfId="4" applyFont="1" applyBorder="1" applyProtection="1">
      <protection locked="0"/>
    </xf>
    <xf numFmtId="0" fontId="12" fillId="0" borderId="22" xfId="4" applyFont="1" applyBorder="1" applyProtection="1">
      <protection locked="0"/>
    </xf>
    <xf numFmtId="0" fontId="12" fillId="0" borderId="23" xfId="4" applyFont="1" applyBorder="1" applyProtection="1">
      <protection locked="0"/>
    </xf>
    <xf numFmtId="0" fontId="12" fillId="0" borderId="55" xfId="4" applyFont="1" applyBorder="1" applyAlignment="1">
      <alignment horizontal="center" vertical="center" wrapText="1"/>
    </xf>
    <xf numFmtId="0" fontId="10" fillId="0" borderId="5" xfId="4" applyFont="1" applyBorder="1" applyProtection="1">
      <protection locked="0"/>
    </xf>
    <xf numFmtId="0" fontId="12" fillId="0" borderId="56" xfId="4" applyFont="1" applyBorder="1" applyAlignment="1">
      <alignment horizontal="center" vertical="center" wrapText="1"/>
    </xf>
    <xf numFmtId="0" fontId="10" fillId="0" borderId="1" xfId="4" applyFont="1" applyBorder="1" applyProtection="1">
      <protection locked="0"/>
    </xf>
    <xf numFmtId="0" fontId="10" fillId="0" borderId="1" xfId="4" applyFont="1" applyBorder="1" applyAlignment="1" applyProtection="1">
      <alignment horizontal="center"/>
      <protection locked="0"/>
    </xf>
    <xf numFmtId="0" fontId="12" fillId="0" borderId="26" xfId="4" applyFont="1" applyBorder="1" applyAlignment="1" applyProtection="1">
      <alignment horizontal="center" vertical="center"/>
      <protection locked="0"/>
    </xf>
    <xf numFmtId="0" fontId="12" fillId="0" borderId="27" xfId="4" applyFont="1" applyBorder="1" applyAlignment="1" applyProtection="1">
      <alignment horizontal="center" vertical="center"/>
      <protection locked="0"/>
    </xf>
    <xf numFmtId="0" fontId="12" fillId="0" borderId="28" xfId="4" applyFont="1" applyBorder="1" applyAlignment="1" applyProtection="1">
      <alignment horizontal="center" vertical="center"/>
      <protection locked="0"/>
    </xf>
    <xf numFmtId="0" fontId="10" fillId="0" borderId="26" xfId="4" applyFont="1" applyBorder="1" applyAlignment="1" applyProtection="1">
      <alignment horizontal="center" vertical="center"/>
      <protection locked="0"/>
    </xf>
    <xf numFmtId="0" fontId="10" fillId="0" borderId="27" xfId="4" applyFont="1" applyBorder="1" applyAlignment="1" applyProtection="1">
      <alignment horizontal="center" vertical="center"/>
      <protection locked="0"/>
    </xf>
    <xf numFmtId="0" fontId="10" fillId="0" borderId="28" xfId="4" applyFont="1" applyBorder="1" applyAlignment="1" applyProtection="1">
      <alignment horizontal="center" vertical="center"/>
      <protection locked="0"/>
    </xf>
    <xf numFmtId="0" fontId="9" fillId="0" borderId="49" xfId="4" applyFont="1" applyBorder="1" applyProtection="1">
      <protection locked="0"/>
    </xf>
    <xf numFmtId="0" fontId="10" fillId="0" borderId="34" xfId="1" applyFont="1" applyBorder="1" applyAlignment="1" applyProtection="1">
      <alignment horizontal="center" vertical="center"/>
      <protection locked="0"/>
    </xf>
    <xf numFmtId="0" fontId="10" fillId="0" borderId="33" xfId="4" applyFont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horizontal="center" vertical="center"/>
      <protection locked="0"/>
    </xf>
    <xf numFmtId="0" fontId="10" fillId="0" borderId="40" xfId="4" applyFont="1" applyBorder="1" applyAlignment="1" applyProtection="1">
      <alignment horizontal="center" vertical="center"/>
      <protection locked="0"/>
    </xf>
    <xf numFmtId="1" fontId="10" fillId="0" borderId="40" xfId="4" applyNumberFormat="1" applyFont="1" applyBorder="1" applyAlignment="1" applyProtection="1">
      <alignment horizontal="center" vertical="center"/>
      <protection locked="0"/>
    </xf>
    <xf numFmtId="0" fontId="12" fillId="0" borderId="40" xfId="4" applyFont="1" applyBorder="1" applyAlignment="1" applyProtection="1">
      <alignment horizontal="center" vertical="center"/>
      <protection locked="0"/>
    </xf>
    <xf numFmtId="0" fontId="10" fillId="0" borderId="41" xfId="4" applyFont="1" applyBorder="1" applyAlignment="1" applyProtection="1">
      <alignment horizontal="center" vertical="center"/>
      <protection locked="0"/>
    </xf>
    <xf numFmtId="0" fontId="10" fillId="0" borderId="39" xfId="4" applyFont="1" applyBorder="1" applyAlignment="1" applyProtection="1">
      <alignment horizontal="center" vertical="center"/>
      <protection locked="0"/>
    </xf>
    <xf numFmtId="0" fontId="10" fillId="0" borderId="31" xfId="4" applyFont="1" applyBorder="1" applyAlignment="1" applyProtection="1">
      <alignment horizontal="center" vertical="center"/>
    </xf>
    <xf numFmtId="0" fontId="10" fillId="0" borderId="45" xfId="4" applyFont="1" applyBorder="1" applyAlignment="1" applyProtection="1">
      <alignment horizontal="center" vertical="center"/>
      <protection locked="0"/>
    </xf>
    <xf numFmtId="0" fontId="10" fillId="0" borderId="35" xfId="1" applyFont="1" applyBorder="1" applyAlignment="1" applyProtection="1">
      <alignment horizontal="center" vertical="center"/>
      <protection locked="0"/>
    </xf>
    <xf numFmtId="0" fontId="10" fillId="0" borderId="21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1" fontId="10" fillId="0" borderId="3" xfId="4" applyNumberFormat="1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8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34" xfId="1" applyFont="1" applyFill="1" applyBorder="1" applyAlignment="1" applyProtection="1">
      <alignment horizontal="center" vertical="center"/>
      <protection locked="0"/>
    </xf>
    <xf numFmtId="0" fontId="10" fillId="0" borderId="19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vertical="center"/>
      <protection locked="0"/>
    </xf>
    <xf numFmtId="49" fontId="9" fillId="0" borderId="0" xfId="4" applyNumberFormat="1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9" fillId="0" borderId="0" xfId="4" applyFont="1" applyProtection="1">
      <protection locked="0"/>
    </xf>
    <xf numFmtId="0" fontId="9" fillId="0" borderId="0" xfId="4" applyFont="1" applyAlignment="1" applyProtection="1">
      <alignment horizontal="center" vertical="center"/>
    </xf>
    <xf numFmtId="0" fontId="9" fillId="0" borderId="0" xfId="4" applyFont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9" fillId="0" borderId="0" xfId="4" applyNumberFormat="1" applyFont="1" applyAlignment="1" applyProtection="1">
      <alignment horizontal="center" vertical="center"/>
      <protection locked="0"/>
    </xf>
    <xf numFmtId="0" fontId="10" fillId="0" borderId="18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3" borderId="0" xfId="4" applyFont="1" applyFill="1" applyAlignment="1">
      <alignment horizontal="center"/>
    </xf>
    <xf numFmtId="0" fontId="10" fillId="0" borderId="5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 textRotation="90"/>
    </xf>
    <xf numFmtId="0" fontId="12" fillId="0" borderId="3" xfId="4" applyFont="1" applyBorder="1" applyAlignment="1">
      <alignment horizontal="center" vertical="center" textRotation="90"/>
    </xf>
    <xf numFmtId="0" fontId="12" fillId="0" borderId="4" xfId="4" applyFont="1" applyBorder="1" applyAlignment="1">
      <alignment horizontal="center" vertical="center" textRotation="90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45" xfId="4" applyFont="1" applyBorder="1" applyAlignment="1">
      <alignment horizontal="center" vertical="center" textRotation="90"/>
    </xf>
    <xf numFmtId="0" fontId="10" fillId="4" borderId="39" xfId="4" applyFont="1" applyFill="1" applyBorder="1" applyAlignment="1">
      <alignment horizontal="center" vertical="center" textRotation="90"/>
    </xf>
    <xf numFmtId="0" fontId="10" fillId="4" borderId="40" xfId="4" applyFont="1" applyFill="1" applyBorder="1" applyAlignment="1">
      <alignment horizontal="center" vertical="center" textRotation="90"/>
    </xf>
    <xf numFmtId="0" fontId="10" fillId="4" borderId="42" xfId="4" applyFont="1" applyFill="1" applyBorder="1" applyAlignment="1">
      <alignment horizontal="center" vertical="center" textRotation="90"/>
    </xf>
    <xf numFmtId="0" fontId="10" fillId="5" borderId="39" xfId="4" applyFont="1" applyFill="1" applyBorder="1" applyAlignment="1">
      <alignment horizontal="center" vertical="center" textRotation="90"/>
    </xf>
    <xf numFmtId="0" fontId="10" fillId="5" borderId="40" xfId="4" applyFont="1" applyFill="1" applyBorder="1" applyAlignment="1">
      <alignment horizontal="center" vertical="center" textRotation="90"/>
    </xf>
    <xf numFmtId="0" fontId="10" fillId="5" borderId="42" xfId="4" applyFont="1" applyFill="1" applyBorder="1" applyAlignment="1">
      <alignment horizontal="center" vertical="center" textRotation="90"/>
    </xf>
    <xf numFmtId="0" fontId="10" fillId="0" borderId="1" xfId="4" applyFont="1" applyBorder="1"/>
    <xf numFmtId="0" fontId="10" fillId="0" borderId="15" xfId="4" applyFont="1" applyBorder="1" applyAlignment="1">
      <alignment horizontal="center"/>
    </xf>
    <xf numFmtId="0" fontId="10" fillId="0" borderId="9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0" fillId="4" borderId="7" xfId="4" applyFont="1" applyFill="1" applyBorder="1" applyAlignment="1">
      <alignment horizontal="center" vertical="center"/>
    </xf>
    <xf numFmtId="0" fontId="10" fillId="4" borderId="30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0" fillId="5" borderId="7" xfId="4" applyFont="1" applyFill="1" applyBorder="1" applyAlignment="1">
      <alignment horizontal="center" vertical="center"/>
    </xf>
    <xf numFmtId="0" fontId="10" fillId="5" borderId="30" xfId="4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left" vertical="center"/>
    </xf>
    <xf numFmtId="0" fontId="9" fillId="0" borderId="39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/>
    </xf>
    <xf numFmtId="0" fontId="9" fillId="2" borderId="40" xfId="4" applyFont="1" applyFill="1" applyBorder="1" applyAlignment="1">
      <alignment horizontal="center" vertical="center"/>
    </xf>
    <xf numFmtId="0" fontId="9" fillId="0" borderId="42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45" xfId="4" applyFont="1" applyBorder="1"/>
    <xf numFmtId="0" fontId="9" fillId="4" borderId="39" xfId="4" applyFont="1" applyFill="1" applyBorder="1" applyAlignment="1">
      <alignment horizontal="center" vertical="center"/>
    </xf>
    <xf numFmtId="0" fontId="9" fillId="4" borderId="40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5" borderId="39" xfId="4" applyFont="1" applyFill="1" applyBorder="1" applyAlignment="1">
      <alignment horizontal="center" vertical="center"/>
    </xf>
    <xf numFmtId="0" fontId="9" fillId="5" borderId="40" xfId="4" applyFont="1" applyFill="1" applyBorder="1" applyAlignment="1">
      <alignment horizontal="center" vertical="center"/>
    </xf>
    <xf numFmtId="0" fontId="9" fillId="5" borderId="42" xfId="4" applyFont="1" applyFill="1" applyBorder="1" applyAlignment="1">
      <alignment horizontal="center" vertical="center"/>
    </xf>
    <xf numFmtId="0" fontId="9" fillId="3" borderId="45" xfId="4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19" xfId="4" applyFont="1" applyBorder="1"/>
    <xf numFmtId="0" fontId="9" fillId="4" borderId="8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29" xfId="4" applyFont="1" applyFill="1" applyBorder="1" applyAlignment="1">
      <alignment horizontal="center" vertical="center"/>
    </xf>
    <xf numFmtId="0" fontId="9" fillId="5" borderId="8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0" xfId="4" applyFont="1" applyFill="1" applyBorder="1" applyAlignment="1">
      <alignment horizontal="center" vertical="center"/>
    </xf>
    <xf numFmtId="0" fontId="10" fillId="2" borderId="33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19" xfId="4" applyFont="1" applyFill="1" applyBorder="1"/>
    <xf numFmtId="0" fontId="16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/>
    </xf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textRotation="90"/>
    </xf>
    <xf numFmtId="0" fontId="10" fillId="0" borderId="0" xfId="4" applyFont="1" applyBorder="1" applyAlignment="1">
      <alignment vertical="center" textRotation="90"/>
    </xf>
    <xf numFmtId="0" fontId="10" fillId="2" borderId="0" xfId="4" applyFont="1" applyFill="1" applyBorder="1" applyAlignment="1">
      <alignment horizontal="center" vertical="center" textRotation="90"/>
    </xf>
    <xf numFmtId="0" fontId="10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/>
    <xf numFmtId="0" fontId="9" fillId="0" borderId="4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left" vertical="center"/>
    </xf>
    <xf numFmtId="0" fontId="10" fillId="0" borderId="3" xfId="4" applyFont="1" applyBorder="1" applyAlignment="1">
      <alignment vertical="center"/>
    </xf>
    <xf numFmtId="0" fontId="10" fillId="0" borderId="3" xfId="4" applyFont="1" applyBorder="1"/>
    <xf numFmtId="0" fontId="23" fillId="0" borderId="32" xfId="5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0" fillId="0" borderId="0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10" fillId="0" borderId="18" xfId="4" applyFont="1" applyBorder="1" applyAlignment="1" applyProtection="1">
      <alignment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9" fillId="0" borderId="5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vertical="center"/>
      <protection locked="0"/>
    </xf>
    <xf numFmtId="0" fontId="10" fillId="0" borderId="1" xfId="4" applyFont="1" applyBorder="1" applyAlignment="1" applyProtection="1">
      <alignment vertical="center"/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0" fontId="26" fillId="0" borderId="34" xfId="1" applyFont="1" applyBorder="1" applyAlignment="1" applyProtection="1">
      <alignment horizontal="center" vertical="center"/>
      <protection locked="0"/>
    </xf>
    <xf numFmtId="0" fontId="26" fillId="0" borderId="33" xfId="4" applyFont="1" applyBorder="1" applyAlignment="1" applyProtection="1">
      <alignment horizontal="left" vertical="center"/>
      <protection locked="0"/>
    </xf>
    <xf numFmtId="0" fontId="26" fillId="0" borderId="35" xfId="1" applyFont="1" applyBorder="1" applyAlignment="1" applyProtection="1">
      <alignment horizontal="center" vertical="center"/>
      <protection locked="0"/>
    </xf>
    <xf numFmtId="0" fontId="26" fillId="0" borderId="34" xfId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10" fillId="0" borderId="1" xfId="4" applyFont="1" applyBorder="1" applyAlignment="1">
      <alignment vertical="center"/>
    </xf>
    <xf numFmtId="0" fontId="10" fillId="0" borderId="15" xfId="4" applyFont="1" applyBorder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/>
    </xf>
    <xf numFmtId="0" fontId="26" fillId="0" borderId="16" xfId="3" applyNumberFormat="1" applyFont="1" applyFill="1" applyBorder="1" applyAlignment="1">
      <alignment horizontal="left" vertical="center"/>
    </xf>
    <xf numFmtId="0" fontId="26" fillId="0" borderId="0" xfId="3" applyNumberFormat="1" applyFont="1" applyFill="1" applyBorder="1" applyAlignment="1">
      <alignment horizontal="left" vertical="center"/>
    </xf>
    <xf numFmtId="0" fontId="26" fillId="0" borderId="0" xfId="4" applyFont="1"/>
    <xf numFmtId="0" fontId="26" fillId="0" borderId="5" xfId="4" applyFont="1" applyBorder="1" applyAlignment="1" applyProtection="1">
      <alignment horizontal="center"/>
      <protection locked="0"/>
    </xf>
    <xf numFmtId="0" fontId="26" fillId="0" borderId="1" xfId="4" applyFont="1" applyBorder="1" applyAlignment="1" applyProtection="1">
      <alignment horizontal="center"/>
      <protection locked="0"/>
    </xf>
    <xf numFmtId="0" fontId="9" fillId="0" borderId="2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7" fillId="0" borderId="0" xfId="4" applyFont="1" applyAlignment="1">
      <alignment vertical="top"/>
    </xf>
    <xf numFmtId="0" fontId="17" fillId="0" borderId="0" xfId="4" applyFont="1"/>
    <xf numFmtId="0" fontId="17" fillId="0" borderId="0" xfId="4" applyFont="1" applyBorder="1" applyAlignment="1">
      <alignment vertical="top"/>
    </xf>
    <xf numFmtId="0" fontId="18" fillId="0" borderId="0" xfId="4" applyFont="1" applyAlignment="1"/>
    <xf numFmtId="0" fontId="17" fillId="0" borderId="0" xfId="4" applyFont="1" applyAlignment="1"/>
    <xf numFmtId="0" fontId="11" fillId="0" borderId="0" xfId="4" applyFont="1" applyAlignment="1" applyProtection="1">
      <alignment horizontal="center"/>
      <protection locked="0"/>
    </xf>
    <xf numFmtId="0" fontId="11" fillId="0" borderId="59" xfId="4" applyFont="1" applyBorder="1" applyProtection="1">
      <protection locked="0"/>
    </xf>
    <xf numFmtId="0" fontId="11" fillId="0" borderId="0" xfId="4" applyFont="1" applyProtection="1">
      <protection locked="0"/>
    </xf>
    <xf numFmtId="0" fontId="11" fillId="0" borderId="39" xfId="4" applyFont="1" applyBorder="1" applyAlignment="1" applyProtection="1">
      <alignment horizontal="center"/>
      <protection locked="0"/>
    </xf>
    <xf numFmtId="0" fontId="11" fillId="0" borderId="40" xfId="4" applyFont="1" applyBorder="1" applyAlignment="1" applyProtection="1">
      <alignment horizontal="center"/>
      <protection locked="0"/>
    </xf>
    <xf numFmtId="0" fontId="11" fillId="0" borderId="42" xfId="4" applyFont="1" applyBorder="1" applyAlignment="1" applyProtection="1">
      <alignment horizontal="center"/>
      <protection locked="0"/>
    </xf>
    <xf numFmtId="0" fontId="11" fillId="0" borderId="5" xfId="4" applyFont="1" applyBorder="1" applyAlignment="1" applyProtection="1">
      <alignment horizontal="center"/>
      <protection locked="0"/>
    </xf>
    <xf numFmtId="0" fontId="10" fillId="0" borderId="18" xfId="4" applyFont="1" applyBorder="1" applyAlignment="1" applyProtection="1">
      <alignment vertical="center" wrapText="1"/>
      <protection locked="0"/>
    </xf>
    <xf numFmtId="0" fontId="15" fillId="0" borderId="73" xfId="4" applyFont="1" applyBorder="1" applyAlignment="1">
      <alignment horizontal="center"/>
    </xf>
    <xf numFmtId="0" fontId="16" fillId="0" borderId="8" xfId="4" applyFont="1" applyBorder="1" applyAlignment="1">
      <alignment vertical="center"/>
    </xf>
    <xf numFmtId="0" fontId="16" fillId="0" borderId="3" xfId="4" applyFont="1" applyBorder="1" applyAlignment="1">
      <alignment vertical="center"/>
    </xf>
    <xf numFmtId="0" fontId="16" fillId="0" borderId="29" xfId="4" applyFont="1" applyBorder="1" applyAlignment="1">
      <alignment vertical="center"/>
    </xf>
    <xf numFmtId="0" fontId="16" fillId="0" borderId="5" xfId="4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2" xfId="4" applyFont="1" applyBorder="1" applyAlignment="1">
      <alignment vertical="center"/>
    </xf>
    <xf numFmtId="0" fontId="16" fillId="0" borderId="2" xfId="4" applyFont="1" applyBorder="1"/>
    <xf numFmtId="0" fontId="16" fillId="0" borderId="20" xfId="4" applyFont="1" applyBorder="1"/>
    <xf numFmtId="0" fontId="10" fillId="0" borderId="5" xfId="4" applyFont="1" applyBorder="1" applyAlignment="1" applyProtection="1">
      <alignment vertical="center" wrapText="1"/>
      <protection locked="0"/>
    </xf>
    <xf numFmtId="0" fontId="17" fillId="0" borderId="54" xfId="4" applyFont="1" applyBorder="1" applyAlignment="1">
      <alignment vertical="center"/>
    </xf>
    <xf numFmtId="0" fontId="10" fillId="0" borderId="69" xfId="4" applyFont="1" applyBorder="1" applyAlignment="1">
      <alignment vertical="center"/>
    </xf>
    <xf numFmtId="0" fontId="17" fillId="0" borderId="69" xfId="4" applyFont="1" applyBorder="1" applyAlignment="1">
      <alignment vertical="center"/>
    </xf>
    <xf numFmtId="0" fontId="17" fillId="0" borderId="52" xfId="4" applyFont="1" applyBorder="1"/>
    <xf numFmtId="0" fontId="15" fillId="0" borderId="37" xfId="4" applyFont="1" applyBorder="1" applyAlignment="1">
      <alignment horizontal="center"/>
    </xf>
    <xf numFmtId="1" fontId="21" fillId="0" borderId="21" xfId="4" applyNumberFormat="1" applyFont="1" applyBorder="1" applyAlignment="1">
      <alignment horizontal="center" vertical="center"/>
    </xf>
    <xf numFmtId="1" fontId="21" fillId="0" borderId="3" xfId="4" applyNumberFormat="1" applyFont="1" applyBorder="1" applyAlignment="1">
      <alignment horizontal="center" vertical="center"/>
    </xf>
    <xf numFmtId="0" fontId="21" fillId="0" borderId="0" xfId="4" applyFont="1" applyAlignment="1" applyProtection="1">
      <alignment vertical="center"/>
      <protection locked="0"/>
    </xf>
    <xf numFmtId="1" fontId="21" fillId="0" borderId="29" xfId="4" applyNumberFormat="1" applyFont="1" applyBorder="1" applyAlignment="1">
      <alignment horizontal="center" vertical="center"/>
    </xf>
    <xf numFmtId="1" fontId="21" fillId="0" borderId="5" xfId="4" applyNumberFormat="1" applyFont="1" applyBorder="1" applyAlignment="1">
      <alignment horizontal="center" vertical="center"/>
    </xf>
    <xf numFmtId="1" fontId="21" fillId="0" borderId="8" xfId="4" applyNumberFormat="1" applyFont="1" applyBorder="1" applyAlignment="1">
      <alignment horizontal="center" vertical="center"/>
    </xf>
    <xf numFmtId="0" fontId="21" fillId="0" borderId="3" xfId="4" applyFont="1" applyBorder="1" applyAlignment="1" applyProtection="1">
      <alignment vertical="center"/>
      <protection locked="0"/>
    </xf>
    <xf numFmtId="1" fontId="21" fillId="0" borderId="4" xfId="4" applyNumberFormat="1" applyFont="1" applyBorder="1" applyAlignment="1">
      <alignment horizontal="center" vertical="center"/>
    </xf>
    <xf numFmtId="1" fontId="9" fillId="0" borderId="48" xfId="4" applyNumberFormat="1" applyFont="1" applyBorder="1" applyAlignment="1">
      <alignment horizontal="center" vertical="center"/>
    </xf>
    <xf numFmtId="0" fontId="17" fillId="0" borderId="24" xfId="4" applyFont="1" applyBorder="1" applyAlignment="1" applyProtection="1">
      <alignment vertical="center"/>
      <protection locked="0"/>
    </xf>
    <xf numFmtId="0" fontId="17" fillId="0" borderId="0" xfId="4" applyFont="1" applyAlignment="1" applyProtection="1">
      <alignment vertical="center"/>
      <protection locked="0"/>
    </xf>
    <xf numFmtId="0" fontId="17" fillId="0" borderId="22" xfId="4" applyFont="1" applyBorder="1"/>
    <xf numFmtId="0" fontId="15" fillId="0" borderId="0" xfId="4" applyFont="1" applyProtection="1">
      <protection locked="0"/>
    </xf>
    <xf numFmtId="0" fontId="10" fillId="0" borderId="38" xfId="4" applyFont="1" applyBorder="1" applyAlignment="1">
      <alignment horizontal="center"/>
    </xf>
    <xf numFmtId="1" fontId="33" fillId="0" borderId="9" xfId="4" applyNumberFormat="1" applyFont="1" applyBorder="1" applyAlignment="1">
      <alignment horizontal="center" vertical="center"/>
    </xf>
    <xf numFmtId="1" fontId="33" fillId="0" borderId="7" xfId="4" applyNumberFormat="1" applyFont="1" applyBorder="1" applyAlignment="1">
      <alignment horizontal="center" vertical="center"/>
    </xf>
    <xf numFmtId="1" fontId="33" fillId="0" borderId="30" xfId="4" applyNumberFormat="1" applyFont="1" applyBorder="1" applyAlignment="1">
      <alignment horizontal="center" vertical="center"/>
    </xf>
    <xf numFmtId="1" fontId="33" fillId="0" borderId="5" xfId="4" applyNumberFormat="1" applyFont="1" applyBorder="1" applyAlignment="1">
      <alignment horizontal="center" vertical="center"/>
    </xf>
    <xf numFmtId="1" fontId="33" fillId="0" borderId="6" xfId="4" applyNumberFormat="1" applyFont="1" applyBorder="1" applyAlignment="1">
      <alignment horizontal="center" vertical="center"/>
    </xf>
    <xf numFmtId="1" fontId="33" fillId="0" borderId="12" xfId="4" applyNumberFormat="1" applyFont="1" applyBorder="1" applyAlignment="1">
      <alignment horizontal="center" vertical="center"/>
    </xf>
    <xf numFmtId="0" fontId="9" fillId="0" borderId="36" xfId="4" applyFont="1" applyBorder="1" applyAlignment="1">
      <alignment horizontal="center"/>
    </xf>
    <xf numFmtId="0" fontId="10" fillId="0" borderId="1" xfId="4" applyFont="1" applyBorder="1" applyAlignment="1" applyProtection="1">
      <alignment vertical="center" wrapText="1"/>
      <protection locked="0"/>
    </xf>
    <xf numFmtId="0" fontId="18" fillId="0" borderId="20" xfId="4" applyFont="1" applyBorder="1" applyAlignment="1" applyProtection="1">
      <alignment vertical="center"/>
      <protection locked="0"/>
    </xf>
    <xf numFmtId="0" fontId="18" fillId="0" borderId="62" xfId="4" applyFont="1" applyBorder="1" applyAlignment="1" applyProtection="1">
      <alignment vertical="center"/>
      <protection locked="0"/>
    </xf>
    <xf numFmtId="0" fontId="18" fillId="0" borderId="47" xfId="4" applyFont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center" vertical="top"/>
      <protection locked="0"/>
    </xf>
    <xf numFmtId="0" fontId="28" fillId="0" borderId="43" xfId="6" applyFont="1" applyBorder="1" applyAlignment="1">
      <alignment vertical="top" wrapText="1"/>
    </xf>
    <xf numFmtId="0" fontId="24" fillId="0" borderId="47" xfId="5" applyFont="1" applyBorder="1" applyAlignment="1">
      <alignment horizontal="left" vertical="center" wrapText="1"/>
    </xf>
    <xf numFmtId="0" fontId="24" fillId="0" borderId="2" xfId="5" applyFont="1" applyBorder="1" applyAlignment="1">
      <alignment horizontal="left" vertical="center" wrapText="1"/>
    </xf>
    <xf numFmtId="1" fontId="10" fillId="0" borderId="2" xfId="4" applyNumberFormat="1" applyFont="1" applyBorder="1" applyAlignment="1" applyProtection="1">
      <alignment horizontal="center" vertical="center"/>
      <protection locked="0"/>
    </xf>
    <xf numFmtId="0" fontId="24" fillId="0" borderId="31" xfId="5" applyFont="1" applyBorder="1" applyAlignment="1">
      <alignment horizontal="left" vertical="center" wrapText="1"/>
    </xf>
    <xf numFmtId="0" fontId="24" fillId="0" borderId="5" xfId="5" applyFont="1" applyBorder="1" applyAlignment="1">
      <alignment horizontal="left" vertical="center" wrapText="1"/>
    </xf>
    <xf numFmtId="0" fontId="24" fillId="0" borderId="11" xfId="5" applyFont="1" applyBorder="1" applyAlignment="1">
      <alignment horizontal="left" vertical="center" wrapText="1"/>
    </xf>
    <xf numFmtId="0" fontId="10" fillId="0" borderId="20" xfId="4" applyFont="1" applyBorder="1" applyAlignment="1" applyProtection="1">
      <alignment horizontal="center" vertical="center"/>
      <protection locked="0"/>
    </xf>
    <xf numFmtId="1" fontId="25" fillId="0" borderId="45" xfId="4" applyNumberFormat="1" applyFont="1" applyBorder="1" applyAlignment="1" applyProtection="1">
      <alignment horizontal="center" vertical="center"/>
      <protection locked="0"/>
    </xf>
    <xf numFmtId="0" fontId="10" fillId="0" borderId="45" xfId="1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10" fillId="0" borderId="0" xfId="4" applyFont="1" applyAlignment="1" applyProtection="1">
      <alignment horizontal="left" vertical="center"/>
      <protection locked="0"/>
    </xf>
    <xf numFmtId="0" fontId="18" fillId="0" borderId="0" xfId="4" applyFont="1" applyProtection="1">
      <protection locked="0"/>
    </xf>
    <xf numFmtId="0" fontId="10" fillId="0" borderId="19" xfId="1" applyFont="1" applyBorder="1" applyAlignment="1" applyProtection="1">
      <alignment horizontal="center" vertical="top"/>
      <protection locked="0"/>
    </xf>
    <xf numFmtId="0" fontId="24" fillId="0" borderId="21" xfId="5" applyFont="1" applyBorder="1" applyAlignment="1">
      <alignment horizontal="left" vertical="center" wrapText="1"/>
    </xf>
    <xf numFmtId="0" fontId="24" fillId="0" borderId="3" xfId="5" applyFont="1" applyBorder="1" applyAlignment="1">
      <alignment horizontal="left" vertical="center" wrapText="1"/>
    </xf>
    <xf numFmtId="0" fontId="24" fillId="0" borderId="29" xfId="5" applyFont="1" applyBorder="1" applyAlignment="1">
      <alignment horizontal="left" vertical="center" wrapText="1"/>
    </xf>
    <xf numFmtId="0" fontId="24" fillId="0" borderId="8" xfId="5" applyFont="1" applyBorder="1" applyAlignment="1">
      <alignment horizontal="left" vertical="center" wrapText="1"/>
    </xf>
    <xf numFmtId="1" fontId="10" fillId="0" borderId="19" xfId="4" applyNumberFormat="1" applyFont="1" applyBorder="1" applyAlignment="1" applyProtection="1">
      <alignment horizontal="center" vertic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28" fillId="0" borderId="32" xfId="4" applyFont="1" applyBorder="1" applyAlignment="1">
      <alignment vertical="center" wrapText="1"/>
    </xf>
    <xf numFmtId="0" fontId="10" fillId="0" borderId="3" xfId="4" applyFont="1" applyBorder="1" applyAlignment="1" applyProtection="1">
      <alignment horizontal="left" vertical="center"/>
      <protection locked="0"/>
    </xf>
    <xf numFmtId="0" fontId="10" fillId="0" borderId="29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 applyProtection="1">
      <alignment horizontal="left" vertical="center"/>
      <protection locked="0"/>
    </xf>
    <xf numFmtId="0" fontId="10" fillId="0" borderId="8" xfId="4" applyFont="1" applyBorder="1" applyAlignment="1" applyProtection="1">
      <alignment horizontal="left" vertical="center"/>
      <protection locked="0"/>
    </xf>
    <xf numFmtId="0" fontId="21" fillId="0" borderId="3" xfId="4" applyFont="1" applyBorder="1" applyAlignment="1">
      <alignment vertical="center"/>
    </xf>
    <xf numFmtId="0" fontId="10" fillId="0" borderId="29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1" fontId="25" fillId="0" borderId="19" xfId="4" applyNumberFormat="1" applyFont="1" applyBorder="1" applyAlignment="1" applyProtection="1">
      <alignment horizontal="center" vertical="center"/>
      <protection locked="0"/>
    </xf>
    <xf numFmtId="0" fontId="28" fillId="0" borderId="32" xfId="6" applyFont="1" applyBorder="1" applyAlignment="1">
      <alignment vertical="top" wrapText="1"/>
    </xf>
    <xf numFmtId="1" fontId="10" fillId="0" borderId="3" xfId="4" applyNumberFormat="1" applyFont="1" applyBorder="1" applyAlignment="1">
      <alignment vertical="center"/>
    </xf>
    <xf numFmtId="1" fontId="10" fillId="0" borderId="29" xfId="4" applyNumberFormat="1" applyFont="1" applyBorder="1" applyAlignment="1">
      <alignment vertical="center"/>
    </xf>
    <xf numFmtId="1" fontId="10" fillId="0" borderId="5" xfId="4" applyNumberFormat="1" applyFont="1" applyBorder="1" applyAlignment="1">
      <alignment vertical="center"/>
    </xf>
    <xf numFmtId="1" fontId="15" fillId="0" borderId="3" xfId="4" applyNumberFormat="1" applyFont="1" applyBorder="1" applyAlignment="1">
      <alignment vertical="center"/>
    </xf>
    <xf numFmtId="0" fontId="22" fillId="0" borderId="32" xfId="6" applyFont="1" applyBorder="1" applyAlignment="1">
      <alignment vertical="top" wrapText="1"/>
    </xf>
    <xf numFmtId="0" fontId="10" fillId="0" borderId="4" xfId="4" applyFont="1" applyBorder="1" applyAlignment="1" applyProtection="1">
      <alignment horizontal="left" vertical="center"/>
      <protection locked="0"/>
    </xf>
    <xf numFmtId="0" fontId="17" fillId="0" borderId="0" xfId="4" applyFont="1" applyAlignment="1">
      <alignment horizontal="left"/>
    </xf>
    <xf numFmtId="0" fontId="12" fillId="0" borderId="32" xfId="5" applyFont="1" applyBorder="1" applyAlignment="1">
      <alignment vertical="center" wrapText="1"/>
    </xf>
    <xf numFmtId="0" fontId="24" fillId="0" borderId="21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10" fillId="0" borderId="21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28" fillId="0" borderId="32" xfId="6" applyFont="1" applyBorder="1" applyAlignment="1">
      <alignment vertical="center" wrapText="1"/>
    </xf>
    <xf numFmtId="0" fontId="28" fillId="0" borderId="32" xfId="4" applyFont="1" applyBorder="1" applyAlignment="1">
      <alignment horizontal="left" vertical="center" wrapText="1"/>
    </xf>
    <xf numFmtId="0" fontId="28" fillId="0" borderId="35" xfId="6" applyFont="1" applyBorder="1" applyAlignment="1">
      <alignment horizontal="center" vertical="top" wrapText="1"/>
    </xf>
    <xf numFmtId="0" fontId="28" fillId="0" borderId="35" xfId="6" applyFont="1" applyBorder="1" applyAlignment="1">
      <alignment horizontal="left" vertical="top" wrapText="1"/>
    </xf>
    <xf numFmtId="0" fontId="28" fillId="0" borderId="35" xfId="6" applyFont="1" applyBorder="1" applyAlignment="1">
      <alignment horizontal="left" vertical="top" wrapText="1"/>
    </xf>
    <xf numFmtId="0" fontId="28" fillId="0" borderId="35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left" vertical="center" wrapText="1"/>
    </xf>
    <xf numFmtId="0" fontId="28" fillId="0" borderId="35" xfId="4" applyFont="1" applyBorder="1" applyAlignment="1">
      <alignment horizontal="left" vertical="center" wrapText="1"/>
    </xf>
    <xf numFmtId="0" fontId="28" fillId="0" borderId="32" xfId="4" applyFont="1" applyBorder="1" applyAlignment="1">
      <alignment horizontal="left" vertical="center" wrapText="1"/>
    </xf>
    <xf numFmtId="0" fontId="28" fillId="0" borderId="19" xfId="4" applyFont="1" applyBorder="1" applyAlignment="1">
      <alignment horizontal="center" vertical="center" wrapText="1"/>
    </xf>
    <xf numFmtId="0" fontId="22" fillId="0" borderId="19" xfId="4" applyFont="1" applyBorder="1" applyAlignment="1">
      <alignment horizontal="center" vertical="center" wrapText="1"/>
    </xf>
    <xf numFmtId="0" fontId="22" fillId="0" borderId="50" xfId="4" applyFont="1" applyBorder="1" applyAlignment="1">
      <alignment vertical="center" wrapText="1"/>
    </xf>
    <xf numFmtId="0" fontId="10" fillId="0" borderId="0" xfId="4" applyFont="1" applyAlignment="1" applyProtection="1">
      <alignment horizontal="center" vertical="center"/>
      <protection locked="0"/>
    </xf>
    <xf numFmtId="0" fontId="34" fillId="0" borderId="32" xfId="4" applyFont="1" applyBorder="1" applyAlignment="1">
      <alignment vertical="center" wrapText="1"/>
    </xf>
    <xf numFmtId="0" fontId="13" fillId="0" borderId="35" xfId="4" applyFont="1" applyBorder="1" applyAlignment="1" applyProtection="1">
      <alignment horizontal="center" vertical="center"/>
    </xf>
    <xf numFmtId="0" fontId="21" fillId="0" borderId="0" xfId="4" applyFont="1" applyBorder="1" applyAlignment="1" applyProtection="1">
      <alignment vertical="center"/>
      <protection locked="0"/>
    </xf>
    <xf numFmtId="0" fontId="10" fillId="0" borderId="74" xfId="1" applyFont="1" applyBorder="1" applyAlignment="1" applyProtection="1">
      <alignment horizontal="center" vertical="top"/>
      <protection locked="0"/>
    </xf>
    <xf numFmtId="0" fontId="22" fillId="0" borderId="74" xfId="4" applyFont="1" applyBorder="1" applyAlignment="1">
      <alignment horizontal="center" vertical="center" wrapText="1"/>
    </xf>
    <xf numFmtId="0" fontId="22" fillId="0" borderId="75" xfId="4" applyFont="1" applyBorder="1" applyAlignment="1">
      <alignment vertical="center" wrapText="1"/>
    </xf>
    <xf numFmtId="0" fontId="10" fillId="0" borderId="17" xfId="4" applyFont="1" applyBorder="1" applyAlignment="1" applyProtection="1">
      <alignment vertical="center"/>
      <protection locked="0"/>
    </xf>
    <xf numFmtId="0" fontId="24" fillId="0" borderId="9" xfId="5" applyFont="1" applyBorder="1" applyAlignment="1">
      <alignment horizontal="left" vertical="center" wrapText="1"/>
    </xf>
    <xf numFmtId="0" fontId="24" fillId="0" borderId="7" xfId="5" applyFont="1" applyBorder="1" applyAlignment="1">
      <alignment horizontal="left" vertical="center" wrapText="1"/>
    </xf>
    <xf numFmtId="0" fontId="10" fillId="0" borderId="7" xfId="4" applyFont="1" applyBorder="1" applyAlignment="1" applyProtection="1">
      <alignment horizontal="center" vertical="center"/>
      <protection locked="0"/>
    </xf>
    <xf numFmtId="1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30" xfId="4" applyFont="1" applyBorder="1" applyAlignment="1" applyProtection="1">
      <alignment horizontal="left" vertical="center"/>
      <protection locked="0"/>
    </xf>
    <xf numFmtId="0" fontId="34" fillId="0" borderId="4" xfId="4" applyFont="1" applyBorder="1" applyAlignment="1">
      <alignment horizontal="center" vertical="center" wrapText="1"/>
    </xf>
    <xf numFmtId="0" fontId="34" fillId="0" borderId="4" xfId="0" applyFont="1" applyBorder="1"/>
    <xf numFmtId="0" fontId="34" fillId="0" borderId="46" xfId="4" applyFont="1" applyBorder="1" applyAlignment="1">
      <alignment horizontal="left" vertical="center" wrapText="1"/>
    </xf>
    <xf numFmtId="0" fontId="34" fillId="0" borderId="35" xfId="4" applyFont="1" applyBorder="1" applyAlignment="1">
      <alignment horizontal="left" vertical="center" wrapText="1"/>
    </xf>
    <xf numFmtId="0" fontId="34" fillId="0" borderId="35" xfId="0" applyFont="1" applyBorder="1"/>
    <xf numFmtId="1" fontId="10" fillId="0" borderId="45" xfId="4" applyNumberFormat="1" applyFont="1" applyBorder="1" applyAlignment="1" applyProtection="1">
      <alignment horizontal="center" vertical="center"/>
      <protection locked="0"/>
    </xf>
    <xf numFmtId="0" fontId="10" fillId="0" borderId="49" xfId="1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60" xfId="4" applyFont="1" applyBorder="1" applyAlignment="1" applyProtection="1">
      <alignment horizontal="center" vertical="center"/>
    </xf>
    <xf numFmtId="0" fontId="13" fillId="0" borderId="36" xfId="4" applyFont="1" applyBorder="1" applyAlignment="1" applyProtection="1">
      <alignment horizontal="center" vertical="center"/>
    </xf>
    <xf numFmtId="0" fontId="10" fillId="0" borderId="74" xfId="4" applyFont="1" applyBorder="1" applyAlignment="1" applyProtection="1">
      <alignment horizontal="center" vertical="center"/>
      <protection locked="0"/>
    </xf>
    <xf numFmtId="0" fontId="10" fillId="0" borderId="74" xfId="1" applyFont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left" vertical="center"/>
    </xf>
    <xf numFmtId="0" fontId="9" fillId="0" borderId="6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10" fillId="0" borderId="74" xfId="4" applyFont="1" applyBorder="1" applyAlignment="1">
      <alignment horizontal="center" vertical="center"/>
    </xf>
    <xf numFmtId="0" fontId="10" fillId="0" borderId="74" xfId="4" applyFont="1" applyBorder="1"/>
    <xf numFmtId="0" fontId="10" fillId="0" borderId="34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9" xfId="3" applyNumberFormat="1" applyFont="1" applyFill="1" applyBorder="1" applyAlignment="1">
      <alignment horizontal="left" vertical="center"/>
    </xf>
    <xf numFmtId="0" fontId="9" fillId="0" borderId="59" xfId="4" applyFont="1" applyBorder="1" applyAlignment="1">
      <alignment horizontal="center" vertical="center"/>
    </xf>
    <xf numFmtId="0" fontId="10" fillId="0" borderId="59" xfId="4" applyFont="1" applyBorder="1" applyAlignment="1">
      <alignment horizontal="center" vertical="center"/>
    </xf>
    <xf numFmtId="0" fontId="10" fillId="0" borderId="59" xfId="4" applyFont="1" applyBorder="1" applyAlignment="1">
      <alignment vertical="center"/>
    </xf>
    <xf numFmtId="0" fontId="10" fillId="0" borderId="15" xfId="4" applyFont="1" applyBorder="1"/>
    <xf numFmtId="0" fontId="34" fillId="0" borderId="35" xfId="4" applyFont="1" applyBorder="1" applyAlignment="1">
      <alignment horizontal="left" vertical="top" wrapText="1"/>
    </xf>
    <xf numFmtId="0" fontId="10" fillId="0" borderId="6" xfId="4" applyFont="1" applyBorder="1" applyAlignment="1" applyProtection="1">
      <alignment horizontal="left" vertical="center"/>
      <protection locked="0"/>
    </xf>
    <xf numFmtId="0" fontId="10" fillId="0" borderId="7" xfId="4" applyFont="1" applyBorder="1" applyAlignment="1" applyProtection="1">
      <alignment horizontal="left" vertical="center"/>
      <protection locked="0"/>
    </xf>
    <xf numFmtId="0" fontId="10" fillId="0" borderId="12" xfId="4" applyFont="1" applyBorder="1" applyAlignment="1" applyProtection="1">
      <alignment horizontal="left" vertical="center"/>
      <protection locked="0"/>
    </xf>
    <xf numFmtId="1" fontId="10" fillId="0" borderId="74" xfId="4" applyNumberFormat="1" applyFont="1" applyBorder="1" applyAlignment="1" applyProtection="1">
      <alignment horizontal="center" vertical="center"/>
      <protection locked="0"/>
    </xf>
    <xf numFmtId="0" fontId="10" fillId="0" borderId="74" xfId="1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left" vertical="center"/>
      <protection locked="0"/>
    </xf>
    <xf numFmtId="0" fontId="10" fillId="0" borderId="29" xfId="4" applyFont="1" applyBorder="1" applyAlignment="1" applyProtection="1">
      <alignment horizontal="center" vertical="center"/>
    </xf>
    <xf numFmtId="0" fontId="26" fillId="0" borderId="17" xfId="3" applyNumberFormat="1" applyFont="1" applyFill="1" applyBorder="1" applyAlignment="1">
      <alignment horizontal="left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10" fillId="0" borderId="36" xfId="1" applyFont="1" applyBorder="1" applyAlignment="1" applyProtection="1">
      <alignment horizontal="center" vertical="center"/>
      <protection locked="0"/>
    </xf>
    <xf numFmtId="0" fontId="10" fillId="0" borderId="74" xfId="4" applyFont="1" applyBorder="1" applyAlignment="1" applyProtection="1">
      <alignment horizontal="left" vertical="center"/>
      <protection locked="0"/>
    </xf>
    <xf numFmtId="0" fontId="10" fillId="0" borderId="30" xfId="4" applyFont="1" applyBorder="1" applyAlignment="1" applyProtection="1">
      <alignment horizontal="center" vertical="center"/>
    </xf>
    <xf numFmtId="0" fontId="9" fillId="0" borderId="54" xfId="4" applyFont="1" applyBorder="1" applyAlignment="1">
      <alignment vertical="center"/>
    </xf>
    <xf numFmtId="0" fontId="9" fillId="0" borderId="24" xfId="4" applyFont="1" applyBorder="1" applyAlignment="1">
      <alignment vertical="center"/>
    </xf>
    <xf numFmtId="0" fontId="11" fillId="0" borderId="24" xfId="4" applyFont="1" applyBorder="1" applyAlignment="1">
      <alignment vertical="center"/>
    </xf>
    <xf numFmtId="0" fontId="26" fillId="0" borderId="32" xfId="3" applyNumberFormat="1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26" fillId="0" borderId="15" xfId="3" applyNumberFormat="1" applyFont="1" applyFill="1" applyBorder="1" applyAlignment="1">
      <alignment horizontal="left" vertical="center"/>
    </xf>
    <xf numFmtId="0" fontId="10" fillId="0" borderId="0" xfId="4" applyFont="1" applyBorder="1" applyAlignment="1" applyProtection="1">
      <alignment horizontal="left" vertical="center"/>
      <protection locked="0"/>
    </xf>
    <xf numFmtId="0" fontId="10" fillId="0" borderId="32" xfId="3" applyNumberFormat="1" applyFont="1" applyFill="1" applyBorder="1" applyAlignment="1">
      <alignment horizontal="left" vertical="center"/>
    </xf>
    <xf numFmtId="0" fontId="10" fillId="0" borderId="15" xfId="3" applyNumberFormat="1" applyFont="1" applyFill="1" applyBorder="1" applyAlignment="1">
      <alignment horizontal="left" vertical="center"/>
    </xf>
    <xf numFmtId="0" fontId="17" fillId="0" borderId="0" xfId="4" applyFont="1" applyBorder="1" applyAlignment="1">
      <alignment horizontal="left"/>
    </xf>
    <xf numFmtId="0" fontId="17" fillId="0" borderId="14" xfId="4" applyFont="1" applyBorder="1" applyAlignment="1">
      <alignment horizontal="left"/>
    </xf>
    <xf numFmtId="0" fontId="17" fillId="0" borderId="59" xfId="4" applyFont="1" applyBorder="1" applyAlignment="1">
      <alignment horizontal="left" vertical="center"/>
    </xf>
    <xf numFmtId="0" fontId="29" fillId="0" borderId="58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 vertical="center"/>
    </xf>
    <xf numFmtId="0" fontId="30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18" fillId="0" borderId="57" xfId="4" applyFont="1" applyBorder="1" applyAlignment="1">
      <alignment horizontal="center"/>
    </xf>
    <xf numFmtId="0" fontId="18" fillId="0" borderId="58" xfId="4" applyFont="1" applyBorder="1" applyAlignment="1">
      <alignment horizontal="center"/>
    </xf>
    <xf numFmtId="0" fontId="18" fillId="0" borderId="13" xfId="4" applyFont="1" applyBorder="1" applyAlignment="1">
      <alignment horizontal="center"/>
    </xf>
    <xf numFmtId="0" fontId="17" fillId="0" borderId="12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36" xfId="4" applyFont="1" applyBorder="1" applyAlignment="1">
      <alignment horizontal="center"/>
    </xf>
    <xf numFmtId="0" fontId="17" fillId="0" borderId="9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0" fontId="17" fillId="0" borderId="15" xfId="4" applyFont="1" applyBorder="1" applyAlignment="1">
      <alignment horizontal="left" vertical="center"/>
    </xf>
    <xf numFmtId="0" fontId="9" fillId="0" borderId="70" xfId="4" applyFont="1" applyBorder="1" applyAlignment="1">
      <alignment horizontal="center" vertical="center"/>
    </xf>
    <xf numFmtId="0" fontId="9" fillId="0" borderId="61" xfId="4" applyFont="1" applyBorder="1" applyAlignment="1">
      <alignment horizontal="center" vertical="center"/>
    </xf>
    <xf numFmtId="0" fontId="9" fillId="0" borderId="71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/>
    </xf>
    <xf numFmtId="0" fontId="17" fillId="0" borderId="61" xfId="4" applyFont="1" applyBorder="1" applyAlignment="1">
      <alignment horizontal="center"/>
    </xf>
    <xf numFmtId="0" fontId="17" fillId="0" borderId="71" xfId="4" applyFont="1" applyBorder="1" applyAlignment="1">
      <alignment horizontal="center"/>
    </xf>
    <xf numFmtId="0" fontId="9" fillId="0" borderId="20" xfId="4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0" fillId="0" borderId="59" xfId="4" applyFont="1" applyBorder="1" applyAlignment="1">
      <alignment horizontal="center"/>
    </xf>
    <xf numFmtId="0" fontId="10" fillId="0" borderId="15" xfId="4" applyFont="1" applyBorder="1" applyAlignment="1">
      <alignment horizontal="center"/>
    </xf>
    <xf numFmtId="0" fontId="18" fillId="0" borderId="57" xfId="4" applyFont="1" applyBorder="1" applyAlignment="1">
      <alignment horizontal="center" vertical="center"/>
    </xf>
    <xf numFmtId="0" fontId="18" fillId="0" borderId="58" xfId="4" applyFont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9" fillId="0" borderId="70" xfId="4" applyFont="1" applyBorder="1" applyAlignment="1">
      <alignment horizontal="center"/>
    </xf>
    <xf numFmtId="0" fontId="9" fillId="0" borderId="61" xfId="4" applyFont="1" applyBorder="1" applyAlignment="1">
      <alignment horizontal="center"/>
    </xf>
    <xf numFmtId="0" fontId="9" fillId="0" borderId="71" xfId="4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7" fillId="0" borderId="14" xfId="4" applyFont="1" applyBorder="1" applyAlignment="1">
      <alignment horizontal="center"/>
    </xf>
    <xf numFmtId="0" fontId="17" fillId="0" borderId="46" xfId="4" applyFont="1" applyBorder="1" applyAlignment="1">
      <alignment horizontal="center"/>
    </xf>
    <xf numFmtId="0" fontId="17" fillId="0" borderId="63" xfId="4" applyFont="1" applyBorder="1" applyAlignment="1">
      <alignment horizontal="center"/>
    </xf>
    <xf numFmtId="0" fontId="17" fillId="0" borderId="56" xfId="4" applyFont="1" applyBorder="1" applyAlignment="1">
      <alignment horizontal="center"/>
    </xf>
    <xf numFmtId="0" fontId="17" fillId="0" borderId="64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/>
    </xf>
    <xf numFmtId="0" fontId="18" fillId="0" borderId="0" xfId="4" applyFont="1" applyBorder="1" applyAlignment="1">
      <alignment horizontal="right"/>
    </xf>
    <xf numFmtId="0" fontId="18" fillId="0" borderId="0" xfId="4" applyFont="1" applyAlignment="1">
      <alignment horizontal="left" vertical="center"/>
    </xf>
    <xf numFmtId="0" fontId="18" fillId="0" borderId="0" xfId="4" applyFont="1" applyBorder="1" applyAlignment="1">
      <alignment horizontal="center" vertical="top"/>
    </xf>
    <xf numFmtId="0" fontId="18" fillId="0" borderId="0" xfId="4" applyFont="1" applyAlignment="1">
      <alignment horizontal="left"/>
    </xf>
    <xf numFmtId="0" fontId="1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7" fillId="0" borderId="0" xfId="4" applyFont="1" applyBorder="1" applyAlignment="1">
      <alignment horizontal="center" vertical="top"/>
    </xf>
    <xf numFmtId="0" fontId="17" fillId="0" borderId="0" xfId="4" applyFont="1" applyAlignment="1">
      <alignment horizontal="center" vertical="top"/>
    </xf>
    <xf numFmtId="0" fontId="18" fillId="0" borderId="0" xfId="4" applyFont="1" applyAlignment="1">
      <alignment horizontal="center"/>
    </xf>
    <xf numFmtId="0" fontId="11" fillId="0" borderId="59" xfId="4" applyFont="1" applyBorder="1" applyAlignment="1" applyProtection="1">
      <alignment horizontal="left"/>
      <protection locked="0"/>
    </xf>
    <xf numFmtId="0" fontId="10" fillId="0" borderId="18" xfId="4" applyFont="1" applyBorder="1" applyAlignment="1" applyProtection="1">
      <alignment horizontal="center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2" fillId="0" borderId="18" xfId="4" applyFont="1" applyBorder="1" applyAlignment="1" applyProtection="1">
      <alignment horizontal="center" vertical="center" wrapText="1"/>
      <protection locked="0"/>
    </xf>
    <xf numFmtId="0" fontId="12" fillId="0" borderId="5" xfId="4" applyFont="1" applyBorder="1" applyAlignment="1" applyProtection="1">
      <alignment horizontal="center" vertical="center" wrapText="1"/>
      <protection locked="0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13" fillId="0" borderId="58" xfId="4" applyFont="1" applyBorder="1" applyAlignment="1" applyProtection="1">
      <alignment horizontal="center" vertical="center"/>
      <protection locked="0"/>
    </xf>
    <xf numFmtId="0" fontId="13" fillId="0" borderId="0" xfId="4" applyFont="1" applyBorder="1" applyAlignment="1" applyProtection="1">
      <alignment horizontal="center" vertical="center"/>
      <protection locked="0"/>
    </xf>
    <xf numFmtId="0" fontId="13" fillId="0" borderId="59" xfId="4" applyFont="1" applyBorder="1" applyAlignment="1" applyProtection="1">
      <alignment horizontal="center" vertical="center"/>
      <protection locked="0"/>
    </xf>
    <xf numFmtId="0" fontId="14" fillId="0" borderId="18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horizontal="left"/>
    </xf>
    <xf numFmtId="0" fontId="28" fillId="0" borderId="35" xfId="6" applyFont="1" applyBorder="1" applyAlignment="1">
      <alignment horizontal="left" vertical="top" wrapText="1"/>
    </xf>
    <xf numFmtId="0" fontId="28" fillId="0" borderId="32" xfId="6" applyFont="1" applyBorder="1" applyAlignment="1">
      <alignment horizontal="left" vertical="top" wrapText="1"/>
    </xf>
    <xf numFmtId="0" fontId="28" fillId="0" borderId="35" xfId="4" applyFont="1" applyBorder="1" applyAlignment="1">
      <alignment horizontal="left" vertical="center" wrapText="1"/>
    </xf>
    <xf numFmtId="0" fontId="28" fillId="0" borderId="32" xfId="4" applyFont="1" applyBorder="1" applyAlignment="1">
      <alignment horizontal="left" vertical="center" wrapText="1"/>
    </xf>
    <xf numFmtId="0" fontId="9" fillId="0" borderId="0" xfId="4" applyNumberFormat="1" applyFont="1" applyAlignment="1" applyProtection="1">
      <alignment horizontal="left" vertical="center"/>
      <protection locked="0"/>
    </xf>
    <xf numFmtId="187" fontId="9" fillId="0" borderId="0" xfId="4" applyNumberFormat="1" applyFont="1" applyAlignment="1" applyProtection="1">
      <alignment horizontal="left" vertical="center"/>
      <protection locked="0"/>
    </xf>
    <xf numFmtId="49" fontId="9" fillId="0" borderId="0" xfId="4" applyNumberFormat="1" applyFont="1" applyAlignment="1" applyProtection="1">
      <alignment horizontal="left" vertical="center"/>
      <protection locked="0"/>
    </xf>
    <xf numFmtId="0" fontId="13" fillId="0" borderId="70" xfId="4" applyFont="1" applyBorder="1" applyAlignment="1" applyProtection="1">
      <alignment horizontal="center" vertical="center"/>
      <protection locked="0"/>
    </xf>
    <xf numFmtId="0" fontId="13" fillId="0" borderId="61" xfId="4" applyFont="1" applyBorder="1" applyAlignment="1" applyProtection="1">
      <alignment horizontal="center" vertical="center"/>
      <protection locked="0"/>
    </xf>
    <xf numFmtId="0" fontId="13" fillId="0" borderId="71" xfId="4" applyFont="1" applyBorder="1" applyAlignment="1" applyProtection="1">
      <alignment horizontal="center" vertical="center"/>
      <protection locked="0"/>
    </xf>
    <xf numFmtId="0" fontId="10" fillId="0" borderId="70" xfId="4" applyFont="1" applyBorder="1" applyAlignment="1" applyProtection="1">
      <alignment horizontal="center"/>
      <protection locked="0"/>
    </xf>
    <xf numFmtId="0" fontId="10" fillId="0" borderId="61" xfId="4" applyFont="1" applyBorder="1" applyAlignment="1" applyProtection="1">
      <alignment horizontal="center"/>
      <protection locked="0"/>
    </xf>
    <xf numFmtId="0" fontId="10" fillId="0" borderId="71" xfId="4" applyFont="1" applyBorder="1" applyAlignment="1" applyProtection="1">
      <alignment horizontal="center"/>
      <protection locked="0"/>
    </xf>
    <xf numFmtId="0" fontId="12" fillId="0" borderId="65" xfId="4" applyFont="1" applyBorder="1" applyAlignment="1" applyProtection="1">
      <alignment horizontal="center" vertical="center" wrapText="1"/>
      <protection locked="0"/>
    </xf>
    <xf numFmtId="0" fontId="12" fillId="0" borderId="23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5" fillId="0" borderId="65" xfId="4" applyFont="1" applyBorder="1" applyAlignment="1" applyProtection="1">
      <alignment horizontal="center" vertical="center" wrapText="1"/>
      <protection locked="0"/>
    </xf>
    <xf numFmtId="0" fontId="15" fillId="0" borderId="23" xfId="4" applyFont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vertical="center" wrapText="1"/>
      <protection locked="0"/>
    </xf>
    <xf numFmtId="0" fontId="12" fillId="0" borderId="66" xfId="4" applyFont="1" applyBorder="1" applyAlignment="1" applyProtection="1">
      <alignment horizontal="center" vertical="center"/>
      <protection locked="0"/>
    </xf>
    <xf numFmtId="0" fontId="12" fillId="0" borderId="25" xfId="4" applyFont="1" applyBorder="1" applyAlignment="1" applyProtection="1">
      <alignment horizontal="center" vertical="center"/>
      <protection locked="0"/>
    </xf>
    <xf numFmtId="0" fontId="12" fillId="0" borderId="60" xfId="4" applyFont="1" applyBorder="1" applyAlignment="1" applyProtection="1">
      <alignment horizontal="center" vertical="center"/>
      <protection locked="0"/>
    </xf>
    <xf numFmtId="0" fontId="9" fillId="0" borderId="0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62" xfId="4" applyFont="1" applyBorder="1" applyAlignment="1">
      <alignment horizontal="left" vertical="center"/>
    </xf>
    <xf numFmtId="0" fontId="9" fillId="0" borderId="47" xfId="4" applyFont="1" applyBorder="1" applyAlignment="1">
      <alignment horizontal="left" vertical="center"/>
    </xf>
    <xf numFmtId="0" fontId="11" fillId="0" borderId="0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22" xfId="4" applyFont="1" applyBorder="1" applyAlignment="1">
      <alignment horizontal="left" vertical="center"/>
    </xf>
    <xf numFmtId="0" fontId="9" fillId="0" borderId="24" xfId="4" applyFont="1" applyBorder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24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0" fillId="0" borderId="3" xfId="4" applyFont="1" applyFill="1" applyBorder="1" applyAlignment="1" applyProtection="1">
      <alignment horizontal="center" vertical="center" wrapText="1"/>
      <protection locked="0"/>
    </xf>
    <xf numFmtId="0" fontId="13" fillId="0" borderId="4" xfId="4" applyFont="1" applyFill="1" applyBorder="1" applyAlignment="1" applyProtection="1">
      <alignment horizontal="center" vertical="center"/>
      <protection locked="0"/>
    </xf>
    <xf numFmtId="0" fontId="9" fillId="0" borderId="21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wrapText="1"/>
    </xf>
    <xf numFmtId="0" fontId="10" fillId="4" borderId="59" xfId="4" applyFont="1" applyFill="1" applyBorder="1" applyAlignment="1">
      <alignment horizontal="center"/>
    </xf>
    <xf numFmtId="0" fontId="10" fillId="0" borderId="4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51" xfId="4" applyFont="1" applyBorder="1" applyAlignment="1">
      <alignment horizontal="center" vertical="center" textRotation="90"/>
    </xf>
    <xf numFmtId="0" fontId="10" fillId="0" borderId="56" xfId="4" applyFont="1" applyBorder="1" applyAlignment="1">
      <alignment horizontal="center" vertical="center" textRotation="90"/>
    </xf>
    <xf numFmtId="0" fontId="11" fillId="0" borderId="59" xfId="4" applyFont="1" applyBorder="1" applyAlignment="1">
      <alignment horizontal="center"/>
    </xf>
    <xf numFmtId="0" fontId="10" fillId="0" borderId="70" xfId="4" applyFont="1" applyBorder="1" applyAlignment="1">
      <alignment horizontal="center" vertical="center"/>
    </xf>
    <xf numFmtId="0" fontId="10" fillId="0" borderId="61" xfId="4" applyFont="1" applyBorder="1" applyAlignment="1">
      <alignment horizontal="center" vertical="center"/>
    </xf>
    <xf numFmtId="0" fontId="10" fillId="0" borderId="71" xfId="4" applyFont="1" applyBorder="1" applyAlignment="1">
      <alignment horizontal="center" vertical="center"/>
    </xf>
    <xf numFmtId="0" fontId="12" fillId="0" borderId="70" xfId="4" applyFont="1" applyBorder="1" applyAlignment="1">
      <alignment horizontal="center" vertical="center" wrapText="1"/>
    </xf>
    <xf numFmtId="0" fontId="12" fillId="0" borderId="61" xfId="4" applyFont="1" applyBorder="1" applyAlignment="1">
      <alignment horizontal="center" vertical="center" wrapText="1"/>
    </xf>
    <xf numFmtId="0" fontId="12" fillId="0" borderId="71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65" xfId="4" applyFont="1" applyBorder="1" applyAlignment="1">
      <alignment horizontal="center" vertical="center" textRotation="90"/>
    </xf>
    <xf numFmtId="0" fontId="10" fillId="0" borderId="10" xfId="4" applyFont="1" applyBorder="1" applyAlignment="1">
      <alignment horizontal="center" vertical="center" textRotation="90"/>
    </xf>
    <xf numFmtId="0" fontId="10" fillId="0" borderId="66" xfId="4" applyFont="1" applyBorder="1" applyAlignment="1">
      <alignment horizontal="center" vertical="center" textRotation="90"/>
    </xf>
    <xf numFmtId="0" fontId="10" fillId="0" borderId="60" xfId="4" applyFont="1" applyBorder="1" applyAlignment="1">
      <alignment horizontal="center" vertical="center" textRotation="90"/>
    </xf>
    <xf numFmtId="0" fontId="10" fillId="0" borderId="39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3" fillId="0" borderId="0" xfId="4" applyFont="1" applyAlignment="1" applyProtection="1">
      <alignment horizontal="center" vertical="center"/>
      <protection locked="0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9" fillId="0" borderId="20" xfId="4" applyFont="1" applyBorder="1" applyAlignment="1">
      <alignment horizontal="left" vertical="center"/>
    </xf>
    <xf numFmtId="0" fontId="11" fillId="0" borderId="24" xfId="4" applyFont="1" applyBorder="1" applyAlignment="1">
      <alignment horizontal="center" vertical="center"/>
    </xf>
  </cellXfs>
  <cellStyles count="7">
    <cellStyle name="Normal 2" xfId="4" xr:uid="{00000000-0005-0000-0000-000001000000}"/>
    <cellStyle name="Normal_2548 - ม 3 แบบพิมพ์" xfId="1" xr:uid="{00000000-0005-0000-0000-000002000000}"/>
    <cellStyle name="ปกติ" xfId="0" builtinId="0"/>
    <cellStyle name="ปกติ 2" xfId="2" xr:uid="{00000000-0005-0000-0000-000003000000}"/>
    <cellStyle name="ปกติ 2 2" xfId="5" xr:uid="{00000000-0005-0000-0000-000004000000}"/>
    <cellStyle name="ปกติ 3" xfId="6" xr:uid="{00000000-0005-0000-0000-000005000000}"/>
    <cellStyle name="ปกติ_รายชื่อนักเรียนม148 (version 1)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78105</xdr:colOff>
      <xdr:row>6</xdr:row>
      <xdr:rowOff>267725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5080" y="2191775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70980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168911</xdr:colOff>
      <xdr:row>8</xdr:row>
      <xdr:rowOff>264960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93261" y="285576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94559" y="321404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7620" y="323190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นางสาวอุ่นเรือน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นาเมืองรักษ์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" y="47625"/>
          <a:ext cx="121539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59689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 txBox="1"/>
      </xdr:nvSpPr>
      <xdr:spPr>
        <a:xfrm>
          <a:off x="1308735" y="3874770"/>
          <a:ext cx="559689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นางสาวสินี   สุวรรณเมศ	</a:t>
          </a:r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นางมุทิตา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ฟักน่วม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273911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137675" y="353527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363405</xdr:colOff>
      <xdr:row>9</xdr:row>
      <xdr:rowOff>258201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573330" y="318237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0802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1333500" y="3880485"/>
          <a:ext cx="320802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นายเอกนรินทร์   เผือกผ่อง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55879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1308735" y="3874770"/>
          <a:ext cx="555879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นายจามร   จิตรบุญมา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นางสาวหนึ่งฤทัย   ธีระอรรถ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BreakPreview" zoomScaleNormal="93" zoomScaleSheetLayoutView="100" workbookViewId="0">
      <selection activeCell="B13" sqref="B13:R13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78" t="s">
        <v>169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27" t="s">
        <v>189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79" t="s">
        <v>190</v>
      </c>
      <c r="C7" s="479"/>
      <c r="D7" s="479"/>
      <c r="E7" s="479"/>
      <c r="F7" s="479"/>
      <c r="G7" s="28"/>
      <c r="H7" s="28"/>
      <c r="I7" s="29"/>
      <c r="J7" s="480" t="s">
        <v>36</v>
      </c>
      <c r="K7" s="480"/>
      <c r="L7" s="433" t="s">
        <v>35</v>
      </c>
      <c r="M7" s="433"/>
      <c r="N7" s="433"/>
      <c r="O7" s="433"/>
      <c r="P7" s="30"/>
      <c r="Q7" s="30"/>
      <c r="R7" s="28"/>
    </row>
    <row r="8" spans="2:18" ht="26.45" customHeight="1" x14ac:dyDescent="0.65">
      <c r="B8" s="30" t="s">
        <v>201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36" t="s">
        <v>42</v>
      </c>
      <c r="M15" s="36"/>
      <c r="N15" s="36"/>
      <c r="O15" s="3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72"/>
      <c r="Q16" s="472"/>
      <c r="R16" s="473"/>
    </row>
    <row r="17" spans="2:18" ht="26.45" customHeight="1" x14ac:dyDescent="0.65">
      <c r="B17" s="474">
        <f>SUM(D17:O17)</f>
        <v>27</v>
      </c>
      <c r="C17" s="475"/>
      <c r="D17" s="43">
        <f>'รวมคะแนน2-1'!W50</f>
        <v>3</v>
      </c>
      <c r="E17" s="44">
        <f>'รวมคะแนน2-1'!W49</f>
        <v>1</v>
      </c>
      <c r="F17" s="44">
        <f>'รวมคะแนน2-1'!W48</f>
        <v>3</v>
      </c>
      <c r="G17" s="44">
        <f>'รวมคะแนน2-1'!W47</f>
        <v>4</v>
      </c>
      <c r="H17" s="44">
        <f>'รวมคะแนน2-1'!W46</f>
        <v>1</v>
      </c>
      <c r="I17" s="44">
        <f>'รวมคะแนน2-1'!W45</f>
        <v>2</v>
      </c>
      <c r="J17" s="45">
        <f>'รวมคะแนน2-1'!W44</f>
        <v>2</v>
      </c>
      <c r="K17" s="46">
        <f>'รวมคะแนน2-1'!W43</f>
        <v>11</v>
      </c>
      <c r="L17" s="47">
        <f>'รวมคะแนน2-1'!W51</f>
        <v>0</v>
      </c>
      <c r="M17" s="44">
        <f>'รวมคะแนน2-1'!W52</f>
        <v>0</v>
      </c>
      <c r="N17" s="44">
        <f>'รวมคะแนน2-1'!W53</f>
        <v>0</v>
      </c>
      <c r="O17" s="46">
        <f>'รวมคะแนน2-1'!W54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48">
        <f>(100/$B17)*D17</f>
        <v>11.111111111111111</v>
      </c>
      <c r="E18" s="49">
        <f t="shared" ref="E18:O18" si="0">(100/$B17)*E17</f>
        <v>3.7037037037037037</v>
      </c>
      <c r="F18" s="49">
        <f t="shared" si="0"/>
        <v>11.111111111111111</v>
      </c>
      <c r="G18" s="49">
        <f t="shared" si="0"/>
        <v>14.814814814814815</v>
      </c>
      <c r="H18" s="49">
        <f t="shared" si="0"/>
        <v>3.7037037037037037</v>
      </c>
      <c r="I18" s="49">
        <f t="shared" si="0"/>
        <v>7.4074074074074074</v>
      </c>
      <c r="J18" s="49">
        <f t="shared" si="0"/>
        <v>7.4074074074074074</v>
      </c>
      <c r="K18" s="50">
        <f t="shared" si="0"/>
        <v>40.74074074074074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52" t="s">
        <v>61</v>
      </c>
      <c r="C20" s="5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54">
        <f>'คุณลักษณะ2-1'!L48</f>
        <v>9</v>
      </c>
      <c r="C21" s="55">
        <f>'คุณลักษณะ2-1'!L47</f>
        <v>9</v>
      </c>
      <c r="D21" s="443">
        <f>'คุณลักษณะ2-1'!L46</f>
        <v>7</v>
      </c>
      <c r="E21" s="444"/>
      <c r="F21" s="443">
        <f>'คุณลักษณะ2-1'!L45</f>
        <v>2</v>
      </c>
      <c r="G21" s="445"/>
      <c r="H21" s="446">
        <f>'คุณลักษณะ2-1'!S48</f>
        <v>6</v>
      </c>
      <c r="I21" s="447"/>
      <c r="J21" s="448">
        <f>'คุณลักษณะ2-1'!S47</f>
        <v>4</v>
      </c>
      <c r="K21" s="447"/>
      <c r="L21" s="448">
        <f>'คุณลักษณะ2-1'!S46</f>
        <v>2</v>
      </c>
      <c r="M21" s="447"/>
      <c r="N21" s="448">
        <f>'คุณลักษณะ2-1'!S45</f>
        <v>15</v>
      </c>
      <c r="O21" s="449"/>
      <c r="P21" s="463"/>
      <c r="Q21" s="463"/>
      <c r="R21" s="464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3" t="s">
        <v>170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30"/>
      <c r="R23" s="61"/>
    </row>
    <row r="24" spans="2:18" ht="26.45" customHeight="1" x14ac:dyDescent="0.65">
      <c r="B24" s="60"/>
      <c r="C24" s="28"/>
      <c r="D24" s="433" t="s">
        <v>171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61"/>
    </row>
    <row r="25" spans="2:18" ht="26.45" customHeight="1" x14ac:dyDescent="0.65">
      <c r="B25" s="60"/>
      <c r="C25" s="28"/>
      <c r="D25" s="433" t="s">
        <v>172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61"/>
    </row>
    <row r="26" spans="2:18" ht="26.45" customHeight="1" x14ac:dyDescent="0.65">
      <c r="B26" s="60"/>
      <c r="C26" s="28"/>
      <c r="D26" s="433" t="s">
        <v>173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35" t="s">
        <v>174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175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3" t="s">
        <v>176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35" t="s">
        <v>177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6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6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CW40"/>
  <sheetViews>
    <sheetView showGridLines="0" zoomScaleNormal="100" zoomScaleSheetLayoutView="100" workbookViewId="0">
      <pane xSplit="5" ySplit="5" topLeftCell="F31" activePane="bottomRight" state="frozen"/>
      <selection pane="topRight" activeCell="F1" sqref="F1"/>
      <selection pane="bottomLeft" activeCell="A5" sqref="A5"/>
      <selection pane="bottomRight" activeCell="AU33" sqref="AU33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89" t="s">
        <v>206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262"/>
      <c r="AO1" s="263"/>
      <c r="AP1" s="263" t="s">
        <v>207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0" t="s">
        <v>33</v>
      </c>
      <c r="C2" s="493" t="s">
        <v>34</v>
      </c>
      <c r="D2" s="496" t="s">
        <v>200</v>
      </c>
      <c r="E2" s="109" t="s">
        <v>178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499" t="s">
        <v>1</v>
      </c>
      <c r="CJ2" s="269" t="s">
        <v>33</v>
      </c>
      <c r="CK2" s="264"/>
    </row>
    <row r="3" spans="2:101" ht="20.100000000000001" customHeight="1" thickBot="1" x14ac:dyDescent="0.7">
      <c r="B3" s="491"/>
      <c r="C3" s="494"/>
      <c r="D3" s="567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0"/>
      <c r="CJ3" s="279"/>
      <c r="CK3" s="23"/>
      <c r="CL3" s="23"/>
      <c r="CM3" s="23"/>
      <c r="CN3" s="280" t="s">
        <v>179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1"/>
      <c r="C4" s="494"/>
      <c r="D4" s="567"/>
      <c r="E4" s="284" t="s">
        <v>32</v>
      </c>
      <c r="F4" s="285"/>
      <c r="G4" s="286"/>
      <c r="H4" s="286"/>
      <c r="I4" s="286"/>
      <c r="J4" s="286"/>
      <c r="K4" s="286"/>
      <c r="L4" s="286"/>
      <c r="M4" s="287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7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2"/>
      <c r="C5" s="495"/>
      <c r="D5" s="498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180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378">
        <v>12456</v>
      </c>
      <c r="D6" s="380" t="s">
        <v>65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19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378">
        <v>12466</v>
      </c>
      <c r="D7" s="409" t="s">
        <v>69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378">
        <v>12470</v>
      </c>
      <c r="D8" s="409" t="s">
        <v>71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378">
        <v>12477</v>
      </c>
      <c r="D9" s="381" t="s">
        <v>96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3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378">
        <v>12488</v>
      </c>
      <c r="D10" s="381" t="s">
        <v>100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378">
        <v>12500</v>
      </c>
      <c r="D11" s="409" t="s">
        <v>131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378">
        <v>12503</v>
      </c>
      <c r="D12" s="381" t="s">
        <v>101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501"/>
      <c r="CO12" s="501"/>
      <c r="CP12" s="501"/>
      <c r="CQ12" s="501"/>
      <c r="CR12" s="501"/>
      <c r="CS12" s="501"/>
      <c r="CT12" s="501"/>
      <c r="CU12" s="501"/>
      <c r="CV12" s="501"/>
      <c r="CW12" s="501"/>
    </row>
    <row r="13" spans="2:101" s="322" customFormat="1" ht="20.100000000000001" customHeight="1" x14ac:dyDescent="0.5">
      <c r="B13" s="324">
        <v>8</v>
      </c>
      <c r="C13" s="378">
        <v>12510</v>
      </c>
      <c r="D13" s="409" t="s">
        <v>134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501"/>
      <c r="CO13" s="501"/>
      <c r="CP13" s="501"/>
      <c r="CQ13" s="501"/>
      <c r="CR13" s="501"/>
      <c r="CS13" s="501"/>
      <c r="CT13" s="501"/>
      <c r="CU13" s="501"/>
      <c r="CV13" s="501"/>
      <c r="CW13" s="501"/>
    </row>
    <row r="14" spans="2:101" s="322" customFormat="1" ht="20.100000000000001" customHeight="1" x14ac:dyDescent="0.5">
      <c r="B14" s="324">
        <v>9</v>
      </c>
      <c r="C14" s="378">
        <v>12513</v>
      </c>
      <c r="D14" s="381" t="s">
        <v>102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501"/>
      <c r="CO14" s="501"/>
      <c r="CP14" s="501"/>
      <c r="CQ14" s="501"/>
      <c r="CR14" s="501"/>
      <c r="CS14" s="501"/>
      <c r="CT14" s="501"/>
      <c r="CU14" s="501"/>
      <c r="CV14" s="501"/>
      <c r="CW14" s="501"/>
    </row>
    <row r="15" spans="2:101" s="322" customFormat="1" ht="20.100000000000001" customHeight="1" x14ac:dyDescent="0.5">
      <c r="B15" s="324">
        <v>10</v>
      </c>
      <c r="C15" s="378">
        <v>12515</v>
      </c>
      <c r="D15" s="409" t="s">
        <v>103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501"/>
      <c r="CO15" s="501"/>
      <c r="CP15" s="501"/>
      <c r="CQ15" s="501"/>
      <c r="CR15" s="501"/>
      <c r="CS15" s="501"/>
      <c r="CT15" s="501"/>
      <c r="CU15" s="501"/>
      <c r="CV15" s="501"/>
      <c r="CW15" s="501"/>
    </row>
    <row r="16" spans="2:101" s="322" customFormat="1" ht="20.100000000000001" customHeight="1" x14ac:dyDescent="0.65">
      <c r="B16" s="324">
        <v>11</v>
      </c>
      <c r="C16" s="378">
        <v>12534</v>
      </c>
      <c r="D16" s="381" t="s">
        <v>109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502"/>
      <c r="CO16" s="502"/>
      <c r="CP16" s="502"/>
      <c r="CQ16" s="502"/>
      <c r="CR16" s="502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378">
        <v>12538</v>
      </c>
      <c r="D17" s="381" t="s">
        <v>110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502"/>
      <c r="CO17" s="502"/>
      <c r="CP17" s="502"/>
      <c r="CQ17" s="502"/>
      <c r="CR17" s="502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378">
        <v>12561</v>
      </c>
      <c r="D18" s="381" t="s">
        <v>85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378">
        <v>12563</v>
      </c>
      <c r="D19" s="409" t="s">
        <v>115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378">
        <v>12647</v>
      </c>
      <c r="D20" s="381" t="s">
        <v>86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378">
        <v>12660</v>
      </c>
      <c r="D21" s="381" t="s">
        <v>87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378">
        <v>12818</v>
      </c>
      <c r="D22" s="381" t="s">
        <v>140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378">
        <v>12920</v>
      </c>
      <c r="D23" s="381" t="s">
        <v>88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378">
        <v>12926</v>
      </c>
      <c r="D24" s="381" t="s">
        <v>118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80</v>
      </c>
      <c r="CJ24" s="330">
        <v>19</v>
      </c>
      <c r="CK24" s="321"/>
      <c r="CL24" s="321">
        <f t="shared" si="1"/>
        <v>0</v>
      </c>
    </row>
    <row r="25" spans="2:101" s="322" customFormat="1" ht="20.100000000000001" customHeight="1" x14ac:dyDescent="0.5">
      <c r="B25" s="324">
        <v>20</v>
      </c>
      <c r="C25" s="378">
        <v>13361</v>
      </c>
      <c r="D25" s="381" t="s">
        <v>122</v>
      </c>
      <c r="E25" s="354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39">
        <f t="shared" si="0"/>
        <v>80</v>
      </c>
      <c r="CJ25" s="330">
        <v>20</v>
      </c>
      <c r="CK25" s="321"/>
      <c r="CL25" s="321">
        <f t="shared" si="1"/>
        <v>0</v>
      </c>
    </row>
    <row r="26" spans="2:101" s="322" customFormat="1" ht="20.100000000000001" customHeight="1" x14ac:dyDescent="0.5">
      <c r="B26" s="324">
        <v>21</v>
      </c>
      <c r="C26" s="378">
        <v>13420</v>
      </c>
      <c r="D26" s="381" t="s">
        <v>147</v>
      </c>
      <c r="E26" s="354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39"/>
      <c r="CJ26" s="330"/>
      <c r="CK26" s="321"/>
      <c r="CL26" s="321"/>
    </row>
    <row r="27" spans="2:101" s="322" customFormat="1" ht="20.100000000000001" customHeight="1" x14ac:dyDescent="0.5">
      <c r="B27" s="324">
        <v>22</v>
      </c>
      <c r="C27" s="378">
        <v>13429</v>
      </c>
      <c r="D27" s="381" t="s">
        <v>150</v>
      </c>
      <c r="E27" s="354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39"/>
      <c r="CJ27" s="330"/>
      <c r="CK27" s="321"/>
      <c r="CL27" s="321"/>
    </row>
    <row r="28" spans="2:101" s="322" customFormat="1" ht="20.100000000000001" customHeight="1" x14ac:dyDescent="0.5">
      <c r="B28" s="324">
        <v>23</v>
      </c>
      <c r="C28" s="378">
        <v>13430</v>
      </c>
      <c r="D28" s="381" t="s">
        <v>151</v>
      </c>
      <c r="E28" s="354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39"/>
      <c r="CJ28" s="330"/>
      <c r="CK28" s="321"/>
      <c r="CL28" s="321"/>
    </row>
    <row r="29" spans="2:101" s="322" customFormat="1" ht="20.100000000000001" customHeight="1" x14ac:dyDescent="0.5">
      <c r="B29" s="324">
        <v>24</v>
      </c>
      <c r="C29" s="378">
        <v>13618</v>
      </c>
      <c r="D29" s="381" t="s">
        <v>194</v>
      </c>
      <c r="E29" s="354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39"/>
      <c r="CJ29" s="330"/>
      <c r="CK29" s="321"/>
      <c r="CL29" s="321"/>
    </row>
    <row r="30" spans="2:101" s="322" customFormat="1" ht="20.100000000000001" customHeight="1" x14ac:dyDescent="0.5">
      <c r="B30" s="324">
        <v>25</v>
      </c>
      <c r="C30" s="378">
        <v>13635</v>
      </c>
      <c r="D30" s="381" t="s">
        <v>195</v>
      </c>
      <c r="E30" s="354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39"/>
      <c r="CJ30" s="330"/>
      <c r="CK30" s="321"/>
      <c r="CL30" s="321"/>
    </row>
    <row r="31" spans="2:101" s="322" customFormat="1" ht="20.100000000000001" customHeight="1" x14ac:dyDescent="0.55000000000000004">
      <c r="B31" s="324">
        <v>26</v>
      </c>
      <c r="C31" s="379"/>
      <c r="D31" s="382" t="s">
        <v>212</v>
      </c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>
        <f t="shared" si="0"/>
        <v>80</v>
      </c>
      <c r="CJ31" s="330">
        <v>21</v>
      </c>
      <c r="CK31" s="321"/>
      <c r="CL31" s="321">
        <f t="shared" si="1"/>
        <v>0</v>
      </c>
    </row>
    <row r="32" spans="2:101" s="322" customFormat="1" ht="20.100000000000001" customHeight="1" x14ac:dyDescent="0.55000000000000004">
      <c r="B32" s="324">
        <v>27</v>
      </c>
      <c r="C32" s="379"/>
      <c r="D32" s="382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>
        <f t="shared" si="0"/>
        <v>80</v>
      </c>
      <c r="CJ32" s="330">
        <v>22</v>
      </c>
      <c r="CK32" s="321"/>
      <c r="CL32" s="321">
        <f t="shared" si="1"/>
        <v>0</v>
      </c>
    </row>
    <row r="33" spans="2:90" s="322" customFormat="1" ht="20.100000000000001" customHeight="1" x14ac:dyDescent="0.5">
      <c r="B33" s="324">
        <v>28</v>
      </c>
      <c r="C33" s="355"/>
      <c r="D33" s="503"/>
      <c r="E33" s="504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>
        <f t="shared" si="0"/>
        <v>80</v>
      </c>
      <c r="CJ33" s="330">
        <v>23</v>
      </c>
      <c r="CK33" s="321"/>
      <c r="CL33" s="321">
        <f t="shared" si="1"/>
        <v>0</v>
      </c>
    </row>
    <row r="34" spans="2:90" s="322" customFormat="1" ht="20.100000000000001" customHeight="1" x14ac:dyDescent="0.5">
      <c r="B34" s="324">
        <v>29</v>
      </c>
      <c r="C34" s="355"/>
      <c r="D34" s="356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>
        <f t="shared" si="0"/>
        <v>80</v>
      </c>
      <c r="CJ34" s="330">
        <v>24</v>
      </c>
      <c r="CK34" s="321"/>
      <c r="CL34" s="321">
        <f t="shared" si="1"/>
        <v>0</v>
      </c>
    </row>
    <row r="35" spans="2:90" s="322" customFormat="1" ht="20.100000000000001" customHeight="1" x14ac:dyDescent="0.5">
      <c r="B35" s="324">
        <v>30</v>
      </c>
      <c r="C35" s="358"/>
      <c r="D35" s="359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>
        <f t="shared" si="0"/>
        <v>80</v>
      </c>
      <c r="CJ35" s="330">
        <v>25</v>
      </c>
      <c r="CK35" s="321"/>
      <c r="CL35" s="321">
        <f t="shared" si="1"/>
        <v>0</v>
      </c>
    </row>
    <row r="36" spans="2:90" s="322" customFormat="1" ht="20.100000000000001" customHeight="1" x14ac:dyDescent="0.5">
      <c r="B36" s="324">
        <v>31</v>
      </c>
      <c r="C36" s="358"/>
      <c r="D36" s="505"/>
      <c r="E36" s="506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>
        <f t="shared" si="0"/>
        <v>80</v>
      </c>
      <c r="CJ36" s="330">
        <v>26</v>
      </c>
      <c r="CK36" s="321"/>
      <c r="CL36" s="321">
        <f t="shared" si="1"/>
        <v>0</v>
      </c>
    </row>
    <row r="37" spans="2:90" s="322" customFormat="1" ht="20.100000000000001" customHeight="1" x14ac:dyDescent="0.5">
      <c r="B37" s="324">
        <v>32</v>
      </c>
      <c r="C37" s="362"/>
      <c r="D37" s="359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>
        <f t="shared" si="0"/>
        <v>80</v>
      </c>
      <c r="CJ37" s="330">
        <v>27</v>
      </c>
      <c r="CK37" s="321"/>
      <c r="CL37" s="321">
        <f t="shared" si="1"/>
        <v>0</v>
      </c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>
        <f t="shared" si="0"/>
        <v>80</v>
      </c>
      <c r="CJ38" s="330">
        <v>28</v>
      </c>
      <c r="CK38" s="321"/>
      <c r="CL38" s="321">
        <f t="shared" si="1"/>
        <v>0</v>
      </c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>
        <f t="shared" si="0"/>
        <v>80</v>
      </c>
      <c r="CJ39" s="330">
        <v>29</v>
      </c>
      <c r="CK39" s="321"/>
      <c r="CL39" s="321">
        <f t="shared" si="1"/>
        <v>0</v>
      </c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410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411"/>
      <c r="BR40" s="411"/>
      <c r="BS40" s="411"/>
      <c r="BT40" s="411"/>
      <c r="BU40" s="411"/>
      <c r="BV40" s="411"/>
      <c r="BW40" s="411"/>
      <c r="BX40" s="411"/>
      <c r="BY40" s="411"/>
      <c r="BZ40" s="411"/>
      <c r="CA40" s="411"/>
      <c r="CB40" s="411"/>
      <c r="CC40" s="411"/>
      <c r="CD40" s="411"/>
      <c r="CE40" s="411"/>
      <c r="CF40" s="411"/>
      <c r="CG40" s="411"/>
      <c r="CH40" s="377"/>
      <c r="CI40" s="329">
        <f t="shared" si="0"/>
        <v>80</v>
      </c>
      <c r="CJ40" s="330">
        <v>30</v>
      </c>
      <c r="CK40" s="321"/>
      <c r="CL40" s="321">
        <f t="shared" si="1"/>
        <v>0</v>
      </c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AA6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E39" sqref="AE39"/>
    </sheetView>
  </sheetViews>
  <sheetFormatPr defaultColWidth="9.140625" defaultRowHeight="21.75" x14ac:dyDescent="0.5"/>
  <cols>
    <col min="1" max="1" width="5.42578125" style="76" customWidth="1"/>
    <col min="2" max="2" width="3.28515625" style="231" customWidth="1"/>
    <col min="3" max="3" width="28.5703125" style="231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89" t="s">
        <v>209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2:27" ht="18.95" customHeight="1" thickBot="1" x14ac:dyDescent="0.55000000000000004">
      <c r="B2" s="221"/>
      <c r="C2" s="221"/>
      <c r="D2" s="510" t="s">
        <v>38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2"/>
      <c r="V2" s="513" t="s">
        <v>3</v>
      </c>
      <c r="W2" s="514"/>
      <c r="X2" s="514"/>
      <c r="Y2" s="515"/>
      <c r="Z2" s="78" t="s">
        <v>4</v>
      </c>
      <c r="AA2" s="77"/>
    </row>
    <row r="3" spans="2:27" ht="18.95" customHeight="1" x14ac:dyDescent="0.5">
      <c r="B3" s="222" t="s">
        <v>0</v>
      </c>
      <c r="C3" s="222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6" t="s">
        <v>39</v>
      </c>
      <c r="X3" s="519" t="s">
        <v>40</v>
      </c>
      <c r="Y3" s="522" t="s">
        <v>1</v>
      </c>
      <c r="Z3" s="84" t="s">
        <v>6</v>
      </c>
      <c r="AA3" s="85"/>
    </row>
    <row r="4" spans="2:27" ht="18.95" customHeight="1" x14ac:dyDescent="0.5">
      <c r="B4" s="222" t="s">
        <v>2</v>
      </c>
      <c r="C4" s="223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7"/>
      <c r="X4" s="520"/>
      <c r="Y4" s="523"/>
      <c r="Z4" s="84" t="s">
        <v>8</v>
      </c>
      <c r="AA4" s="85" t="s">
        <v>9</v>
      </c>
    </row>
    <row r="5" spans="2:27" ht="18.95" customHeight="1" thickBot="1" x14ac:dyDescent="0.55000000000000004">
      <c r="B5" s="224"/>
      <c r="C5" s="222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8"/>
      <c r="X5" s="521"/>
      <c r="Y5" s="524"/>
      <c r="Z5" s="84" t="s">
        <v>11</v>
      </c>
      <c r="AA5" s="85"/>
    </row>
    <row r="6" spans="2:27" ht="18.95" customHeight="1" thickBot="1" x14ac:dyDescent="0.6">
      <c r="B6" s="225"/>
      <c r="C6" s="226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28" si="0">SUM(D6:U6)</f>
        <v>50</v>
      </c>
      <c r="W6" s="97">
        <v>20</v>
      </c>
      <c r="X6" s="97">
        <v>30</v>
      </c>
      <c r="Y6" s="98">
        <f t="shared" ref="Y6:Y28" si="1">SUM(V6:X6)</f>
        <v>100</v>
      </c>
      <c r="Z6" s="99"/>
      <c r="AA6" s="91"/>
    </row>
    <row r="7" spans="2:27" ht="20.100000000000001" customHeight="1" x14ac:dyDescent="0.5">
      <c r="B7" s="100">
        <v>1</v>
      </c>
      <c r="C7" s="101" t="str">
        <f>'เวลาเรียน2-2'!D6</f>
        <v>เด็กหญิง กาญจนา  สารี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110">
        <v>2</v>
      </c>
      <c r="C8" s="101" t="str">
        <f>'เวลาเรียน2-2'!D7</f>
        <v>เด็กหญิง อภิญญา  ทิพย์ภาพันธ์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100">
        <v>3</v>
      </c>
      <c r="C9" s="101" t="str">
        <f>'เวลาเรียน2-2'!D8</f>
        <v>เด็กหญิง กมลชนก  เหลืองอ่อน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110">
        <v>4</v>
      </c>
      <c r="C10" s="101" t="str">
        <f>'เวลาเรียน2-2'!D9</f>
        <v>เด็กชาย ณัฐวุฒิ  บัวผัน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100">
        <v>5</v>
      </c>
      <c r="C11" s="101" t="str">
        <f>'เวลาเรียน2-2'!D10</f>
        <v>เด็กชาย ต่อบุญ  อัครทัตตะ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110">
        <v>6</v>
      </c>
      <c r="C12" s="101" t="str">
        <f>'เวลาเรียน2-2'!D11</f>
        <v>เด็กหญิง กาญจนา  ขวัญมงคล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100">
        <v>7</v>
      </c>
      <c r="C13" s="101" t="str">
        <f>'เวลาเรียน2-2'!D12</f>
        <v>เด็กหญิง พัชรี  อินทร์โพธิ์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110">
        <v>8</v>
      </c>
      <c r="C14" s="101" t="str">
        <f>'เวลาเรียน2-2'!D13</f>
        <v>เด็กชาย ชนะชัย  จำลองกลาง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100">
        <v>9</v>
      </c>
      <c r="C15" s="101" t="str">
        <f>'เวลาเรียน2-2'!D14</f>
        <v>เด็กชาย อินทัช  พุทธบุตร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110">
        <v>10</v>
      </c>
      <c r="C16" s="101" t="str">
        <f>'เวลาเรียน2-2'!D15</f>
        <v>เด็กชาย ทรงพล  กลิ่นชะเอม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100">
        <v>11</v>
      </c>
      <c r="C17" s="101" t="str">
        <f>'เวลาเรียน2-2'!D16</f>
        <v>เด็กหญิง พลอยพร  อินแป้น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110">
        <v>12</v>
      </c>
      <c r="C18" s="101" t="str">
        <f>'เวลาเรียน2-2'!D17</f>
        <v>เด็กหญิง ชาลินี  ชาลีกุล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100">
        <v>13</v>
      </c>
      <c r="C19" s="101" t="str">
        <f>'เวลาเรียน2-2'!D18</f>
        <v>เด็กหญิง อนิชา  ม่วงแก้ว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110">
        <v>14</v>
      </c>
      <c r="C20" s="101" t="str">
        <f>'เวลาเรียน2-2'!D19</f>
        <v>เด็กหญิง ศุภสุตา  ท้วมจันทร์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100">
        <v>15</v>
      </c>
      <c r="C21" s="101" t="str">
        <f>'เวลาเรียน2-2'!D20</f>
        <v>เด็กหญิง ภีรฎา  แสงแดง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110">
        <v>16</v>
      </c>
      <c r="C22" s="101" t="str">
        <f>'เวลาเรียน2-2'!D21</f>
        <v>เด็กหญิง นันท์นภัส  กรีเงิน</v>
      </c>
      <c r="D22" s="111"/>
      <c r="E22" s="112"/>
      <c r="F22" s="112"/>
      <c r="G22" s="113"/>
      <c r="H22" s="114"/>
      <c r="I22" s="114"/>
      <c r="J22" s="114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0</v>
      </c>
      <c r="W22" s="112"/>
      <c r="X22" s="112"/>
      <c r="Y22" s="108">
        <f t="shared" si="1"/>
        <v>0</v>
      </c>
      <c r="Z22" s="367" t="str">
        <f t="shared" si="2"/>
        <v>0</v>
      </c>
      <c r="AA22" s="117"/>
    </row>
    <row r="23" spans="2:27" ht="20.100000000000001" customHeight="1" x14ac:dyDescent="0.5">
      <c r="B23" s="100">
        <v>17</v>
      </c>
      <c r="C23" s="101" t="str">
        <f>'เวลาเรียน2-2'!D22</f>
        <v>เด็กชาย วสุพล  ชนิดแจง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110">
        <v>18</v>
      </c>
      <c r="C24" s="101" t="str">
        <f>'เวลาเรียน2-2'!D23</f>
        <v>เด็กชาย รุ่งโรจน์  โคตรเจริญ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100">
        <v>19</v>
      </c>
      <c r="C25" s="101" t="str">
        <f>'เวลาเรียน2-2'!D24</f>
        <v>เด็กชาย ธันวา  สิงห์เกื้อ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110">
        <v>20</v>
      </c>
      <c r="C26" s="101" t="str">
        <f>'เวลาเรียน2-2'!D25</f>
        <v>เด็กชาย พงศกร   มาศศักดา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/>
      <c r="X26" s="112"/>
      <c r="Y26" s="108">
        <f t="shared" si="1"/>
        <v>0</v>
      </c>
      <c r="Z26" s="367" t="str">
        <f t="shared" si="2"/>
        <v>0</v>
      </c>
      <c r="AA26" s="117"/>
    </row>
    <row r="27" spans="2:27" ht="20.100000000000001" customHeight="1" x14ac:dyDescent="0.5">
      <c r="B27" s="100">
        <v>21</v>
      </c>
      <c r="C27" s="101" t="str">
        <f>'เวลาเรียน2-2'!D26</f>
        <v>เด็กชาย ปรินทร  ศรีแก้ว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/>
      <c r="X27" s="118"/>
      <c r="Y27" s="108">
        <f t="shared" si="1"/>
        <v>0</v>
      </c>
      <c r="Z27" s="367" t="str">
        <f t="shared" si="2"/>
        <v>0</v>
      </c>
      <c r="AA27" s="117"/>
    </row>
    <row r="28" spans="2:27" ht="20.100000000000001" customHeight="1" x14ac:dyDescent="0.5">
      <c r="B28" s="110">
        <v>22</v>
      </c>
      <c r="C28" s="101" t="str">
        <f>'เวลาเรียน2-2'!D27</f>
        <v>เด็กชาย ศรัณย์พงษ์  พรรษา</v>
      </c>
      <c r="D28" s="111"/>
      <c r="E28" s="112"/>
      <c r="F28" s="112">
        <v>9</v>
      </c>
      <c r="G28" s="113">
        <v>8</v>
      </c>
      <c r="H28" s="114">
        <v>9</v>
      </c>
      <c r="I28" s="114">
        <v>10</v>
      </c>
      <c r="J28" s="114">
        <v>10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46</v>
      </c>
      <c r="W28" s="112">
        <v>18</v>
      </c>
      <c r="X28" s="112">
        <v>28</v>
      </c>
      <c r="Y28" s="108">
        <f t="shared" si="1"/>
        <v>92</v>
      </c>
      <c r="Z28" s="367">
        <f t="shared" si="2"/>
        <v>4</v>
      </c>
      <c r="AA28" s="117"/>
    </row>
    <row r="29" spans="2:27" ht="20.100000000000001" customHeight="1" x14ac:dyDescent="0.5">
      <c r="B29" s="100">
        <v>23</v>
      </c>
      <c r="C29" s="101" t="str">
        <f>'เวลาเรียน2-2'!D28</f>
        <v>เด็กชาย อลงกรณ์  เครืออ่อน</v>
      </c>
      <c r="D29" s="111"/>
      <c r="E29" s="112"/>
      <c r="F29" s="112">
        <v>8</v>
      </c>
      <c r="G29" s="113">
        <v>8</v>
      </c>
      <c r="H29" s="114">
        <v>8</v>
      </c>
      <c r="I29" s="114">
        <v>8</v>
      </c>
      <c r="J29" s="114">
        <v>8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ref="V29:V32" si="3">SUM(D29:U29)</f>
        <v>40</v>
      </c>
      <c r="W29" s="112">
        <v>18</v>
      </c>
      <c r="X29" s="112">
        <v>28</v>
      </c>
      <c r="Y29" s="108">
        <f t="shared" ref="Y29:Y32" si="4">SUM(V29:X29)</f>
        <v>86</v>
      </c>
      <c r="Z29" s="367">
        <f t="shared" ref="Z29:Z32" si="5">IF(Y29&lt;50,"0",IF(Y29&lt;55,"1",IF(Y29&lt;60,"1.5",IF(Y29&lt;65,"2",IF(Y29&lt;70,"2.5",IF(Y29&lt;75,"3",IF(Y29&lt;80,"3.5",4)))))))</f>
        <v>4</v>
      </c>
      <c r="AA29" s="117"/>
    </row>
    <row r="30" spans="2:27" ht="20.100000000000001" customHeight="1" x14ac:dyDescent="0.5">
      <c r="B30" s="110">
        <v>24</v>
      </c>
      <c r="C30" s="101" t="str">
        <f>'เวลาเรียน2-2'!D29</f>
        <v>เด็กหญิง กวินธิดา  คำศักดา</v>
      </c>
      <c r="D30" s="111"/>
      <c r="E30" s="112"/>
      <c r="F30" s="112">
        <v>6</v>
      </c>
      <c r="G30" s="113">
        <v>6</v>
      </c>
      <c r="H30" s="114">
        <v>6</v>
      </c>
      <c r="I30" s="114">
        <v>8</v>
      </c>
      <c r="J30" s="114">
        <v>9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>
        <f t="shared" si="3"/>
        <v>35</v>
      </c>
      <c r="W30" s="112">
        <v>18</v>
      </c>
      <c r="X30" s="112">
        <v>28</v>
      </c>
      <c r="Y30" s="108">
        <f t="shared" si="4"/>
        <v>81</v>
      </c>
      <c r="Z30" s="367">
        <f t="shared" si="5"/>
        <v>4</v>
      </c>
      <c r="AA30" s="117"/>
    </row>
    <row r="31" spans="2:27" ht="20.100000000000001" customHeight="1" x14ac:dyDescent="0.5">
      <c r="B31" s="119">
        <v>25</v>
      </c>
      <c r="C31" s="101" t="str">
        <f>'เวลาเรียน2-2'!D30</f>
        <v>เด็กหญิง ทิพย์ธิดา  นุชเจริญ</v>
      </c>
      <c r="D31" s="111"/>
      <c r="E31" s="112"/>
      <c r="F31" s="112"/>
      <c r="G31" s="113">
        <v>7</v>
      </c>
      <c r="H31" s="114"/>
      <c r="I31" s="114"/>
      <c r="J31" s="114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>
        <f t="shared" si="3"/>
        <v>7</v>
      </c>
      <c r="W31" s="112">
        <v>18</v>
      </c>
      <c r="X31" s="112">
        <v>28</v>
      </c>
      <c r="Y31" s="108">
        <f t="shared" si="4"/>
        <v>53</v>
      </c>
      <c r="Z31" s="367" t="str">
        <f t="shared" si="5"/>
        <v>1</v>
      </c>
      <c r="AA31" s="120"/>
    </row>
    <row r="32" spans="2:27" ht="20.100000000000001" customHeight="1" x14ac:dyDescent="0.5">
      <c r="B32" s="110">
        <v>26</v>
      </c>
      <c r="C32" s="101" t="str">
        <f>'เวลาเรียน2-2'!D31</f>
        <v>เด็กชายมณชัย   เทพวงศ์</v>
      </c>
      <c r="D32" s="111"/>
      <c r="E32" s="112"/>
      <c r="F32" s="112"/>
      <c r="G32" s="113">
        <v>7</v>
      </c>
      <c r="H32" s="114">
        <v>6</v>
      </c>
      <c r="I32" s="114"/>
      <c r="J32" s="114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>
        <f t="shared" si="3"/>
        <v>13</v>
      </c>
      <c r="W32" s="112">
        <v>18</v>
      </c>
      <c r="X32" s="112">
        <v>28</v>
      </c>
      <c r="Y32" s="108">
        <f t="shared" si="4"/>
        <v>59</v>
      </c>
      <c r="Z32" s="367" t="str">
        <f t="shared" si="5"/>
        <v>1.5</v>
      </c>
      <c r="AA32" s="117"/>
    </row>
    <row r="33" spans="2:27" ht="20.100000000000001" customHeight="1" x14ac:dyDescent="0.5">
      <c r="B33" s="100">
        <v>27</v>
      </c>
      <c r="C33" s="101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110">
        <v>28</v>
      </c>
      <c r="C34" s="101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415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416"/>
      <c r="Z40" s="367"/>
      <c r="AA40" s="117"/>
    </row>
    <row r="41" spans="2:27" ht="20.100000000000001" customHeight="1" thickBot="1" x14ac:dyDescent="0.55000000000000004">
      <c r="B41" s="384">
        <v>35</v>
      </c>
      <c r="C41" s="385"/>
      <c r="D41" s="386"/>
      <c r="E41" s="375"/>
      <c r="F41" s="375"/>
      <c r="G41" s="376"/>
      <c r="H41" s="387"/>
      <c r="I41" s="387"/>
      <c r="J41" s="387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8"/>
      <c r="V41" s="389"/>
      <c r="W41" s="375"/>
      <c r="X41" s="375"/>
      <c r="Y41" s="390"/>
      <c r="Z41" s="391"/>
      <c r="AA41" s="392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10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3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7">
        <v>1.5</v>
      </c>
      <c r="T45" s="508"/>
      <c r="U45" s="123" t="s">
        <v>27</v>
      </c>
      <c r="V45" s="124"/>
      <c r="W45" s="125">
        <f>COUNTIF($Z$7:$Z$42,"1.5")</f>
        <v>3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1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7">
        <v>2.5</v>
      </c>
      <c r="T47" s="509"/>
      <c r="U47" s="123" t="s">
        <v>27</v>
      </c>
      <c r="V47" s="124"/>
      <c r="W47" s="125">
        <f>COUNTIF($Z$7:$Z$42,"2.5")</f>
        <v>1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2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7">
        <v>3.5</v>
      </c>
      <c r="T49" s="509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5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26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B1:J432"/>
  <sheetViews>
    <sheetView topLeftCell="A7" zoomScaleNormal="100" zoomScaleSheetLayoutView="100" workbookViewId="0">
      <selection activeCell="H20" sqref="H20:J30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12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6" t="s">
        <v>154</v>
      </c>
      <c r="C1" s="536"/>
      <c r="D1" s="536"/>
      <c r="E1" s="536"/>
      <c r="F1" s="536"/>
      <c r="G1" s="536"/>
      <c r="H1" s="536"/>
      <c r="I1" s="536"/>
      <c r="J1" s="536"/>
    </row>
    <row r="2" spans="2:10" ht="24.95" customHeight="1" x14ac:dyDescent="0.55000000000000004">
      <c r="B2" s="536" t="s">
        <v>181</v>
      </c>
      <c r="C2" s="536"/>
      <c r="D2" s="536"/>
      <c r="E2" s="536"/>
      <c r="F2" s="536"/>
      <c r="G2" s="536"/>
      <c r="H2" s="536"/>
      <c r="I2" s="536"/>
      <c r="J2" s="536"/>
    </row>
    <row r="3" spans="2:10" s="5" customFormat="1" ht="18" customHeight="1" x14ac:dyDescent="0.5">
      <c r="B3" s="568" t="s">
        <v>33</v>
      </c>
      <c r="C3" s="568" t="s">
        <v>34</v>
      </c>
      <c r="D3" s="569" t="s">
        <v>51</v>
      </c>
      <c r="E3" s="2" t="s">
        <v>3</v>
      </c>
      <c r="F3" s="2" t="s">
        <v>155</v>
      </c>
      <c r="G3" s="539" t="s">
        <v>43</v>
      </c>
      <c r="H3" s="15"/>
      <c r="I3" s="3"/>
      <c r="J3" s="4"/>
    </row>
    <row r="4" spans="2:10" s="5" customFormat="1" ht="18" customHeight="1" x14ac:dyDescent="0.5">
      <c r="B4" s="568"/>
      <c r="C4" s="568"/>
      <c r="D4" s="569"/>
      <c r="E4" s="6">
        <v>100</v>
      </c>
      <c r="F4" s="6" t="s">
        <v>156</v>
      </c>
      <c r="G4" s="539"/>
      <c r="H4" s="16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'เวลาเรียน2-2'!C6</f>
        <v>12456</v>
      </c>
      <c r="D5" s="17" t="str">
        <f>'เวลาเรียน2-2'!D6</f>
        <v>เด็กหญิง กาญจนา  สารี</v>
      </c>
      <c r="E5" s="8">
        <f>'รวมคะแนน2-2'!Y7</f>
        <v>57</v>
      </c>
      <c r="F5" s="8" t="str">
        <f>'รวมคะแนน2-2'!Z7</f>
        <v>1.5</v>
      </c>
      <c r="G5" s="9"/>
      <c r="H5" s="529" t="s">
        <v>15</v>
      </c>
      <c r="I5" s="529"/>
      <c r="J5" s="530"/>
    </row>
    <row r="6" spans="2:10" s="5" customFormat="1" ht="20.100000000000001" customHeight="1" x14ac:dyDescent="0.5">
      <c r="B6" s="8">
        <v>2</v>
      </c>
      <c r="C6" s="8">
        <f>'เวลาเรียน2-2'!C7</f>
        <v>12466</v>
      </c>
      <c r="D6" s="17" t="str">
        <f>'เวลาเรียน2-2'!D7</f>
        <v>เด็กหญิง อภิญญา  ทิพย์ภาพันธ์</v>
      </c>
      <c r="E6" s="8">
        <f>'รวมคะแนน2-2'!Y8</f>
        <v>52</v>
      </c>
      <c r="F6" s="8" t="str">
        <f>'รวมคะแนน2-2'!Z8</f>
        <v>1</v>
      </c>
      <c r="G6" s="9"/>
      <c r="H6" s="16" t="s">
        <v>157</v>
      </c>
      <c r="I6" s="243">
        <f>'รวมคะแนน2-2'!W44</f>
        <v>3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'เวลาเรียน2-2'!C8</f>
        <v>12470</v>
      </c>
      <c r="D7" s="17" t="str">
        <f>'เวลาเรียน2-2'!D8</f>
        <v>เด็กหญิง กมลชนก  เหลืองอ่อน</v>
      </c>
      <c r="E7" s="8">
        <f>'รวมคะแนน2-2'!Y9</f>
        <v>59</v>
      </c>
      <c r="F7" s="8" t="str">
        <f>'รวมคะแนน2-2'!Z9</f>
        <v>1.5</v>
      </c>
      <c r="G7" s="9"/>
      <c r="H7" s="16" t="s">
        <v>158</v>
      </c>
      <c r="I7" s="243">
        <f>'รวมคะแนน2-2'!W45</f>
        <v>3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'เวลาเรียน2-2'!C9</f>
        <v>12477</v>
      </c>
      <c r="D8" s="17" t="str">
        <f>'เวลาเรียน2-2'!D9</f>
        <v>เด็กชาย ณัฐวุฒิ  บัวผัน</v>
      </c>
      <c r="E8" s="8">
        <f>'รวมคะแนน2-2'!Y10</f>
        <v>63</v>
      </c>
      <c r="F8" s="8" t="str">
        <f>'รวมคะแนน2-2'!Z10</f>
        <v>2</v>
      </c>
      <c r="G8" s="9"/>
      <c r="H8" s="16" t="s">
        <v>159</v>
      </c>
      <c r="I8" s="243">
        <f>'รวมคะแนน2-2'!W46</f>
        <v>1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'เวลาเรียน2-2'!C10</f>
        <v>12488</v>
      </c>
      <c r="D9" s="17" t="str">
        <f>'เวลาเรียน2-2'!D10</f>
        <v>เด็กชาย ต่อบุญ  อัครทัตตะ</v>
      </c>
      <c r="E9" s="8">
        <f>'รวมคะแนน2-2'!Y11</f>
        <v>71</v>
      </c>
      <c r="F9" s="8" t="str">
        <f>'รวมคะแนน2-2'!Z11</f>
        <v>3</v>
      </c>
      <c r="G9" s="9"/>
      <c r="H9" s="16" t="s">
        <v>160</v>
      </c>
      <c r="I9" s="243">
        <f>'รวมคะแนน2-2'!W47</f>
        <v>1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'เวลาเรียน2-2'!C11</f>
        <v>12500</v>
      </c>
      <c r="D10" s="17" t="str">
        <f>'เวลาเรียน2-2'!D11</f>
        <v>เด็กหญิง กาญจนา  ขวัญมงคล</v>
      </c>
      <c r="E10" s="8">
        <f>'รวมคะแนน2-2'!Y12</f>
        <v>54</v>
      </c>
      <c r="F10" s="8" t="str">
        <f>'รวมคะแนน2-2'!Z12</f>
        <v>1</v>
      </c>
      <c r="G10" s="9"/>
      <c r="H10" s="16" t="s">
        <v>161</v>
      </c>
      <c r="I10" s="243">
        <f>'รวมคะแนน2-2'!W48</f>
        <v>2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'เวลาเรียน2-2'!C12</f>
        <v>12503</v>
      </c>
      <c r="D11" s="17" t="str">
        <f>'เวลาเรียน2-2'!D12</f>
        <v>เด็กหญิง พัชรี  อินทร์โพธิ์</v>
      </c>
      <c r="E11" s="8">
        <f>'รวมคะแนน2-2'!Y13</f>
        <v>0</v>
      </c>
      <c r="F11" s="8" t="str">
        <f>'รวมคะแนน2-2'!Z13</f>
        <v>0</v>
      </c>
      <c r="G11" s="9"/>
      <c r="H11" s="16" t="s">
        <v>162</v>
      </c>
      <c r="I11" s="243">
        <f>'รวมคะแนน2-2'!W49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'เวลาเรียน2-2'!C13</f>
        <v>12510</v>
      </c>
      <c r="D12" s="17" t="str">
        <f>'เวลาเรียน2-2'!D13</f>
        <v>เด็กชาย ชนะชัย  จำลองกลาง</v>
      </c>
      <c r="E12" s="8">
        <f>'รวมคะแนน2-2'!Y14</f>
        <v>86</v>
      </c>
      <c r="F12" s="8">
        <f>'รวมคะแนน2-2'!Z14</f>
        <v>4</v>
      </c>
      <c r="G12" s="9"/>
      <c r="H12" s="16" t="s">
        <v>163</v>
      </c>
      <c r="I12" s="243">
        <f>'รวมคะแนน2-2'!W50</f>
        <v>5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'เวลาเรียน2-2'!C14</f>
        <v>12513</v>
      </c>
      <c r="D13" s="17" t="str">
        <f>'เวลาเรียน2-2'!D14</f>
        <v>เด็กชาย อินทัช  พุทธบุตร</v>
      </c>
      <c r="E13" s="8">
        <f>'รวมคะแนน2-2'!Y15</f>
        <v>74</v>
      </c>
      <c r="F13" s="8" t="str">
        <f>'รวมคะแนน2-2'!Z15</f>
        <v>3</v>
      </c>
      <c r="G13" s="9"/>
      <c r="H13" s="18" t="s">
        <v>164</v>
      </c>
      <c r="I13" s="245">
        <f>SUM(I6:I12)</f>
        <v>16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'เวลาเรียน2-2'!C15</f>
        <v>12515</v>
      </c>
      <c r="D14" s="17" t="str">
        <f>'เวลาเรียน2-2'!D15</f>
        <v>เด็กชาย ทรงพล  กลิ่นชะเอม</v>
      </c>
      <c r="E14" s="8">
        <f>'รวมคะแนน2-2'!Y16</f>
        <v>0</v>
      </c>
      <c r="F14" s="8" t="str">
        <f>'รวมคะแนน2-2'!Z16</f>
        <v>0</v>
      </c>
      <c r="G14" s="9"/>
      <c r="H14" s="16" t="s">
        <v>165</v>
      </c>
      <c r="I14" s="243">
        <f>'รวมคะแนน2-2'!W43</f>
        <v>10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'เวลาเรียน2-2'!C16</f>
        <v>12534</v>
      </c>
      <c r="D15" s="17" t="str">
        <f>'เวลาเรียน2-2'!D16</f>
        <v>เด็กหญิง พลอยพร  อินแป้น</v>
      </c>
      <c r="E15" s="8">
        <f>'รวมคะแนน2-2'!Y17</f>
        <v>0</v>
      </c>
      <c r="F15" s="8" t="str">
        <f>'รวมคะแนน2-2'!Z17</f>
        <v>0</v>
      </c>
      <c r="G15" s="9"/>
      <c r="H15" s="16" t="s">
        <v>17</v>
      </c>
      <c r="I15" s="243">
        <f>'รวมคะแนน2-2'!W51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'เวลาเรียน2-2'!C17</f>
        <v>12538</v>
      </c>
      <c r="D16" s="17" t="str">
        <f>'เวลาเรียน2-2'!D17</f>
        <v>เด็กหญิง ชาลินี  ชาลีกุล</v>
      </c>
      <c r="E16" s="8">
        <f>'รวมคะแนน2-2'!Y18</f>
        <v>0</v>
      </c>
      <c r="F16" s="8" t="str">
        <f>'รวมคะแนน2-2'!Z18</f>
        <v>0</v>
      </c>
      <c r="G16" s="9"/>
      <c r="H16" s="16" t="s">
        <v>18</v>
      </c>
      <c r="I16" s="243">
        <f>'รวมคะแนน2-2'!W52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'เวลาเรียน2-2'!C18</f>
        <v>12561</v>
      </c>
      <c r="D17" s="17" t="str">
        <f>'เวลาเรียน2-2'!D18</f>
        <v>เด็กหญิง อนิชา  ม่วงแก้ว</v>
      </c>
      <c r="E17" s="8">
        <f>'รวมคะแนน2-2'!Y19</f>
        <v>80</v>
      </c>
      <c r="F17" s="8">
        <f>'รวมคะแนน2-2'!Z19</f>
        <v>4</v>
      </c>
      <c r="G17" s="9"/>
      <c r="H17" s="18" t="s">
        <v>166</v>
      </c>
      <c r="I17" s="245">
        <f>SUM(I14:I16)</f>
        <v>10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'เวลาเรียน2-2'!C19</f>
        <v>12563</v>
      </c>
      <c r="D18" s="17" t="str">
        <f>'เวลาเรียน2-2'!D19</f>
        <v>เด็กหญิง ศุภสุตา  ท้วมจันทร์</v>
      </c>
      <c r="E18" s="8">
        <f>'รวมคะแนน2-2'!Y20</f>
        <v>0</v>
      </c>
      <c r="F18" s="8" t="str">
        <f>'รวมคะแนน2-2'!Z20</f>
        <v>0</v>
      </c>
      <c r="G18" s="9"/>
      <c r="H18" s="18" t="s">
        <v>1</v>
      </c>
      <c r="I18" s="19">
        <f>SUM(I13,(I17),)</f>
        <v>26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'เวลาเรียน2-2'!C20</f>
        <v>12647</v>
      </c>
      <c r="D19" s="17" t="str">
        <f>'เวลาเรียน2-2'!D20</f>
        <v>เด็กหญิง ภีรฎา  แสงแดง</v>
      </c>
      <c r="E19" s="8">
        <f>'รวมคะแนน2-2'!Y21</f>
        <v>67</v>
      </c>
      <c r="F19" s="8" t="str">
        <f>'รวมคะแนน2-2'!Z21</f>
        <v>2.5</v>
      </c>
      <c r="G19" s="9"/>
      <c r="H19" s="16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'เวลาเรียน2-2'!C21</f>
        <v>12660</v>
      </c>
      <c r="D20" s="17" t="str">
        <f>'เวลาเรียน2-2'!D21</f>
        <v>เด็กหญิง นันท์นภัส  กรีเงิน</v>
      </c>
      <c r="E20" s="8">
        <f>'รวมคะแนน2-2'!Y22</f>
        <v>0</v>
      </c>
      <c r="F20" s="8" t="str">
        <f>'รวมคะแนน2-2'!Z22</f>
        <v>0</v>
      </c>
      <c r="G20" s="9"/>
      <c r="H20" s="533" t="s">
        <v>214</v>
      </c>
      <c r="I20" s="534"/>
      <c r="J20" s="532"/>
    </row>
    <row r="21" spans="2:10" s="5" customFormat="1" ht="20.100000000000001" customHeight="1" x14ac:dyDescent="0.5">
      <c r="B21" s="8">
        <v>17</v>
      </c>
      <c r="C21" s="8">
        <f>'เวลาเรียน2-2'!C22</f>
        <v>12818</v>
      </c>
      <c r="D21" s="17" t="str">
        <f>'เวลาเรียน2-2'!D22</f>
        <v>เด็กชาย วสุพล  ชนิดแจง</v>
      </c>
      <c r="E21" s="8">
        <f>'รวมคะแนน2-2'!Y23</f>
        <v>0</v>
      </c>
      <c r="F21" s="8" t="str">
        <f>'รวมคะแนน2-2'!Z23</f>
        <v>0</v>
      </c>
      <c r="G21" s="9"/>
      <c r="H21" s="535" t="s">
        <v>167</v>
      </c>
      <c r="I21" s="439"/>
      <c r="J21" s="526"/>
    </row>
    <row r="22" spans="2:10" s="5" customFormat="1" ht="20.100000000000001" customHeight="1" x14ac:dyDescent="0.5">
      <c r="B22" s="8">
        <v>18</v>
      </c>
      <c r="C22" s="8">
        <f>'เวลาเรียน2-2'!C23</f>
        <v>12920</v>
      </c>
      <c r="D22" s="17" t="str">
        <f>'เวลาเรียน2-2'!D23</f>
        <v>เด็กชาย รุ่งโรจน์  โคตรเจริญ</v>
      </c>
      <c r="E22" s="8">
        <f>'รวมคะแนน2-2'!Y24</f>
        <v>0</v>
      </c>
      <c r="F22" s="8" t="str">
        <f>'รวมคะแนน2-2'!Z24</f>
        <v>0</v>
      </c>
      <c r="G22" s="9"/>
      <c r="J22" s="7"/>
    </row>
    <row r="23" spans="2:10" s="5" customFormat="1" ht="20.100000000000001" customHeight="1" x14ac:dyDescent="0.5">
      <c r="B23" s="8">
        <v>19</v>
      </c>
      <c r="C23" s="8">
        <f>'เวลาเรียน2-2'!C24</f>
        <v>12926</v>
      </c>
      <c r="D23" s="17" t="str">
        <f>'เวลาเรียน2-2'!D24</f>
        <v>เด็กชาย ธันวา  สิงห์เกื้อ</v>
      </c>
      <c r="E23" s="8">
        <f>'รวมคะแนน2-2'!Y25</f>
        <v>75</v>
      </c>
      <c r="F23" s="8" t="str">
        <f>'รวมคะแนน2-2'!Z25</f>
        <v>3.5</v>
      </c>
      <c r="G23" s="9"/>
      <c r="H23" s="533" t="s">
        <v>215</v>
      </c>
      <c r="I23" s="534"/>
      <c r="J23" s="532"/>
    </row>
    <row r="24" spans="2:10" s="5" customFormat="1" ht="20.100000000000001" customHeight="1" x14ac:dyDescent="0.5">
      <c r="B24" s="8">
        <v>20</v>
      </c>
      <c r="C24" s="8">
        <f>'เวลาเรียน2-2'!C25</f>
        <v>13361</v>
      </c>
      <c r="D24" s="17" t="str">
        <f>'เวลาเรียน2-2'!D25</f>
        <v>เด็กชาย พงศกร   มาศศักดา</v>
      </c>
      <c r="E24" s="8">
        <f>'รวมคะแนน2-2'!Y26</f>
        <v>0</v>
      </c>
      <c r="F24" s="8" t="str">
        <f>'รวมคะแนน2-2'!Z26</f>
        <v>0</v>
      </c>
      <c r="G24" s="9"/>
      <c r="H24" s="535" t="s">
        <v>167</v>
      </c>
      <c r="I24" s="439"/>
      <c r="J24" s="526"/>
    </row>
    <row r="25" spans="2:10" s="5" customFormat="1" ht="20.100000000000001" customHeight="1" x14ac:dyDescent="0.5">
      <c r="B25" s="8">
        <v>21</v>
      </c>
      <c r="C25" s="8">
        <f>'เวลาเรียน2-2'!C26</f>
        <v>13420</v>
      </c>
      <c r="D25" s="17" t="str">
        <f>'เวลาเรียน2-2'!D26</f>
        <v>เด็กชาย ปรินทร  ศรีแก้ว</v>
      </c>
      <c r="E25" s="8">
        <f>'รวมคะแนน2-2'!Y27</f>
        <v>0</v>
      </c>
      <c r="F25" s="8" t="str">
        <f>'รวมคะแนน2-2'!Z27</f>
        <v>0</v>
      </c>
      <c r="G25" s="9"/>
      <c r="J25" s="7"/>
    </row>
    <row r="26" spans="2:10" s="5" customFormat="1" ht="20.100000000000001" customHeight="1" x14ac:dyDescent="0.5">
      <c r="B26" s="8">
        <v>22</v>
      </c>
      <c r="C26" s="8">
        <f>'เวลาเรียน2-2'!C27</f>
        <v>13429</v>
      </c>
      <c r="D26" s="17" t="str">
        <f>'เวลาเรียน2-2'!D27</f>
        <v>เด็กชาย ศรัณย์พงษ์  พรรษา</v>
      </c>
      <c r="E26" s="8">
        <f>'รวมคะแนน2-2'!Y28</f>
        <v>92</v>
      </c>
      <c r="F26" s="8">
        <f>'รวมคะแนน2-2'!Z28</f>
        <v>4</v>
      </c>
      <c r="G26" s="9"/>
      <c r="H26" s="534" t="s">
        <v>216</v>
      </c>
      <c r="I26" s="534"/>
      <c r="J26" s="532"/>
    </row>
    <row r="27" spans="2:10" s="5" customFormat="1" ht="20.100000000000001" customHeight="1" x14ac:dyDescent="0.5">
      <c r="B27" s="8">
        <v>23</v>
      </c>
      <c r="C27" s="8">
        <f>'เวลาเรียน2-2'!C28</f>
        <v>13430</v>
      </c>
      <c r="D27" s="17" t="str">
        <f>'เวลาเรียน2-2'!D28</f>
        <v>เด็กชาย อลงกรณ์  เครืออ่อน</v>
      </c>
      <c r="E27" s="8">
        <f>'รวมคะแนน2-2'!Y29</f>
        <v>86</v>
      </c>
      <c r="F27" s="8">
        <f>'รวมคะแนน2-2'!Z29</f>
        <v>4</v>
      </c>
      <c r="G27" s="9"/>
      <c r="H27" s="439" t="s">
        <v>210</v>
      </c>
      <c r="I27" s="439"/>
      <c r="J27" s="526"/>
    </row>
    <row r="28" spans="2:10" s="5" customFormat="1" ht="20.100000000000001" customHeight="1" x14ac:dyDescent="0.5">
      <c r="B28" s="8">
        <v>24</v>
      </c>
      <c r="C28" s="8">
        <f>'เวลาเรียน2-2'!C29</f>
        <v>13618</v>
      </c>
      <c r="D28" s="17" t="str">
        <f>'เวลาเรียน2-2'!D29</f>
        <v>เด็กหญิง กวินธิดา  คำศักดา</v>
      </c>
      <c r="E28" s="8">
        <f>'รวมคะแนน2-2'!Y30</f>
        <v>81</v>
      </c>
      <c r="F28" s="8">
        <f>'รวมคะแนน2-2'!Z30</f>
        <v>4</v>
      </c>
      <c r="G28" s="9"/>
      <c r="J28" s="7"/>
    </row>
    <row r="29" spans="2:10" s="5" customFormat="1" ht="20.100000000000001" customHeight="1" x14ac:dyDescent="0.5">
      <c r="B29" s="8">
        <v>25</v>
      </c>
      <c r="C29" s="8">
        <f>'เวลาเรียน2-2'!C30</f>
        <v>13635</v>
      </c>
      <c r="D29" s="17" t="str">
        <f>'เวลาเรียน2-2'!D30</f>
        <v>เด็กหญิง ทิพย์ธิดา  นุชเจริญ</v>
      </c>
      <c r="E29" s="8">
        <f>'รวมคะแนน2-2'!Y31</f>
        <v>53</v>
      </c>
      <c r="F29" s="8" t="str">
        <f>'รวมคะแนน2-2'!Z31</f>
        <v>1</v>
      </c>
      <c r="G29" s="9"/>
      <c r="H29" s="534" t="s">
        <v>217</v>
      </c>
      <c r="I29" s="534"/>
      <c r="J29" s="532"/>
    </row>
    <row r="30" spans="2:10" s="5" customFormat="1" ht="20.100000000000001" customHeight="1" x14ac:dyDescent="0.5">
      <c r="B30" s="8">
        <v>26</v>
      </c>
      <c r="C30" s="8"/>
      <c r="D30" s="17" t="str">
        <f>'เวลาเรียน2-2'!D31</f>
        <v>เด็กชายมณชัย   เทพวงศ์</v>
      </c>
      <c r="E30" s="8">
        <f>'รวมคะแนน2-2'!Y32</f>
        <v>59</v>
      </c>
      <c r="F30" s="8" t="str">
        <f>'รวมคะแนน2-2'!Z32</f>
        <v>1.5</v>
      </c>
      <c r="G30" s="9"/>
      <c r="H30" s="439" t="s">
        <v>168</v>
      </c>
      <c r="I30" s="439"/>
      <c r="J30" s="526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25"/>
      <c r="I31" s="525"/>
      <c r="J31" s="526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16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1"/>
      <c r="I33" s="531"/>
      <c r="J33" s="532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25"/>
      <c r="I34" s="525"/>
      <c r="J34" s="526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16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1"/>
      <c r="I36" s="531"/>
      <c r="J36" s="532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25"/>
      <c r="I37" s="525"/>
      <c r="J37" s="526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16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27"/>
      <c r="I39" s="527"/>
      <c r="J39" s="528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39" sqref="B39:X39"/>
    </sheetView>
  </sheetViews>
  <sheetFormatPr defaultColWidth="9.140625" defaultRowHeight="23.25" x14ac:dyDescent="0.55000000000000004"/>
  <cols>
    <col min="1" max="1" width="3.7109375" style="23" customWidth="1"/>
    <col min="2" max="2" width="3.5703125" style="23" customWidth="1"/>
    <col min="3" max="3" width="25.5703125" style="239" customWidth="1"/>
    <col min="4" max="11" width="3.5703125" style="23" customWidth="1"/>
    <col min="12" max="23" width="3.42578125" style="23" customWidth="1"/>
    <col min="24" max="24" width="9.85546875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51" t="s">
        <v>191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</row>
    <row r="2" spans="2:58" ht="30" customHeight="1" thickBot="1" x14ac:dyDescent="0.55000000000000004">
      <c r="B2" s="129" t="s">
        <v>0</v>
      </c>
      <c r="C2" s="234"/>
      <c r="D2" s="552" t="s">
        <v>12</v>
      </c>
      <c r="E2" s="553"/>
      <c r="F2" s="553"/>
      <c r="G2" s="553"/>
      <c r="H2" s="553"/>
      <c r="I2" s="553"/>
      <c r="J2" s="553"/>
      <c r="K2" s="554"/>
      <c r="L2" s="552" t="s">
        <v>13</v>
      </c>
      <c r="M2" s="553"/>
      <c r="N2" s="553"/>
      <c r="O2" s="554"/>
      <c r="P2" s="555" t="s">
        <v>183</v>
      </c>
      <c r="Q2" s="556"/>
      <c r="R2" s="556"/>
      <c r="S2" s="557"/>
      <c r="T2" s="552" t="s">
        <v>13</v>
      </c>
      <c r="U2" s="553"/>
      <c r="V2" s="553"/>
      <c r="W2" s="554"/>
      <c r="X2" s="558" t="s">
        <v>43</v>
      </c>
      <c r="Y2" s="74"/>
      <c r="Z2" s="541" t="s">
        <v>52</v>
      </c>
      <c r="AA2" s="541"/>
      <c r="AB2" s="541"/>
      <c r="AC2" s="541"/>
      <c r="AD2" s="541"/>
      <c r="AE2" s="541"/>
      <c r="AF2" s="541"/>
      <c r="AG2" s="541"/>
      <c r="AI2" s="131" t="s">
        <v>60</v>
      </c>
      <c r="AJ2" s="74"/>
    </row>
    <row r="3" spans="2:58" ht="30" customHeight="1" x14ac:dyDescent="0.5">
      <c r="B3" s="132" t="s">
        <v>2</v>
      </c>
      <c r="C3" s="235" t="s">
        <v>51</v>
      </c>
      <c r="D3" s="565">
        <v>1</v>
      </c>
      <c r="E3" s="542">
        <v>2</v>
      </c>
      <c r="F3" s="542">
        <v>3</v>
      </c>
      <c r="G3" s="542">
        <v>4</v>
      </c>
      <c r="H3" s="542">
        <v>5</v>
      </c>
      <c r="I3" s="542">
        <v>6</v>
      </c>
      <c r="J3" s="542">
        <v>7</v>
      </c>
      <c r="K3" s="547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137">
        <v>1</v>
      </c>
      <c r="Q3" s="138">
        <v>2</v>
      </c>
      <c r="R3" s="139">
        <v>3</v>
      </c>
      <c r="S3" s="140" t="s">
        <v>1</v>
      </c>
      <c r="T3" s="549" t="s">
        <v>53</v>
      </c>
      <c r="U3" s="561" t="s">
        <v>54</v>
      </c>
      <c r="V3" s="561" t="s">
        <v>55</v>
      </c>
      <c r="W3" s="563" t="s">
        <v>56</v>
      </c>
      <c r="X3" s="559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44" t="s">
        <v>59</v>
      </c>
      <c r="AJ3" s="74"/>
    </row>
    <row r="4" spans="2:58" ht="22.5" customHeight="1" thickBot="1" x14ac:dyDescent="0.6">
      <c r="B4" s="147"/>
      <c r="C4" s="236"/>
      <c r="D4" s="566"/>
      <c r="E4" s="543"/>
      <c r="F4" s="543"/>
      <c r="G4" s="543"/>
      <c r="H4" s="543"/>
      <c r="I4" s="543"/>
      <c r="J4" s="543"/>
      <c r="K4" s="548"/>
      <c r="L4" s="149">
        <v>3</v>
      </c>
      <c r="M4" s="150">
        <v>2</v>
      </c>
      <c r="N4" s="150">
        <v>1</v>
      </c>
      <c r="O4" s="151">
        <v>0</v>
      </c>
      <c r="P4" s="152">
        <v>3</v>
      </c>
      <c r="Q4" s="150">
        <v>3</v>
      </c>
      <c r="R4" s="151">
        <v>3</v>
      </c>
      <c r="S4" s="153">
        <v>9</v>
      </c>
      <c r="T4" s="550"/>
      <c r="U4" s="562"/>
      <c r="V4" s="562"/>
      <c r="W4" s="564"/>
      <c r="X4" s="560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45"/>
      <c r="AJ4" s="74"/>
    </row>
    <row r="5" spans="2:58" ht="20.100000000000001" customHeight="1" x14ac:dyDescent="0.5">
      <c r="B5" s="160">
        <v>1</v>
      </c>
      <c r="C5" s="237" t="str">
        <f>'เวลาเรียน2-2'!D6</f>
        <v>เด็กหญิง กาญจนา  สารี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19">
        <v>2</v>
      </c>
      <c r="L5" s="162" t="str">
        <f t="shared" ref="L5:L28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8" si="1">IF(AC5&gt;0,"/"," ")</f>
        <v xml:space="preserve"> </v>
      </c>
      <c r="P5" s="52">
        <v>1</v>
      </c>
      <c r="Q5" s="53">
        <v>1</v>
      </c>
      <c r="R5" s="166">
        <v>3</v>
      </c>
      <c r="S5" s="167">
        <f>SUM(P5:R5)</f>
        <v>5</v>
      </c>
      <c r="T5" s="137" t="str">
        <f>IF(S5&gt;=8,"/"," ")</f>
        <v xml:space="preserve"> </v>
      </c>
      <c r="U5" s="138" t="str">
        <f>IF(S5=7,"/",IF(S5=6,"/"," "))</f>
        <v xml:space="preserve"> </v>
      </c>
      <c r="V5" s="138" t="str">
        <f>IF(S5=5,"/",IF(S5=4,"/",IF(S5=3,"/"," ")))</f>
        <v>/</v>
      </c>
      <c r="W5" s="168" t="str">
        <f t="shared" ref="W5:W28" si="2">IF(S5&lt;3,"/"," ")</f>
        <v xml:space="preserve"> </v>
      </c>
      <c r="X5" s="169"/>
      <c r="Y5" s="74"/>
      <c r="Z5" s="170">
        <f t="shared" ref="Z5:Z28" si="3">COUNTIF(D5:K5,$Z$4)</f>
        <v>4</v>
      </c>
      <c r="AA5" s="171">
        <f t="shared" ref="AA5:AA28" si="4">COUNTIF(D5:K5,$AA$4)</f>
        <v>4</v>
      </c>
      <c r="AB5" s="171">
        <f t="shared" ref="AB5:AB28" si="5">COUNTIF(D5:K5,$AB$4)</f>
        <v>0</v>
      </c>
      <c r="AC5" s="172">
        <f t="shared" ref="AC5:AC28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237" t="str">
        <f>'เวลาเรียน2-2'!D7</f>
        <v>เด็กหญิง อภิญญา  ทิพย์ภาพันธ์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19">
        <v>0</v>
      </c>
      <c r="L6" s="178" t="str">
        <f t="shared" si="0"/>
        <v xml:space="preserve"> </v>
      </c>
      <c r="M6" s="8" t="str">
        <f t="shared" ref="M6:M27" si="7">IF(AC6&gt;0," ",IF(AA6=Z6," ",IF(AA6&gt;=AB6,"/",IF(AB6&gt;Z6," ",IF(AB6&gt;AA6," ",IF(Z6=2," "))))))</f>
        <v xml:space="preserve"> </v>
      </c>
      <c r="N6" s="179" t="str">
        <f t="shared" ref="N6:N28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166">
        <v>2</v>
      </c>
      <c r="S6" s="167">
        <f t="shared" ref="S6:S28" si="9">SUM(P6:R6)</f>
        <v>6</v>
      </c>
      <c r="T6" s="181" t="str">
        <f t="shared" ref="T6:T28" si="10">IF(S6&gt;=8,"/"," ")</f>
        <v xml:space="preserve"> </v>
      </c>
      <c r="U6" s="182" t="str">
        <f t="shared" ref="U6:U28" si="11">IF(S6=7,"/",IF(S6=6,"/"," "))</f>
        <v>/</v>
      </c>
      <c r="V6" s="182" t="str">
        <f t="shared" ref="V6:V28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30" si="13">IF(AC6&gt;0," ",IF(Z6&lt;AB6," ",IF(AA6&gt;Z6," ",IF(Z6&gt;=AA6,"3"," "))))</f>
        <v xml:space="preserve"> </v>
      </c>
      <c r="AE6" s="189" t="str">
        <f t="shared" ref="AE6:AE27" si="14">IF(AC6&gt;0," ",IF(AA6=Z6," ",IF(AA6&gt;=AB6,"2",IF(AB6&gt;Z6," ",IF(AB6&gt;AA6," ",IF(Z6=2," "))))))</f>
        <v xml:space="preserve"> </v>
      </c>
      <c r="AF6" s="189" t="str">
        <f t="shared" ref="AF6:AF28" si="15">IF(AC6&gt;0," ",IF(AB6&lt;AA6," ",IF(AB6&lt;Z6," ",IF(AB6&gt;AA6,"1",IF(AB6=AA6," ")))))</f>
        <v xml:space="preserve"> </v>
      </c>
      <c r="AG6" s="190" t="str">
        <f t="shared" ref="AG6:AG28" si="16">IF(AC6&gt;0,"0"," ")</f>
        <v>0</v>
      </c>
      <c r="AH6" s="60"/>
      <c r="AI6" s="191">
        <f t="shared" ref="AI6:AI28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237" t="str">
        <f>'เวลาเรียน2-2'!D8</f>
        <v>เด็กหญิง กมลชนก  เหลืองอ่อน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19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166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237" t="str">
        <f>'เวลาเรียน2-2'!D9</f>
        <v>เด็กชาย ณัฐวุฒิ  บัวผัน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237" t="str">
        <f>'เวลาเรียน2-2'!D10</f>
        <v>เด็กชาย ต่อบุญ  อัครทัตตะ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19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166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237" t="str">
        <f>'เวลาเรียน2-2'!D11</f>
        <v>เด็กหญิง กาญจนา  ขวัญมงคล</v>
      </c>
      <c r="D10" s="52">
        <v>2</v>
      </c>
      <c r="E10" s="53">
        <v>2</v>
      </c>
      <c r="F10" s="53">
        <v>2</v>
      </c>
      <c r="G10" s="219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166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237" t="str">
        <f>'เวลาเรียน2-2'!D12</f>
        <v>เด็กหญิง พัชรี  อินทร์โพธิ์</v>
      </c>
      <c r="D11" s="52">
        <v>2</v>
      </c>
      <c r="E11" s="53">
        <v>2</v>
      </c>
      <c r="F11" s="53">
        <v>2</v>
      </c>
      <c r="G11" s="219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166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237" t="str">
        <f>'เวลาเรียน2-2'!D13</f>
        <v>เด็กชาย ชนะชัย  จำลองกลาง</v>
      </c>
      <c r="D12" s="52">
        <v>2</v>
      </c>
      <c r="E12" s="53">
        <v>2</v>
      </c>
      <c r="F12" s="53">
        <v>2</v>
      </c>
      <c r="G12" s="219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166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237" t="str">
        <f>'เวลาเรียน2-2'!D14</f>
        <v>เด็กชาย อินทัช  พุทธบุตร</v>
      </c>
      <c r="D13" s="52">
        <v>2</v>
      </c>
      <c r="E13" s="53">
        <v>2</v>
      </c>
      <c r="F13" s="53">
        <v>2</v>
      </c>
      <c r="G13" s="219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/>
      <c r="Q13" s="53"/>
      <c r="R13" s="166"/>
      <c r="S13" s="167">
        <f t="shared" si="9"/>
        <v>0</v>
      </c>
      <c r="T13" s="181" t="str">
        <f t="shared" si="10"/>
        <v xml:space="preserve"> </v>
      </c>
      <c r="U13" s="196" t="str">
        <f t="shared" si="11"/>
        <v xml:space="preserve"> </v>
      </c>
      <c r="V13" s="182" t="str">
        <f t="shared" si="12"/>
        <v xml:space="preserve"> </v>
      </c>
      <c r="W13" s="183" t="str">
        <f t="shared" si="2"/>
        <v>/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 t="str">
        <f t="shared" si="17"/>
        <v>0</v>
      </c>
      <c r="AJ13" s="74"/>
    </row>
    <row r="14" spans="2:58" ht="20.100000000000001" customHeight="1" x14ac:dyDescent="0.5">
      <c r="B14" s="177">
        <v>10</v>
      </c>
      <c r="C14" s="237" t="str">
        <f>'เวลาเรียน2-2'!D15</f>
        <v>เด็กชาย ทรงพล  กลิ่นชะเอม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19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/>
      <c r="Q14" s="53"/>
      <c r="R14" s="166"/>
      <c r="S14" s="167">
        <f t="shared" si="9"/>
        <v>0</v>
      </c>
      <c r="T14" s="181" t="str">
        <f t="shared" si="10"/>
        <v xml:space="preserve"> 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>/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 t="str">
        <f t="shared" si="17"/>
        <v>0</v>
      </c>
      <c r="AJ14" s="74"/>
    </row>
    <row r="15" spans="2:58" ht="20.100000000000001" customHeight="1" x14ac:dyDescent="0.5">
      <c r="B15" s="160">
        <v>11</v>
      </c>
      <c r="C15" s="237" t="str">
        <f>'เวลาเรียน2-2'!D16</f>
        <v>เด็กหญิง พลอยพร  อินแป้น</v>
      </c>
      <c r="D15" s="52">
        <v>2</v>
      </c>
      <c r="E15" s="53">
        <v>3</v>
      </c>
      <c r="F15" s="53">
        <v>1</v>
      </c>
      <c r="G15" s="53">
        <v>1</v>
      </c>
      <c r="H15" s="53">
        <v>1</v>
      </c>
      <c r="I15" s="53">
        <v>1</v>
      </c>
      <c r="J15" s="53">
        <v>1</v>
      </c>
      <c r="K15" s="219">
        <v>1</v>
      </c>
      <c r="L15" s="178" t="str">
        <f t="shared" si="0"/>
        <v xml:space="preserve"> </v>
      </c>
      <c r="M15" s="8" t="str">
        <f t="shared" si="7"/>
        <v xml:space="preserve"> </v>
      </c>
      <c r="N15" s="179" t="str">
        <f t="shared" si="8"/>
        <v>/</v>
      </c>
      <c r="O15" s="180" t="str">
        <f t="shared" si="1"/>
        <v xml:space="preserve"> </v>
      </c>
      <c r="P15" s="52"/>
      <c r="Q15" s="53"/>
      <c r="R15" s="166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1</v>
      </c>
      <c r="AA15" s="186">
        <f t="shared" si="4"/>
        <v>1</v>
      </c>
      <c r="AB15" s="186">
        <f t="shared" si="5"/>
        <v>6</v>
      </c>
      <c r="AC15" s="187">
        <f t="shared" si="6"/>
        <v>0</v>
      </c>
      <c r="AD15" s="188" t="str">
        <f t="shared" si="13"/>
        <v xml:space="preserve"> </v>
      </c>
      <c r="AE15" s="189" t="str">
        <f t="shared" si="14"/>
        <v xml:space="preserve"> </v>
      </c>
      <c r="AF15" s="189" t="str">
        <f t="shared" si="15"/>
        <v>1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46"/>
      <c r="AT15" s="28"/>
      <c r="AU15" s="461"/>
      <c r="AV15" s="461"/>
      <c r="AW15" s="461"/>
      <c r="AX15" s="461"/>
      <c r="AY15" s="461"/>
      <c r="AZ15" s="461"/>
      <c r="BA15" s="461"/>
      <c r="BB15" s="461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237" t="str">
        <f>'เวลาเรียน2-2'!D17</f>
        <v>เด็กหญิง ชาลินี  ชาลีกุล</v>
      </c>
      <c r="D16" s="52">
        <v>2</v>
      </c>
      <c r="E16" s="53">
        <v>2</v>
      </c>
      <c r="F16" s="53">
        <v>1</v>
      </c>
      <c r="G16" s="53">
        <v>1</v>
      </c>
      <c r="H16" s="53">
        <v>1</v>
      </c>
      <c r="I16" s="53">
        <v>1</v>
      </c>
      <c r="J16" s="53">
        <v>1</v>
      </c>
      <c r="K16" s="219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166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2</v>
      </c>
      <c r="AB16" s="186">
        <f t="shared" si="5"/>
        <v>6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46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40"/>
      <c r="BE16" s="28"/>
      <c r="BF16" s="28"/>
    </row>
    <row r="17" spans="2:58" ht="20.100000000000001" customHeight="1" x14ac:dyDescent="0.5">
      <c r="B17" s="160">
        <v>13</v>
      </c>
      <c r="C17" s="237" t="str">
        <f>'เวลาเรียน2-2'!D18</f>
        <v>เด็กหญิง อนิชา  ม่วงแก้ว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19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166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46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40"/>
      <c r="BE17" s="28"/>
      <c r="BF17" s="28"/>
    </row>
    <row r="18" spans="2:58" ht="20.100000000000001" customHeight="1" x14ac:dyDescent="0.5">
      <c r="B18" s="177">
        <v>14</v>
      </c>
      <c r="C18" s="237" t="str">
        <f>'เวลาเรียน2-2'!D19</f>
        <v>เด็กหญิง ศุภสุตา  ท้วมจันทร์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19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166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237" t="str">
        <f>'เวลาเรียน2-2'!D20</f>
        <v>เด็กหญิง ภีรฎา  แสงแดง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19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166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237" t="str">
        <f>'เวลาเรียน2-2'!D21</f>
        <v>เด็กหญิง นันท์นภัส  กรีเงิน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19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166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237" t="str">
        <f>'เวลาเรียน2-2'!D22</f>
        <v>เด็กชาย วสุพล  ชนิดแจง</v>
      </c>
      <c r="D21" s="52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219">
        <v>0</v>
      </c>
      <c r="L21" s="178" t="str">
        <f t="shared" si="0"/>
        <v xml:space="preserve"> </v>
      </c>
      <c r="M21" s="8" t="str">
        <f t="shared" si="7"/>
        <v xml:space="preserve"> </v>
      </c>
      <c r="N21" s="179" t="str">
        <f t="shared" si="8"/>
        <v xml:space="preserve"> </v>
      </c>
      <c r="O21" s="180" t="str">
        <f t="shared" si="1"/>
        <v>/</v>
      </c>
      <c r="P21" s="52"/>
      <c r="Q21" s="53"/>
      <c r="R21" s="166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0</v>
      </c>
      <c r="AB21" s="186">
        <f t="shared" si="5"/>
        <v>7</v>
      </c>
      <c r="AC21" s="187">
        <f t="shared" si="6"/>
        <v>1</v>
      </c>
      <c r="AD21" s="188" t="str">
        <f t="shared" si="13"/>
        <v xml:space="preserve"> </v>
      </c>
      <c r="AE21" s="189" t="str">
        <f t="shared" si="14"/>
        <v xml:space="preserve"> </v>
      </c>
      <c r="AF21" s="189" t="str">
        <f t="shared" si="15"/>
        <v xml:space="preserve"> </v>
      </c>
      <c r="AG21" s="190" t="str">
        <f t="shared" si="16"/>
        <v>0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237" t="str">
        <f>'เวลาเรียน2-2'!D23</f>
        <v>เด็กชาย รุ่งโรจน์  โคตรเจริญ</v>
      </c>
      <c r="D22" s="52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219">
        <v>0</v>
      </c>
      <c r="L22" s="178" t="str">
        <f t="shared" si="0"/>
        <v xml:space="preserve"> 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>/</v>
      </c>
      <c r="P22" s="52"/>
      <c r="Q22" s="53"/>
      <c r="R22" s="166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0</v>
      </c>
      <c r="AA22" s="186">
        <f t="shared" si="4"/>
        <v>0</v>
      </c>
      <c r="AB22" s="186">
        <f t="shared" si="5"/>
        <v>7</v>
      </c>
      <c r="AC22" s="187">
        <f t="shared" si="6"/>
        <v>1</v>
      </c>
      <c r="AD22" s="188" t="str">
        <f t="shared" si="13"/>
        <v xml:space="preserve"> 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>0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237" t="str">
        <f>'เวลาเรียน2-2'!D24</f>
        <v>เด็กชาย ธันวา  สิงห์เกื้อ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19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166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237" t="str">
        <f>'เวลาเรียน2-2'!D25</f>
        <v>เด็กชาย พงศกร   มาศศักดา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19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166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237" t="str">
        <f>'เวลาเรียน2-2'!D26</f>
        <v>เด็กชาย ปรินทร  ศรีแก้ว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19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166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237" t="str">
        <f>'เวลาเรียน2-2'!D27</f>
        <v>เด็กชาย ศรัณย์พงษ์  พรรษา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19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/>
      <c r="Q26" s="53"/>
      <c r="R26" s="166"/>
      <c r="S26" s="167">
        <f t="shared" si="9"/>
        <v>0</v>
      </c>
      <c r="T26" s="181" t="str">
        <f t="shared" si="10"/>
        <v xml:space="preserve"> 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>/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 t="str">
        <f t="shared" si="17"/>
        <v>0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237" t="str">
        <f>'เวลาเรียน2-2'!D28</f>
        <v>เด็กชาย อลงกรณ์  เครืออ่อน</v>
      </c>
      <c r="D27" s="52">
        <v>2</v>
      </c>
      <c r="E27" s="53">
        <v>2</v>
      </c>
      <c r="F27" s="53">
        <v>2</v>
      </c>
      <c r="G27" s="53">
        <v>2</v>
      </c>
      <c r="H27" s="53">
        <v>3</v>
      </c>
      <c r="I27" s="53">
        <v>3</v>
      </c>
      <c r="J27" s="53">
        <v>3</v>
      </c>
      <c r="K27" s="219">
        <v>3</v>
      </c>
      <c r="L27" s="178" t="str">
        <f t="shared" si="0"/>
        <v>/</v>
      </c>
      <c r="M27" s="8" t="str">
        <f t="shared" si="7"/>
        <v xml:space="preserve"> </v>
      </c>
      <c r="N27" s="179" t="str">
        <f t="shared" si="8"/>
        <v xml:space="preserve"> </v>
      </c>
      <c r="O27" s="180" t="str">
        <f t="shared" si="1"/>
        <v xml:space="preserve"> </v>
      </c>
      <c r="P27" s="52"/>
      <c r="Q27" s="53"/>
      <c r="R27" s="166"/>
      <c r="S27" s="167">
        <f t="shared" si="9"/>
        <v>0</v>
      </c>
      <c r="T27" s="181" t="str">
        <f t="shared" si="10"/>
        <v xml:space="preserve"> </v>
      </c>
      <c r="U27" s="182" t="str">
        <f t="shared" si="11"/>
        <v xml:space="preserve"> </v>
      </c>
      <c r="V27" s="182" t="str">
        <f t="shared" si="12"/>
        <v xml:space="preserve"> </v>
      </c>
      <c r="W27" s="183" t="str">
        <f t="shared" si="2"/>
        <v>/</v>
      </c>
      <c r="X27" s="184"/>
      <c r="Y27" s="74"/>
      <c r="Z27" s="185">
        <f t="shared" si="3"/>
        <v>4</v>
      </c>
      <c r="AA27" s="186">
        <f t="shared" si="4"/>
        <v>4</v>
      </c>
      <c r="AB27" s="186">
        <f t="shared" si="5"/>
        <v>0</v>
      </c>
      <c r="AC27" s="187">
        <f t="shared" si="6"/>
        <v>0</v>
      </c>
      <c r="AD27" s="188" t="str">
        <f t="shared" si="13"/>
        <v>3</v>
      </c>
      <c r="AE27" s="189" t="str">
        <f t="shared" si="14"/>
        <v xml:space="preserve"> </v>
      </c>
      <c r="AF27" s="189" t="str">
        <f t="shared" si="15"/>
        <v xml:space="preserve"> </v>
      </c>
      <c r="AG27" s="190" t="str">
        <f t="shared" si="16"/>
        <v xml:space="preserve"> </v>
      </c>
      <c r="AH27" s="60"/>
      <c r="AI27" s="191" t="str">
        <f t="shared" si="17"/>
        <v>0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237" t="str">
        <f>'เวลาเรียน2-2'!D29</f>
        <v>เด็กหญิง กวินธิดา  คำศักดา</v>
      </c>
      <c r="D28" s="52">
        <v>2</v>
      </c>
      <c r="E28" s="53">
        <v>2</v>
      </c>
      <c r="F28" s="53">
        <v>1</v>
      </c>
      <c r="G28" s="53">
        <v>1</v>
      </c>
      <c r="H28" s="53">
        <v>3</v>
      </c>
      <c r="I28" s="53">
        <v>3</v>
      </c>
      <c r="J28" s="53">
        <v>3</v>
      </c>
      <c r="K28" s="219">
        <v>3</v>
      </c>
      <c r="L28" s="178" t="str">
        <f t="shared" si="0"/>
        <v>/</v>
      </c>
      <c r="M28" s="8"/>
      <c r="N28" s="179" t="str">
        <f t="shared" si="8"/>
        <v xml:space="preserve"> </v>
      </c>
      <c r="O28" s="180" t="str">
        <f t="shared" si="1"/>
        <v xml:space="preserve"> </v>
      </c>
      <c r="P28" s="52">
        <v>3</v>
      </c>
      <c r="Q28" s="53">
        <v>3</v>
      </c>
      <c r="R28" s="166">
        <v>3</v>
      </c>
      <c r="S28" s="167">
        <f t="shared" si="9"/>
        <v>9</v>
      </c>
      <c r="T28" s="181" t="str">
        <f t="shared" si="10"/>
        <v>/</v>
      </c>
      <c r="U28" s="196" t="str">
        <f t="shared" si="11"/>
        <v xml:space="preserve"> </v>
      </c>
      <c r="V28" s="182" t="str">
        <f t="shared" si="12"/>
        <v xml:space="preserve"> </v>
      </c>
      <c r="W28" s="183" t="str">
        <f t="shared" si="2"/>
        <v xml:space="preserve"> </v>
      </c>
      <c r="X28" s="184"/>
      <c r="Y28" s="74"/>
      <c r="Z28" s="185">
        <f t="shared" si="3"/>
        <v>4</v>
      </c>
      <c r="AA28" s="186">
        <f t="shared" si="4"/>
        <v>2</v>
      </c>
      <c r="AB28" s="186">
        <f t="shared" si="5"/>
        <v>2</v>
      </c>
      <c r="AC28" s="187">
        <f t="shared" si="6"/>
        <v>0</v>
      </c>
      <c r="AD28" s="188" t="str">
        <f t="shared" si="13"/>
        <v>3</v>
      </c>
      <c r="AE28" s="189"/>
      <c r="AF28" s="189" t="str">
        <f t="shared" si="15"/>
        <v xml:space="preserve"> </v>
      </c>
      <c r="AG28" s="190" t="str">
        <f t="shared" si="16"/>
        <v xml:space="preserve"> </v>
      </c>
      <c r="AH28" s="60"/>
      <c r="AI28" s="191">
        <f t="shared" si="17"/>
        <v>3</v>
      </c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237" t="str">
        <f>'เวลาเรียน2-2'!D30</f>
        <v>เด็กหญิง ทิพย์ธิดา  นุชเจริญ</v>
      </c>
      <c r="D29" s="52">
        <v>3</v>
      </c>
      <c r="E29" s="53">
        <v>3</v>
      </c>
      <c r="F29" s="53">
        <v>3</v>
      </c>
      <c r="G29" s="53">
        <v>1</v>
      </c>
      <c r="H29" s="53">
        <v>1</v>
      </c>
      <c r="I29" s="53">
        <v>1</v>
      </c>
      <c r="J29" s="53">
        <v>1</v>
      </c>
      <c r="K29" s="219">
        <v>1</v>
      </c>
      <c r="L29" s="178" t="str">
        <f t="shared" ref="L29:L30" si="18">IF(AC29&gt;0," ",IF(Z29&lt;AB29," ",IF(AA29&gt;Z29," ",IF(Z29&gt;=AA29,"/"," "))))</f>
        <v xml:space="preserve"> </v>
      </c>
      <c r="M29" s="8" t="str">
        <f t="shared" ref="M29:M30" si="19">IF(AC29&gt;0," ",IF(AA29=Z29," ",IF(AA29&gt;=AB29,"/",IF(AB29&gt;Z29," ",IF(AB29&gt;AA29," ",IF(Z29=2," "))))))</f>
        <v xml:space="preserve"> </v>
      </c>
      <c r="N29" s="179" t="str">
        <f t="shared" ref="N29:N30" si="20">IF(AC29&gt;0," ",IF(AB29&lt;AA29," ",IF(AB29&lt;Z29," ",IF(AB29&gt;AA29,"/",IF(AB29=AA29," ")))))</f>
        <v>/</v>
      </c>
      <c r="O29" s="180" t="str">
        <f t="shared" ref="O29:O30" si="21">IF(AC29&gt;0,"/"," ")</f>
        <v xml:space="preserve"> </v>
      </c>
      <c r="P29" s="52"/>
      <c r="Q29" s="53"/>
      <c r="R29" s="166"/>
      <c r="S29" s="167">
        <f t="shared" ref="S29:S30" si="22">SUM(P29:R29)</f>
        <v>0</v>
      </c>
      <c r="T29" s="181" t="str">
        <f t="shared" ref="T29:T30" si="23">IF(S29&gt;=8,"/"," ")</f>
        <v xml:space="preserve"> </v>
      </c>
      <c r="U29" s="182" t="str">
        <f t="shared" ref="U29:U30" si="24">IF(S29=7,"/",IF(S29=6,"/"," "))</f>
        <v xml:space="preserve"> </v>
      </c>
      <c r="V29" s="182" t="str">
        <f t="shared" ref="V29:V30" si="25">IF(S29=5,"/",IF(S29=4,"/",IF(S29=3,"/"," ")))</f>
        <v xml:space="preserve"> </v>
      </c>
      <c r="W29" s="183" t="str">
        <f t="shared" ref="W29:W30" si="26">IF(S29&lt;3,"/"," ")</f>
        <v>/</v>
      </c>
      <c r="X29" s="184"/>
      <c r="Y29" s="74"/>
      <c r="Z29" s="185">
        <f t="shared" ref="Z29:Z30" si="27">COUNTIF(D29:K29,$Z$4)</f>
        <v>3</v>
      </c>
      <c r="AA29" s="186">
        <f t="shared" ref="AA29:AA30" si="28">COUNTIF(D29:K29,$AA$4)</f>
        <v>0</v>
      </c>
      <c r="AB29" s="186">
        <f t="shared" ref="AB29:AB30" si="29">COUNTIF(D29:K29,$AB$4)</f>
        <v>5</v>
      </c>
      <c r="AC29" s="187">
        <f t="shared" ref="AC29:AC30" si="30">COUNTIF(D29:K29,$AC$4)</f>
        <v>0</v>
      </c>
      <c r="AD29" s="188" t="str">
        <f t="shared" si="13"/>
        <v xml:space="preserve"> </v>
      </c>
      <c r="AE29" s="189" t="str">
        <f t="shared" ref="AE29:AE30" si="31">IF(AC29&gt;0," ",IF(AA29=Z29," ",IF(AA29&gt;=AB29,"2",IF(AB29&gt;Z29," ",IF(AB29&gt;AA29," ",IF(Z29=2," "))))))</f>
        <v xml:space="preserve"> </v>
      </c>
      <c r="AF29" s="189" t="str">
        <f t="shared" ref="AF29:AF30" si="32">IF(AC29&gt;0," ",IF(AB29&lt;AA29," ",IF(AB29&lt;Z29," ",IF(AB29&gt;AA29,"1",IF(AB29=AA29," ")))))</f>
        <v>1</v>
      </c>
      <c r="AG29" s="190" t="str">
        <f t="shared" ref="AG29:AG30" si="33">IF(AC29&gt;0,"0"," ")</f>
        <v xml:space="preserve"> </v>
      </c>
      <c r="AH29" s="60"/>
      <c r="AI29" s="191" t="str">
        <f t="shared" ref="AI29:AI30" si="34">IF(S29&lt;3,"0",IF(S29&lt;6,"1",IF(S29&lt;8,2,3)))</f>
        <v>0</v>
      </c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237" t="str">
        <f>'เวลาเรียน2-2'!D31</f>
        <v>เด็กชายมณชัย   เทพวงศ์</v>
      </c>
      <c r="D30" s="52">
        <v>2</v>
      </c>
      <c r="E30" s="53">
        <v>2</v>
      </c>
      <c r="F30" s="53">
        <v>2</v>
      </c>
      <c r="G30" s="53">
        <v>2</v>
      </c>
      <c r="H30" s="53">
        <v>3</v>
      </c>
      <c r="I30" s="53">
        <v>3</v>
      </c>
      <c r="J30" s="53">
        <v>3</v>
      </c>
      <c r="K30" s="219">
        <v>3</v>
      </c>
      <c r="L30" s="178" t="str">
        <f t="shared" si="18"/>
        <v>/</v>
      </c>
      <c r="M30" s="8" t="str">
        <f t="shared" si="19"/>
        <v xml:space="preserve"> </v>
      </c>
      <c r="N30" s="179" t="str">
        <f t="shared" si="20"/>
        <v xml:space="preserve"> </v>
      </c>
      <c r="O30" s="180" t="str">
        <f t="shared" si="21"/>
        <v xml:space="preserve"> </v>
      </c>
      <c r="P30" s="52"/>
      <c r="Q30" s="53"/>
      <c r="R30" s="166"/>
      <c r="S30" s="167">
        <f t="shared" si="22"/>
        <v>0</v>
      </c>
      <c r="T30" s="181" t="str">
        <f t="shared" si="23"/>
        <v xml:space="preserve"> </v>
      </c>
      <c r="U30" s="182" t="str">
        <f t="shared" si="24"/>
        <v xml:space="preserve"> </v>
      </c>
      <c r="V30" s="182" t="str">
        <f t="shared" si="25"/>
        <v xml:space="preserve"> </v>
      </c>
      <c r="W30" s="183" t="str">
        <f t="shared" si="26"/>
        <v>/</v>
      </c>
      <c r="X30" s="184"/>
      <c r="Y30" s="74"/>
      <c r="Z30" s="185">
        <f t="shared" si="27"/>
        <v>4</v>
      </c>
      <c r="AA30" s="186">
        <f t="shared" si="28"/>
        <v>4</v>
      </c>
      <c r="AB30" s="186">
        <f t="shared" si="29"/>
        <v>0</v>
      </c>
      <c r="AC30" s="187">
        <f t="shared" si="30"/>
        <v>0</v>
      </c>
      <c r="AD30" s="188" t="str">
        <f t="shared" si="13"/>
        <v>3</v>
      </c>
      <c r="AE30" s="189" t="str">
        <f t="shared" si="31"/>
        <v xml:space="preserve"> </v>
      </c>
      <c r="AF30" s="189" t="str">
        <f t="shared" si="32"/>
        <v xml:space="preserve"> </v>
      </c>
      <c r="AG30" s="190" t="str">
        <f t="shared" si="33"/>
        <v xml:space="preserve"> </v>
      </c>
      <c r="AH30" s="60"/>
      <c r="AI30" s="191" t="str">
        <f t="shared" si="34"/>
        <v>0</v>
      </c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237"/>
      <c r="D31" s="52"/>
      <c r="E31" s="53"/>
      <c r="F31" s="53"/>
      <c r="G31" s="53"/>
      <c r="H31" s="53"/>
      <c r="I31" s="53"/>
      <c r="J31" s="53"/>
      <c r="K31" s="219"/>
      <c r="L31" s="178"/>
      <c r="M31" s="8"/>
      <c r="N31" s="179"/>
      <c r="O31" s="180"/>
      <c r="P31" s="52"/>
      <c r="Q31" s="53"/>
      <c r="R31" s="166"/>
      <c r="S31" s="167"/>
      <c r="T31" s="181"/>
      <c r="U31" s="196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237"/>
      <c r="D32" s="52"/>
      <c r="E32" s="53"/>
      <c r="F32" s="53"/>
      <c r="G32" s="53"/>
      <c r="H32" s="53"/>
      <c r="I32" s="53"/>
      <c r="J32" s="53"/>
      <c r="K32" s="219"/>
      <c r="L32" s="178"/>
      <c r="M32" s="8"/>
      <c r="N32" s="179"/>
      <c r="O32" s="180"/>
      <c r="P32" s="52"/>
      <c r="Q32" s="53"/>
      <c r="R32" s="166"/>
      <c r="S32" s="167"/>
      <c r="T32" s="181"/>
      <c r="U32" s="196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237"/>
      <c r="D33" s="52"/>
      <c r="E33" s="53"/>
      <c r="F33" s="53"/>
      <c r="G33" s="53"/>
      <c r="H33" s="53"/>
      <c r="I33" s="53"/>
      <c r="J33" s="53"/>
      <c r="K33" s="219"/>
      <c r="L33" s="178"/>
      <c r="M33" s="8"/>
      <c r="N33" s="179"/>
      <c r="O33" s="180"/>
      <c r="P33" s="52"/>
      <c r="Q33" s="53"/>
      <c r="R33" s="166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237"/>
      <c r="D34" s="52"/>
      <c r="E34" s="53"/>
      <c r="F34" s="53"/>
      <c r="G34" s="53"/>
      <c r="H34" s="53"/>
      <c r="I34" s="53"/>
      <c r="J34" s="53"/>
      <c r="K34" s="219"/>
      <c r="L34" s="178"/>
      <c r="M34" s="8"/>
      <c r="N34" s="179"/>
      <c r="O34" s="180"/>
      <c r="P34" s="52"/>
      <c r="Q34" s="53"/>
      <c r="R34" s="166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/>
      <c r="AF34" s="189"/>
      <c r="AG34" s="190"/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237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/>
      <c r="AF35" s="189"/>
      <c r="AG35" s="190"/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237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237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237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393">
        <v>35</v>
      </c>
      <c r="C39" s="417"/>
      <c r="D39" s="395"/>
      <c r="E39" s="396"/>
      <c r="F39" s="396"/>
      <c r="G39" s="396"/>
      <c r="H39" s="396"/>
      <c r="I39" s="396"/>
      <c r="J39" s="396"/>
      <c r="K39" s="397"/>
      <c r="L39" s="395"/>
      <c r="M39" s="396"/>
      <c r="N39" s="398"/>
      <c r="O39" s="399"/>
      <c r="P39" s="395"/>
      <c r="Q39" s="396"/>
      <c r="R39" s="397"/>
      <c r="S39" s="400"/>
      <c r="T39" s="256"/>
      <c r="U39" s="248"/>
      <c r="V39" s="248"/>
      <c r="W39" s="251"/>
      <c r="X39" s="401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210"/>
      <c r="C40" s="238"/>
      <c r="D40" s="220"/>
      <c r="E40" s="220"/>
      <c r="F40" s="220"/>
      <c r="G40" s="220"/>
      <c r="H40" s="220"/>
      <c r="I40" s="220"/>
      <c r="J40" s="220"/>
      <c r="K40" s="220"/>
      <c r="L40" s="201"/>
      <c r="M40" s="201"/>
      <c r="N40" s="20"/>
      <c r="O40" s="20"/>
      <c r="P40" s="20"/>
      <c r="Q40" s="20"/>
      <c r="R40" s="201"/>
      <c r="S40" s="201"/>
      <c r="T40" s="20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x14ac:dyDescent="0.5">
      <c r="B41" s="210"/>
      <c r="C41" s="238"/>
      <c r="D41" s="220"/>
      <c r="E41" s="220"/>
      <c r="F41" s="220"/>
      <c r="G41" s="220"/>
      <c r="H41" s="220"/>
      <c r="I41" s="220"/>
      <c r="J41" s="220"/>
      <c r="K41" s="220"/>
      <c r="L41" s="201"/>
      <c r="M41" s="201"/>
      <c r="N41" s="20"/>
      <c r="O41" s="20"/>
      <c r="P41" s="20"/>
      <c r="Q41" s="20"/>
      <c r="R41" s="201"/>
      <c r="S41" s="201"/>
      <c r="T41" s="20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38"/>
      <c r="D42" s="220"/>
      <c r="E42" s="220"/>
      <c r="F42" s="220"/>
      <c r="G42" s="220"/>
      <c r="H42" s="220"/>
      <c r="I42" s="220"/>
      <c r="J42" s="220"/>
      <c r="K42" s="220"/>
      <c r="L42" s="201"/>
      <c r="M42" s="201"/>
      <c r="N42" s="20"/>
      <c r="O42" s="20"/>
      <c r="P42" s="20"/>
      <c r="Q42" s="20"/>
      <c r="R42" s="201"/>
      <c r="S42" s="201"/>
      <c r="T42" s="20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38"/>
      <c r="D43" s="220"/>
      <c r="E43" s="220"/>
      <c r="F43" s="220"/>
      <c r="G43" s="220"/>
      <c r="H43" s="220"/>
      <c r="I43" s="220"/>
      <c r="J43" s="220"/>
      <c r="K43" s="220"/>
      <c r="L43" s="201"/>
      <c r="M43" s="201"/>
      <c r="N43" s="20"/>
      <c r="O43" s="20"/>
      <c r="P43" s="20"/>
      <c r="Q43" s="20"/>
      <c r="R43" s="201"/>
      <c r="S43" s="201"/>
      <c r="T43" s="20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38"/>
      <c r="D44" s="220"/>
      <c r="E44" s="220"/>
      <c r="F44" s="220"/>
      <c r="G44" s="220"/>
      <c r="H44" s="220"/>
      <c r="I44" s="220"/>
      <c r="J44" s="220"/>
      <c r="K44" s="220"/>
      <c r="L44" s="201"/>
      <c r="M44" s="201"/>
      <c r="N44" s="20"/>
      <c r="O44" s="20"/>
      <c r="P44" s="20"/>
      <c r="Q44" s="20"/>
      <c r="R44" s="201"/>
      <c r="S44" s="201"/>
      <c r="T44" s="20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5000000000000004">
      <c r="D45" s="1"/>
      <c r="F45" s="1"/>
      <c r="G45" s="212" t="s">
        <v>29</v>
      </c>
      <c r="H45" s="213"/>
      <c r="I45" s="182">
        <v>0</v>
      </c>
      <c r="J45" s="212" t="s">
        <v>27</v>
      </c>
      <c r="K45" s="212"/>
      <c r="L45" s="182">
        <f>COUNTIF($AG$5:$AG$39,"0")</f>
        <v>4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18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5000000000000004">
      <c r="D46" s="1"/>
      <c r="F46" s="1"/>
      <c r="G46" s="212" t="s">
        <v>29</v>
      </c>
      <c r="H46" s="213"/>
      <c r="I46" s="182">
        <v>1</v>
      </c>
      <c r="J46" s="212" t="s">
        <v>27</v>
      </c>
      <c r="K46" s="212"/>
      <c r="L46" s="182">
        <f>COUNTIF($AF$5:$AF$39,"1")</f>
        <v>7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5000000000000004">
      <c r="D47" s="1"/>
      <c r="F47" s="1"/>
      <c r="G47" s="212" t="s">
        <v>29</v>
      </c>
      <c r="H47" s="213"/>
      <c r="I47" s="182">
        <v>2</v>
      </c>
      <c r="J47" s="212" t="s">
        <v>27</v>
      </c>
      <c r="K47" s="212"/>
      <c r="L47" s="182">
        <f>COUNTIF($AE$5:$AE$39,"2")</f>
        <v>8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3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5000000000000004">
      <c r="D48" s="1"/>
      <c r="F48" s="1"/>
      <c r="G48" s="212" t="s">
        <v>29</v>
      </c>
      <c r="H48" s="213"/>
      <c r="I48" s="182">
        <v>3</v>
      </c>
      <c r="J48" s="212" t="s">
        <v>27</v>
      </c>
      <c r="K48" s="212"/>
      <c r="L48" s="182">
        <f>COUNTIF($AD$5:$AD$39,"3")</f>
        <v>7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3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4:56" ht="17.100000000000001" customHeight="1" x14ac:dyDescent="0.55000000000000004">
      <c r="D49" s="1"/>
      <c r="E49" s="1"/>
      <c r="F49" s="1"/>
      <c r="G49" s="1"/>
      <c r="H49" s="1"/>
      <c r="I49" s="1"/>
      <c r="J49" s="1"/>
      <c r="K49" s="1"/>
      <c r="L49" s="1">
        <f>SUM(L45:L48)</f>
        <v>26</v>
      </c>
      <c r="M49" s="1"/>
      <c r="N49" s="1"/>
      <c r="O49" s="1"/>
      <c r="P49" s="1"/>
      <c r="Q49" s="1"/>
      <c r="R49" s="1"/>
      <c r="S49" s="1">
        <f>SUM(S45:S48)</f>
        <v>26</v>
      </c>
      <c r="T49" s="1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4:56" ht="17.100000000000001" customHeight="1" x14ac:dyDescent="0.55000000000000004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4:56" ht="17.100000000000001" customHeight="1" x14ac:dyDescent="0.55000000000000004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4:56" ht="17.100000000000001" customHeight="1" x14ac:dyDescent="0.55000000000000004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4:56" ht="17.100000000000001" customHeight="1" x14ac:dyDescent="0.55000000000000004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4:56" ht="17.100000000000001" customHeight="1" x14ac:dyDescent="0.55000000000000004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4:56" ht="17.100000000000001" customHeight="1" x14ac:dyDescent="0.55000000000000004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4:56" ht="24" x14ac:dyDescent="0.55000000000000004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4:56" ht="24" x14ac:dyDescent="0.55000000000000004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4:56" ht="24" x14ac:dyDescent="0.55000000000000004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4:56" ht="24" x14ac:dyDescent="0.55000000000000004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4:56" ht="24" x14ac:dyDescent="0.55000000000000004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4:56" ht="24" x14ac:dyDescent="0.55000000000000004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4:56" ht="24" x14ac:dyDescent="0.55000000000000004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4:56" ht="24" x14ac:dyDescent="0.55000000000000004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4:56" ht="24" x14ac:dyDescent="0.55000000000000004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4:20" ht="24" x14ac:dyDescent="0.55000000000000004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4:20" ht="24" x14ac:dyDescent="0.55000000000000004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4:20" ht="24" x14ac:dyDescent="0.55000000000000004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4:20" ht="24" x14ac:dyDescent="0.55000000000000004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4:20" ht="24" x14ac:dyDescent="0.55000000000000004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4:20" ht="24" x14ac:dyDescent="0.55000000000000004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4:20" ht="24" x14ac:dyDescent="0.55000000000000004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4:20" ht="24" x14ac:dyDescent="0.55000000000000004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4:20" ht="24" x14ac:dyDescent="0.55000000000000004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4:20" ht="24" x14ac:dyDescent="0.55000000000000004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4:20" ht="24" x14ac:dyDescent="0.55000000000000004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4:20" ht="24" x14ac:dyDescent="0.55000000000000004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4:20" ht="24" x14ac:dyDescent="0.55000000000000004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4:20" ht="24" x14ac:dyDescent="0.55000000000000004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4:20" ht="24" x14ac:dyDescent="0.55000000000000004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4:20" ht="24" x14ac:dyDescent="0.55000000000000004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4:20" ht="24" x14ac:dyDescent="0.55000000000000004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4:20" ht="24" x14ac:dyDescent="0.55000000000000004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4:20" ht="24" x14ac:dyDescent="0.55000000000000004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4:20" ht="24" x14ac:dyDescent="0.55000000000000004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4:20" ht="24" x14ac:dyDescent="0.55000000000000004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4:20" ht="24" x14ac:dyDescent="0.55000000000000004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4:20" ht="24" x14ac:dyDescent="0.55000000000000004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4:20" ht="24" x14ac:dyDescent="0.55000000000000004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4:20" ht="24" x14ac:dyDescent="0.55000000000000004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4:20" ht="24" x14ac:dyDescent="0.55000000000000004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4:20" ht="24" x14ac:dyDescent="0.55000000000000004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4:20" ht="24" x14ac:dyDescent="0.55000000000000004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4:20" ht="24" x14ac:dyDescent="0.5500000000000000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4:20" ht="24" x14ac:dyDescent="0.5500000000000000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4:20" ht="24" x14ac:dyDescent="0.5500000000000000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4:20" ht="24" x14ac:dyDescent="0.5500000000000000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S91"/>
  <sheetViews>
    <sheetView showGridLines="0" topLeftCell="A16" zoomScale="93" zoomScaleNormal="93" zoomScaleSheetLayoutView="100" workbookViewId="0">
      <selection activeCell="B8" sqref="B8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78" t="s">
        <v>169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27" t="s">
        <v>189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79" t="s">
        <v>190</v>
      </c>
      <c r="C7" s="479"/>
      <c r="D7" s="479"/>
      <c r="E7" s="479"/>
      <c r="F7" s="479"/>
      <c r="G7" s="28"/>
      <c r="H7" s="28"/>
      <c r="I7" s="29"/>
      <c r="J7" s="480" t="s">
        <v>36</v>
      </c>
      <c r="K7" s="480"/>
      <c r="L7" s="433" t="s">
        <v>35</v>
      </c>
      <c r="M7" s="433"/>
      <c r="N7" s="433"/>
      <c r="O7" s="433"/>
      <c r="P7" s="30"/>
      <c r="Q7" s="30"/>
      <c r="R7" s="28"/>
    </row>
    <row r="8" spans="2:18" ht="26.45" customHeight="1" x14ac:dyDescent="0.65">
      <c r="B8" s="30" t="s">
        <v>211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36" t="s">
        <v>42</v>
      </c>
      <c r="M15" s="36"/>
      <c r="N15" s="36"/>
      <c r="O15" s="3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72"/>
      <c r="Q16" s="472"/>
      <c r="R16" s="473"/>
    </row>
    <row r="17" spans="2:18" ht="26.45" customHeight="1" x14ac:dyDescent="0.65">
      <c r="B17" s="474">
        <f>SUM(D17:O17)</f>
        <v>26</v>
      </c>
      <c r="C17" s="475"/>
      <c r="D17" s="43">
        <f>'รวมคะแนน2-3'!W50</f>
        <v>6</v>
      </c>
      <c r="E17" s="44">
        <f>'รวมคะแนน2-3'!W49</f>
        <v>1</v>
      </c>
      <c r="F17" s="44">
        <f>'รวมคะแนน2-3'!W48</f>
        <v>3</v>
      </c>
      <c r="G17" s="44">
        <f>'รวมคะแนน2-3'!W47</f>
        <v>1</v>
      </c>
      <c r="H17" s="44">
        <f>'รวมคะแนน2-3'!W46</f>
        <v>2</v>
      </c>
      <c r="I17" s="44">
        <f>'รวมคะแนน2-3'!W45</f>
        <v>2</v>
      </c>
      <c r="J17" s="45">
        <f>'รวมคะแนน2-3'!W44</f>
        <v>2</v>
      </c>
      <c r="K17" s="46">
        <f>'รวมคะแนน2-3'!W43</f>
        <v>9</v>
      </c>
      <c r="L17" s="47">
        <f>'รวมคะแนน2-3'!W51</f>
        <v>0</v>
      </c>
      <c r="M17" s="44">
        <f>'รวมคะแนน2-3'!W52</f>
        <v>0</v>
      </c>
      <c r="N17" s="44">
        <f>'รวมคะแนน2-3'!W53</f>
        <v>0</v>
      </c>
      <c r="O17" s="46">
        <f>'รวมคะแนน2-3'!W54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48">
        <f>(100/$B17)*D17</f>
        <v>23.076923076923077</v>
      </c>
      <c r="E18" s="49">
        <f t="shared" ref="E18:O18" si="0">(100/$B17)*E17</f>
        <v>3.8461538461538463</v>
      </c>
      <c r="F18" s="49">
        <f t="shared" si="0"/>
        <v>11.538461538461538</v>
      </c>
      <c r="G18" s="49">
        <f t="shared" si="0"/>
        <v>3.8461538461538463</v>
      </c>
      <c r="H18" s="49">
        <f t="shared" si="0"/>
        <v>7.6923076923076925</v>
      </c>
      <c r="I18" s="49">
        <f t="shared" si="0"/>
        <v>7.6923076923076925</v>
      </c>
      <c r="J18" s="49">
        <f t="shared" si="0"/>
        <v>7.6923076923076925</v>
      </c>
      <c r="K18" s="50">
        <f t="shared" si="0"/>
        <v>34.615384615384613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52" t="s">
        <v>61</v>
      </c>
      <c r="C20" s="5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54">
        <f>'คุณลักษณะ2-3'!L48</f>
        <v>5</v>
      </c>
      <c r="C21" s="55">
        <f>'คุณลักษณะ2-3'!L47</f>
        <v>9</v>
      </c>
      <c r="D21" s="443">
        <f>'คุณลักษณะ2-3'!L46</f>
        <v>6</v>
      </c>
      <c r="E21" s="444"/>
      <c r="F21" s="443">
        <f>'คุณลักษณะ2-3'!L45</f>
        <v>6</v>
      </c>
      <c r="G21" s="445"/>
      <c r="H21" s="446">
        <f>'คุณลักษณะ2-3'!S48</f>
        <v>3</v>
      </c>
      <c r="I21" s="447"/>
      <c r="J21" s="448">
        <f>'คุณลักษณะ2-3'!S47</f>
        <v>4</v>
      </c>
      <c r="K21" s="447"/>
      <c r="L21" s="448">
        <f>'คุณลักษณะ2-3'!S46</f>
        <v>2</v>
      </c>
      <c r="M21" s="447"/>
      <c r="N21" s="448">
        <f>'คุณลักษณะ2-3'!S45</f>
        <v>17</v>
      </c>
      <c r="O21" s="449"/>
      <c r="P21" s="463"/>
      <c r="Q21" s="463"/>
      <c r="R21" s="464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3" t="s">
        <v>170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30"/>
      <c r="R23" s="61"/>
    </row>
    <row r="24" spans="2:18" ht="26.45" customHeight="1" x14ac:dyDescent="0.65">
      <c r="B24" s="60"/>
      <c r="C24" s="28"/>
      <c r="D24" s="433" t="s">
        <v>171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61"/>
    </row>
    <row r="25" spans="2:18" ht="26.45" customHeight="1" x14ac:dyDescent="0.65">
      <c r="B25" s="60"/>
      <c r="C25" s="28"/>
      <c r="D25" s="433" t="s">
        <v>172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61"/>
    </row>
    <row r="26" spans="2:18" ht="26.45" customHeight="1" x14ac:dyDescent="0.65">
      <c r="B26" s="60"/>
      <c r="C26" s="28"/>
      <c r="D26" s="433" t="s">
        <v>173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35" t="s">
        <v>174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175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3" t="s">
        <v>176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35" t="s">
        <v>177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6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6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CW40"/>
  <sheetViews>
    <sheetView showGridLines="0" zoomScaleNormal="100" zoomScaleSheetLayoutView="100" workbookViewId="0">
      <pane xSplit="5" ySplit="5" topLeftCell="F21" activePane="bottomRight" state="frozen"/>
      <selection pane="topRight" activeCell="F1" sqref="F1"/>
      <selection pane="bottomLeft" activeCell="A5" sqref="A5"/>
      <selection pane="bottomRight" activeCell="BS32" sqref="BS32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89" t="s">
        <v>206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262"/>
      <c r="AO1" s="263"/>
      <c r="AP1" s="263" t="s">
        <v>207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0" t="s">
        <v>33</v>
      </c>
      <c r="C2" s="493" t="s">
        <v>34</v>
      </c>
      <c r="D2" s="496" t="s">
        <v>200</v>
      </c>
      <c r="E2" s="109" t="s">
        <v>178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499" t="s">
        <v>1</v>
      </c>
      <c r="CJ2" s="269" t="s">
        <v>33</v>
      </c>
      <c r="CK2" s="264"/>
    </row>
    <row r="3" spans="2:101" ht="20.100000000000001" customHeight="1" thickBot="1" x14ac:dyDescent="0.7">
      <c r="B3" s="491"/>
      <c r="C3" s="494"/>
      <c r="D3" s="567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0"/>
      <c r="CJ3" s="279"/>
      <c r="CK3" s="23"/>
      <c r="CL3" s="23"/>
      <c r="CM3" s="23"/>
      <c r="CN3" s="280" t="s">
        <v>179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1"/>
      <c r="C4" s="494"/>
      <c r="D4" s="567"/>
      <c r="E4" s="284" t="s">
        <v>32</v>
      </c>
      <c r="F4" s="285"/>
      <c r="G4" s="286"/>
      <c r="H4" s="286"/>
      <c r="I4" s="286"/>
      <c r="J4" s="286"/>
      <c r="K4" s="286"/>
      <c r="L4" s="286"/>
      <c r="M4" s="287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7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2"/>
      <c r="C5" s="495"/>
      <c r="D5" s="498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180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418">
        <v>12052</v>
      </c>
      <c r="D6" s="419" t="s">
        <v>186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83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418">
        <v>12307</v>
      </c>
      <c r="D7" s="420" t="s">
        <v>196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418">
        <v>12460</v>
      </c>
      <c r="D8" s="420" t="s">
        <v>66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418">
        <v>12476</v>
      </c>
      <c r="D9" s="420" t="s">
        <v>72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2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418">
        <v>12481</v>
      </c>
      <c r="D10" s="420" t="s">
        <v>97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418">
        <v>12482</v>
      </c>
      <c r="D11" s="420" t="s">
        <v>74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418">
        <v>12483</v>
      </c>
      <c r="D12" s="420" t="s">
        <v>75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501"/>
      <c r="CO12" s="501"/>
      <c r="CP12" s="501"/>
      <c r="CQ12" s="501"/>
      <c r="CR12" s="501"/>
      <c r="CS12" s="501"/>
      <c r="CT12" s="501"/>
      <c r="CU12" s="501"/>
      <c r="CV12" s="501"/>
      <c r="CW12" s="501"/>
    </row>
    <row r="13" spans="2:101" s="322" customFormat="1" ht="20.100000000000001" customHeight="1" x14ac:dyDescent="0.5">
      <c r="B13" s="324">
        <v>8</v>
      </c>
      <c r="C13" s="418">
        <v>12484</v>
      </c>
      <c r="D13" s="420" t="s">
        <v>98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501"/>
      <c r="CO13" s="501"/>
      <c r="CP13" s="501"/>
      <c r="CQ13" s="501"/>
      <c r="CR13" s="501"/>
      <c r="CS13" s="501"/>
      <c r="CT13" s="501"/>
      <c r="CU13" s="501"/>
      <c r="CV13" s="501"/>
      <c r="CW13" s="501"/>
    </row>
    <row r="14" spans="2:101" s="322" customFormat="1" ht="20.100000000000001" customHeight="1" x14ac:dyDescent="0.5">
      <c r="B14" s="324">
        <v>9</v>
      </c>
      <c r="C14" s="418">
        <v>12504</v>
      </c>
      <c r="D14" s="420" t="s">
        <v>77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501"/>
      <c r="CO14" s="501"/>
      <c r="CP14" s="501"/>
      <c r="CQ14" s="501"/>
      <c r="CR14" s="501"/>
      <c r="CS14" s="501"/>
      <c r="CT14" s="501"/>
      <c r="CU14" s="501"/>
      <c r="CV14" s="501"/>
      <c r="CW14" s="501"/>
    </row>
    <row r="15" spans="2:101" s="322" customFormat="1" ht="20.100000000000001" customHeight="1" x14ac:dyDescent="0.5">
      <c r="B15" s="324">
        <v>10</v>
      </c>
      <c r="C15" s="418">
        <v>12520</v>
      </c>
      <c r="D15" s="420" t="s">
        <v>104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501"/>
      <c r="CO15" s="501"/>
      <c r="CP15" s="501"/>
      <c r="CQ15" s="501"/>
      <c r="CR15" s="501"/>
      <c r="CS15" s="501"/>
      <c r="CT15" s="501"/>
      <c r="CU15" s="501"/>
      <c r="CV15" s="501"/>
      <c r="CW15" s="501"/>
    </row>
    <row r="16" spans="2:101" s="322" customFormat="1" ht="20.100000000000001" customHeight="1" x14ac:dyDescent="0.65">
      <c r="B16" s="324">
        <v>11</v>
      </c>
      <c r="C16" s="418">
        <v>12521</v>
      </c>
      <c r="D16" s="420" t="s">
        <v>105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502"/>
      <c r="CO16" s="502"/>
      <c r="CP16" s="502"/>
      <c r="CQ16" s="502"/>
      <c r="CR16" s="502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418">
        <v>12522</v>
      </c>
      <c r="D17" s="420" t="s">
        <v>106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502"/>
      <c r="CO17" s="502"/>
      <c r="CP17" s="502"/>
      <c r="CQ17" s="502"/>
      <c r="CR17" s="502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418">
        <v>12541</v>
      </c>
      <c r="D18" s="420" t="s">
        <v>80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418">
        <v>12548</v>
      </c>
      <c r="D19" s="420" t="s">
        <v>138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418">
        <v>12557</v>
      </c>
      <c r="D20" s="420" t="s">
        <v>83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418">
        <v>12560</v>
      </c>
      <c r="D21" s="420" t="s">
        <v>84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418">
        <v>12827</v>
      </c>
      <c r="D22" s="420" t="s">
        <v>141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418">
        <v>12958</v>
      </c>
      <c r="D23" s="420" t="s">
        <v>145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418">
        <v>13421</v>
      </c>
      <c r="D24" s="420" t="s">
        <v>123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80</v>
      </c>
      <c r="CJ24" s="330">
        <v>19</v>
      </c>
      <c r="CK24" s="321"/>
      <c r="CL24" s="321">
        <f t="shared" si="1"/>
        <v>0</v>
      </c>
    </row>
    <row r="25" spans="2:101" s="322" customFormat="1" ht="20.100000000000001" customHeight="1" x14ac:dyDescent="0.5">
      <c r="B25" s="324">
        <v>20</v>
      </c>
      <c r="C25" s="418">
        <v>13422</v>
      </c>
      <c r="D25" s="420" t="s">
        <v>124</v>
      </c>
      <c r="E25" s="354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>
        <v>1</v>
      </c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29">
        <f t="shared" si="0"/>
        <v>79</v>
      </c>
      <c r="CJ25" s="330">
        <v>20</v>
      </c>
      <c r="CK25" s="321"/>
      <c r="CL25" s="321">
        <f t="shared" si="1"/>
        <v>1</v>
      </c>
    </row>
    <row r="26" spans="2:101" s="322" customFormat="1" ht="20.100000000000001" customHeight="1" x14ac:dyDescent="0.5">
      <c r="B26" s="324">
        <v>21</v>
      </c>
      <c r="C26" s="418">
        <v>13423</v>
      </c>
      <c r="D26" s="420" t="s">
        <v>125</v>
      </c>
      <c r="E26" s="354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>
        <v>1</v>
      </c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si="0"/>
        <v>79</v>
      </c>
      <c r="CJ26" s="330">
        <v>21</v>
      </c>
      <c r="CK26" s="321"/>
      <c r="CL26" s="321">
        <f t="shared" si="1"/>
        <v>1</v>
      </c>
    </row>
    <row r="27" spans="2:101" s="322" customFormat="1" ht="20.100000000000001" customHeight="1" x14ac:dyDescent="0.5">
      <c r="B27" s="324">
        <v>22</v>
      </c>
      <c r="C27" s="418">
        <v>13425</v>
      </c>
      <c r="D27" s="420" t="s">
        <v>148</v>
      </c>
      <c r="E27" s="354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>
        <v>1</v>
      </c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0"/>
        <v>79</v>
      </c>
      <c r="CJ27" s="330">
        <v>22</v>
      </c>
      <c r="CK27" s="321"/>
      <c r="CL27" s="321">
        <f t="shared" si="1"/>
        <v>1</v>
      </c>
    </row>
    <row r="28" spans="2:101" s="322" customFormat="1" ht="20.100000000000001" customHeight="1" x14ac:dyDescent="0.5">
      <c r="B28" s="324">
        <v>23</v>
      </c>
      <c r="C28" s="418">
        <v>13427</v>
      </c>
      <c r="D28" s="420" t="s">
        <v>149</v>
      </c>
      <c r="E28" s="354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>
        <v>1</v>
      </c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29">
        <f t="shared" si="0"/>
        <v>79</v>
      </c>
      <c r="CJ28" s="330">
        <v>23</v>
      </c>
      <c r="CK28" s="321"/>
      <c r="CL28" s="321">
        <f t="shared" si="1"/>
        <v>1</v>
      </c>
    </row>
    <row r="29" spans="2:101" s="322" customFormat="1" ht="20.100000000000001" customHeight="1" x14ac:dyDescent="0.5">
      <c r="B29" s="324">
        <v>24</v>
      </c>
      <c r="C29" s="418">
        <v>13431</v>
      </c>
      <c r="D29" s="420" t="s">
        <v>94</v>
      </c>
      <c r="E29" s="354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>
        <v>1</v>
      </c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>
        <f t="shared" si="0"/>
        <v>79</v>
      </c>
      <c r="CJ29" s="330">
        <v>24</v>
      </c>
      <c r="CK29" s="321"/>
      <c r="CL29" s="321">
        <f t="shared" si="1"/>
        <v>1</v>
      </c>
    </row>
    <row r="30" spans="2:101" s="322" customFormat="1" ht="20.100000000000001" customHeight="1" x14ac:dyDescent="0.5">
      <c r="B30" s="324">
        <v>25</v>
      </c>
      <c r="C30" s="418">
        <v>13497</v>
      </c>
      <c r="D30" s="420" t="s">
        <v>95</v>
      </c>
      <c r="E30" s="354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>
        <v>1</v>
      </c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>
        <f t="shared" si="0"/>
        <v>79</v>
      </c>
      <c r="CJ30" s="330">
        <v>25</v>
      </c>
      <c r="CK30" s="321"/>
      <c r="CL30" s="321">
        <f t="shared" si="1"/>
        <v>1</v>
      </c>
    </row>
    <row r="31" spans="2:101" s="322" customFormat="1" ht="20.100000000000001" customHeight="1" x14ac:dyDescent="0.5">
      <c r="B31" s="324">
        <v>26</v>
      </c>
      <c r="C31" s="418">
        <v>13648</v>
      </c>
      <c r="D31" s="420" t="s">
        <v>197</v>
      </c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>
        <v>1</v>
      </c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>
        <f t="shared" si="0"/>
        <v>79</v>
      </c>
      <c r="CJ31" s="330">
        <v>26</v>
      </c>
      <c r="CK31" s="321"/>
      <c r="CL31" s="321">
        <f t="shared" si="1"/>
        <v>1</v>
      </c>
    </row>
    <row r="32" spans="2:101" s="322" customFormat="1" ht="20.100000000000001" customHeight="1" x14ac:dyDescent="0.55000000000000004">
      <c r="B32" s="324">
        <v>27</v>
      </c>
      <c r="C32" s="379"/>
      <c r="D32" s="382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>
        <f t="shared" si="0"/>
        <v>80</v>
      </c>
      <c r="CJ32" s="330">
        <v>27</v>
      </c>
      <c r="CK32" s="321"/>
      <c r="CL32" s="321">
        <f t="shared" si="1"/>
        <v>0</v>
      </c>
    </row>
    <row r="33" spans="2:90" s="322" customFormat="1" ht="20.100000000000001" customHeight="1" x14ac:dyDescent="0.5">
      <c r="B33" s="324">
        <v>28</v>
      </c>
      <c r="C33" s="355"/>
      <c r="D33" s="503"/>
      <c r="E33" s="504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>
        <f t="shared" si="0"/>
        <v>80</v>
      </c>
      <c r="CJ33" s="330">
        <v>28</v>
      </c>
      <c r="CK33" s="321"/>
      <c r="CL33" s="321">
        <f t="shared" si="1"/>
        <v>0</v>
      </c>
    </row>
    <row r="34" spans="2:90" s="322" customFormat="1" ht="20.100000000000001" customHeight="1" x14ac:dyDescent="0.5">
      <c r="B34" s="324">
        <v>29</v>
      </c>
      <c r="C34" s="355"/>
      <c r="D34" s="356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>
        <f t="shared" si="0"/>
        <v>80</v>
      </c>
      <c r="CJ34" s="330">
        <v>24</v>
      </c>
      <c r="CK34" s="321"/>
      <c r="CL34" s="321">
        <f t="shared" si="1"/>
        <v>0</v>
      </c>
    </row>
    <row r="35" spans="2:90" s="322" customFormat="1" ht="20.100000000000001" customHeight="1" x14ac:dyDescent="0.5">
      <c r="B35" s="324">
        <v>30</v>
      </c>
      <c r="C35" s="358"/>
      <c r="D35" s="359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>
        <f t="shared" si="0"/>
        <v>80</v>
      </c>
      <c r="CJ35" s="330">
        <v>25</v>
      </c>
      <c r="CK35" s="321"/>
      <c r="CL35" s="321">
        <f t="shared" si="1"/>
        <v>0</v>
      </c>
    </row>
    <row r="36" spans="2:90" s="322" customFormat="1" ht="20.100000000000001" customHeight="1" x14ac:dyDescent="0.5">
      <c r="B36" s="324">
        <v>31</v>
      </c>
      <c r="C36" s="358"/>
      <c r="D36" s="505"/>
      <c r="E36" s="506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>
        <f t="shared" si="0"/>
        <v>80</v>
      </c>
      <c r="CJ36" s="330">
        <v>26</v>
      </c>
      <c r="CK36" s="321"/>
      <c r="CL36" s="321">
        <f t="shared" si="1"/>
        <v>0</v>
      </c>
    </row>
    <row r="37" spans="2:90" s="322" customFormat="1" ht="20.100000000000001" customHeight="1" x14ac:dyDescent="0.5">
      <c r="B37" s="324">
        <v>32</v>
      </c>
      <c r="C37" s="362"/>
      <c r="D37" s="359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>
        <f t="shared" si="0"/>
        <v>80</v>
      </c>
      <c r="CJ37" s="330">
        <v>27</v>
      </c>
      <c r="CK37" s="321"/>
      <c r="CL37" s="321">
        <f t="shared" si="1"/>
        <v>0</v>
      </c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>
        <f t="shared" si="0"/>
        <v>80</v>
      </c>
      <c r="CJ38" s="330">
        <v>28</v>
      </c>
      <c r="CK38" s="321"/>
      <c r="CL38" s="321">
        <f t="shared" si="1"/>
        <v>0</v>
      </c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>
        <f t="shared" si="0"/>
        <v>80</v>
      </c>
      <c r="CJ39" s="330">
        <v>29</v>
      </c>
      <c r="CK39" s="321"/>
      <c r="CL39" s="321">
        <f t="shared" si="1"/>
        <v>0</v>
      </c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335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411"/>
      <c r="BR40" s="411"/>
      <c r="BS40" s="411"/>
      <c r="BT40" s="411"/>
      <c r="BU40" s="411"/>
      <c r="BV40" s="411"/>
      <c r="BW40" s="411"/>
      <c r="BX40" s="411"/>
      <c r="BY40" s="411"/>
      <c r="BZ40" s="411"/>
      <c r="CA40" s="411"/>
      <c r="CB40" s="411"/>
      <c r="CC40" s="411"/>
      <c r="CD40" s="411"/>
      <c r="CE40" s="411"/>
      <c r="CF40" s="411"/>
      <c r="CG40" s="411"/>
      <c r="CH40" s="412"/>
      <c r="CI40" s="413">
        <f t="shared" si="0"/>
        <v>80</v>
      </c>
      <c r="CJ40" s="414">
        <v>30</v>
      </c>
      <c r="CK40" s="321"/>
      <c r="CL40" s="321">
        <f t="shared" si="1"/>
        <v>0</v>
      </c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A62"/>
  <sheetViews>
    <sheetView showGridLines="0" zoomScaleNormal="100" zoomScaleSheetLayoutView="100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AF39" sqref="AF39"/>
    </sheetView>
  </sheetViews>
  <sheetFormatPr defaultColWidth="9.140625" defaultRowHeight="21.75" x14ac:dyDescent="0.5"/>
  <cols>
    <col min="1" max="1" width="5.42578125" style="76" customWidth="1"/>
    <col min="2" max="2" width="3.28515625" style="76" customWidth="1"/>
    <col min="3" max="3" width="28.5703125" style="76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89" t="s">
        <v>209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2:27" ht="18.95" customHeight="1" thickBot="1" x14ac:dyDescent="0.55000000000000004">
      <c r="B2" s="77"/>
      <c r="C2" s="77"/>
      <c r="D2" s="510" t="s">
        <v>38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2"/>
      <c r="V2" s="513" t="s">
        <v>3</v>
      </c>
      <c r="W2" s="514"/>
      <c r="X2" s="514"/>
      <c r="Y2" s="515"/>
      <c r="Z2" s="78" t="s">
        <v>4</v>
      </c>
      <c r="AA2" s="77"/>
    </row>
    <row r="3" spans="2:27" ht="18.95" customHeight="1" x14ac:dyDescent="0.5">
      <c r="B3" s="79" t="s">
        <v>0</v>
      </c>
      <c r="C3" s="79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6" t="s">
        <v>39</v>
      </c>
      <c r="X3" s="519" t="s">
        <v>40</v>
      </c>
      <c r="Y3" s="522" t="s">
        <v>1</v>
      </c>
      <c r="Z3" s="84" t="s">
        <v>6</v>
      </c>
      <c r="AA3" s="85"/>
    </row>
    <row r="4" spans="2:27" ht="18.95" customHeight="1" x14ac:dyDescent="0.5">
      <c r="B4" s="79" t="s">
        <v>2</v>
      </c>
      <c r="C4" s="223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7"/>
      <c r="X4" s="520"/>
      <c r="Y4" s="523"/>
      <c r="Z4" s="84" t="s">
        <v>8</v>
      </c>
      <c r="AA4" s="85" t="s">
        <v>9</v>
      </c>
    </row>
    <row r="5" spans="2:27" ht="18.95" customHeight="1" thickBot="1" x14ac:dyDescent="0.55000000000000004">
      <c r="B5" s="89"/>
      <c r="C5" s="79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8"/>
      <c r="X5" s="521"/>
      <c r="Y5" s="524"/>
      <c r="Z5" s="84" t="s">
        <v>11</v>
      </c>
      <c r="AA5" s="85"/>
    </row>
    <row r="6" spans="2:27" ht="18.95" customHeight="1" thickBot="1" x14ac:dyDescent="0.6">
      <c r="B6" s="91"/>
      <c r="C6" s="92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28" si="0">SUM(D6:U6)</f>
        <v>50</v>
      </c>
      <c r="W6" s="97">
        <v>20</v>
      </c>
      <c r="X6" s="97">
        <v>30</v>
      </c>
      <c r="Y6" s="98">
        <f t="shared" ref="Y6:Y28" si="1">SUM(V6:X6)</f>
        <v>100</v>
      </c>
      <c r="Z6" s="99"/>
      <c r="AA6" s="91"/>
    </row>
    <row r="7" spans="2:27" ht="20.100000000000001" customHeight="1" x14ac:dyDescent="0.5">
      <c r="B7" s="227">
        <v>1</v>
      </c>
      <c r="C7" s="228" t="str">
        <f>'เวลาเรียน2-3'!D6</f>
        <v>เด็กชาย สุริยัน  กล่ำธัญญา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229">
        <v>2</v>
      </c>
      <c r="C8" s="228" t="str">
        <f>'เวลาเรียน2-3'!D7</f>
        <v>เด็กชาย ปฎิภาณ  พันธุ์สะอาด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227">
        <v>3</v>
      </c>
      <c r="C9" s="228" t="str">
        <f>'เวลาเรียน2-3'!D8</f>
        <v>เด็กหญิง ปภัสราภรณ์  โพธิ์เจริญ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229">
        <v>4</v>
      </c>
      <c r="C10" s="228" t="str">
        <f>'เวลาเรียน2-3'!D9</f>
        <v>เด็กชาย ณัฐภัทร  ไพคำนาม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227">
        <v>5</v>
      </c>
      <c r="C11" s="228" t="str">
        <f>'เวลาเรียน2-3'!D10</f>
        <v>เด็กชาย กิตติธัช  อัครศิลป์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229">
        <v>6</v>
      </c>
      <c r="C12" s="228" t="str">
        <f>'เวลาเรียน2-3'!D11</f>
        <v>เด็กชาย กิตติธัช  พันธ์สงฆ์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227">
        <v>7</v>
      </c>
      <c r="C13" s="228" t="str">
        <f>'เวลาเรียน2-3'!D12</f>
        <v>เด็กชาย ภาคภูมิ  รัตนเจริญพรชัย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229">
        <v>8</v>
      </c>
      <c r="C14" s="228" t="str">
        <f>'เวลาเรียน2-3'!D13</f>
        <v>เด็กชาย วาที  บานแย้ม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227">
        <v>9</v>
      </c>
      <c r="C15" s="228" t="str">
        <f>'เวลาเรียน2-3'!D14</f>
        <v>เด็กหญิง พัชรศร  แสงคง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229">
        <v>10</v>
      </c>
      <c r="C16" s="228" t="str">
        <f>'เวลาเรียน2-3'!D15</f>
        <v>เด็กชาย อนัตย์  ศรีสิงห์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227">
        <v>11</v>
      </c>
      <c r="C17" s="228" t="str">
        <f>'เวลาเรียน2-3'!D16</f>
        <v>เด็กชาย ธนบดินทร์  สุขประเสริฐ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229">
        <v>12</v>
      </c>
      <c r="C18" s="228" t="str">
        <f>'เวลาเรียน2-3'!D17</f>
        <v>เด็กชาย บุรินทร์  ขุนนา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227">
        <v>13</v>
      </c>
      <c r="C19" s="228" t="str">
        <f>'เวลาเรียน2-3'!D18</f>
        <v>เด็กชาย บูรพา  เทศดี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229">
        <v>14</v>
      </c>
      <c r="C20" s="228" t="str">
        <f>'เวลาเรียน2-3'!D19</f>
        <v>เด็กชาย ภาณุเมศ  อ่วมประดิษฐ์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227">
        <v>15</v>
      </c>
      <c r="C21" s="228" t="str">
        <f>'เวลาเรียน2-3'!D20</f>
        <v>เด็กชาย ธวัชชัย  ศรีสาคร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229">
        <v>16</v>
      </c>
      <c r="C22" s="228" t="str">
        <f>'เวลาเรียน2-3'!D21</f>
        <v>เด็กหญิง ปัณฑิตา  โมกขา</v>
      </c>
      <c r="D22" s="111"/>
      <c r="E22" s="112"/>
      <c r="F22" s="112">
        <v>5</v>
      </c>
      <c r="G22" s="113">
        <v>5</v>
      </c>
      <c r="H22" s="114">
        <v>6</v>
      </c>
      <c r="I22" s="114">
        <v>6</v>
      </c>
      <c r="J22" s="114">
        <v>8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30</v>
      </c>
      <c r="W22" s="112">
        <v>12</v>
      </c>
      <c r="X22" s="112">
        <v>20</v>
      </c>
      <c r="Y22" s="108">
        <f t="shared" si="1"/>
        <v>62</v>
      </c>
      <c r="Z22" s="367" t="str">
        <f t="shared" si="2"/>
        <v>2</v>
      </c>
      <c r="AA22" s="117"/>
    </row>
    <row r="23" spans="2:27" ht="20.100000000000001" customHeight="1" x14ac:dyDescent="0.5">
      <c r="B23" s="227">
        <v>17</v>
      </c>
      <c r="C23" s="228" t="str">
        <f>'เวลาเรียน2-3'!D22</f>
        <v>เด็กชาย ณพรรศกร  ทองวิเศษ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229">
        <v>18</v>
      </c>
      <c r="C24" s="228" t="str">
        <f>'เวลาเรียน2-3'!D23</f>
        <v>เด็กชาย อรรถวิทย์  ชวดจอหอ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227">
        <v>19</v>
      </c>
      <c r="C25" s="228" t="str">
        <f>'เวลาเรียน2-3'!D24</f>
        <v>เด็กหญิง จิติมา  ธีระศักดิ์กุลชัย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229">
        <v>20</v>
      </c>
      <c r="C26" s="228" t="str">
        <f>'เวลาเรียน2-3'!D25</f>
        <v>เด็กชาย วงศธร  แหล่งสุข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>
        <v>12</v>
      </c>
      <c r="X26" s="112">
        <v>11</v>
      </c>
      <c r="Y26" s="108">
        <f t="shared" si="1"/>
        <v>23</v>
      </c>
      <c r="Z26" s="367" t="str">
        <f t="shared" si="2"/>
        <v>0</v>
      </c>
      <c r="AA26" s="117"/>
    </row>
    <row r="27" spans="2:27" ht="20.100000000000001" customHeight="1" x14ac:dyDescent="0.5">
      <c r="B27" s="227">
        <v>21</v>
      </c>
      <c r="C27" s="228" t="str">
        <f>'เวลาเรียน2-3'!D26</f>
        <v>เด็กหญิง อริสา  แก้วสีสม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>
        <v>11</v>
      </c>
      <c r="X27" s="118">
        <v>12</v>
      </c>
      <c r="Y27" s="108">
        <f t="shared" si="1"/>
        <v>23</v>
      </c>
      <c r="Z27" s="367" t="str">
        <f t="shared" si="2"/>
        <v>0</v>
      </c>
      <c r="AA27" s="117"/>
    </row>
    <row r="28" spans="2:27" ht="20.100000000000001" customHeight="1" x14ac:dyDescent="0.5">
      <c r="B28" s="229">
        <v>22</v>
      </c>
      <c r="C28" s="228" t="str">
        <f>'เวลาเรียน2-3'!D27</f>
        <v>เด็กหญิง ศิวาภัทร  เกิดสมจิตร</v>
      </c>
      <c r="D28" s="111"/>
      <c r="E28" s="112"/>
      <c r="F28" s="112">
        <v>8</v>
      </c>
      <c r="G28" s="113">
        <v>8</v>
      </c>
      <c r="H28" s="114">
        <v>9</v>
      </c>
      <c r="I28" s="114">
        <v>8</v>
      </c>
      <c r="J28" s="114">
        <v>8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41</v>
      </c>
      <c r="W28" s="112">
        <v>12</v>
      </c>
      <c r="X28" s="112">
        <v>20</v>
      </c>
      <c r="Y28" s="108">
        <f t="shared" si="1"/>
        <v>73</v>
      </c>
      <c r="Z28" s="367" t="str">
        <f t="shared" si="2"/>
        <v>3</v>
      </c>
      <c r="AA28" s="117"/>
    </row>
    <row r="29" spans="2:27" ht="20.100000000000001" customHeight="1" x14ac:dyDescent="0.5">
      <c r="B29" s="227">
        <v>23</v>
      </c>
      <c r="C29" s="228" t="str">
        <f>'เวลาเรียน2-3'!D28</f>
        <v>เด็กชาย วุฒิชัย  จะมะเลิศ</v>
      </c>
      <c r="D29" s="111"/>
      <c r="E29" s="112"/>
      <c r="F29" s="112">
        <v>9</v>
      </c>
      <c r="G29" s="113">
        <v>8</v>
      </c>
      <c r="H29" s="114">
        <v>9</v>
      </c>
      <c r="I29" s="114">
        <v>10</v>
      </c>
      <c r="J29" s="114">
        <v>10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ref="V29:V32" si="3">SUM(D29:U29)</f>
        <v>46</v>
      </c>
      <c r="W29" s="112">
        <v>18</v>
      </c>
      <c r="X29" s="112">
        <v>28</v>
      </c>
      <c r="Y29" s="108">
        <f t="shared" ref="Y29:Y32" si="4">SUM(V29:X29)</f>
        <v>92</v>
      </c>
      <c r="Z29" s="367">
        <f t="shared" ref="Z29:Z32" si="5">IF(Y29&lt;50,"0",IF(Y29&lt;55,"1",IF(Y29&lt;60,"1.5",IF(Y29&lt;65,"2",IF(Y29&lt;70,"2.5",IF(Y29&lt;75,"3",IF(Y29&lt;80,"3.5",4)))))))</f>
        <v>4</v>
      </c>
      <c r="AA29" s="117"/>
    </row>
    <row r="30" spans="2:27" ht="20.100000000000001" customHeight="1" x14ac:dyDescent="0.5">
      <c r="B30" s="229">
        <v>24</v>
      </c>
      <c r="C30" s="228" t="str">
        <f>'เวลาเรียน2-3'!D29</f>
        <v>เด็กชาย ภัคพล  จินดานุรักษ์</v>
      </c>
      <c r="D30" s="111"/>
      <c r="E30" s="112"/>
      <c r="F30" s="112">
        <v>9</v>
      </c>
      <c r="G30" s="113">
        <v>8</v>
      </c>
      <c r="H30" s="114">
        <v>9</v>
      </c>
      <c r="I30" s="114">
        <v>10</v>
      </c>
      <c r="J30" s="114">
        <v>10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>
        <f t="shared" si="3"/>
        <v>46</v>
      </c>
      <c r="W30" s="112">
        <v>18</v>
      </c>
      <c r="X30" s="112">
        <v>28</v>
      </c>
      <c r="Y30" s="108">
        <f t="shared" si="4"/>
        <v>92</v>
      </c>
      <c r="Z30" s="367">
        <f t="shared" si="5"/>
        <v>4</v>
      </c>
      <c r="AA30" s="117"/>
    </row>
    <row r="31" spans="2:27" ht="20.100000000000001" customHeight="1" x14ac:dyDescent="0.5">
      <c r="B31" s="230">
        <v>25</v>
      </c>
      <c r="C31" s="228" t="str">
        <f>'เวลาเรียน2-3'!D30</f>
        <v>เด็กชาย อนุศิษฎ์  ยศสุวรรณาภา</v>
      </c>
      <c r="D31" s="111"/>
      <c r="E31" s="112"/>
      <c r="F31" s="112">
        <v>9</v>
      </c>
      <c r="G31" s="113">
        <v>8</v>
      </c>
      <c r="H31" s="114">
        <v>8</v>
      </c>
      <c r="I31" s="114">
        <v>10</v>
      </c>
      <c r="J31" s="114">
        <v>10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>
        <f t="shared" si="3"/>
        <v>45</v>
      </c>
      <c r="W31" s="112">
        <v>18</v>
      </c>
      <c r="X31" s="112">
        <v>28</v>
      </c>
      <c r="Y31" s="108">
        <f t="shared" si="4"/>
        <v>91</v>
      </c>
      <c r="Z31" s="367">
        <f t="shared" si="5"/>
        <v>4</v>
      </c>
      <c r="AA31" s="120"/>
    </row>
    <row r="32" spans="2:27" ht="20.100000000000001" customHeight="1" x14ac:dyDescent="0.5">
      <c r="B32" s="229">
        <v>26</v>
      </c>
      <c r="C32" s="228" t="str">
        <f>'เวลาเรียน2-3'!D31</f>
        <v>เด็กหญิง มัลลิกา  นำจันทึก</v>
      </c>
      <c r="D32" s="111"/>
      <c r="E32" s="112"/>
      <c r="F32" s="112">
        <v>9</v>
      </c>
      <c r="G32" s="113">
        <v>8</v>
      </c>
      <c r="H32" s="114">
        <v>9</v>
      </c>
      <c r="I32" s="114">
        <v>10</v>
      </c>
      <c r="J32" s="114">
        <v>10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>
        <f t="shared" si="3"/>
        <v>46</v>
      </c>
      <c r="W32" s="112">
        <v>18</v>
      </c>
      <c r="X32" s="112">
        <v>28</v>
      </c>
      <c r="Y32" s="108">
        <f t="shared" si="4"/>
        <v>92</v>
      </c>
      <c r="Z32" s="367">
        <f t="shared" si="5"/>
        <v>4</v>
      </c>
      <c r="AA32" s="117"/>
    </row>
    <row r="33" spans="2:27" ht="20.100000000000001" customHeight="1" x14ac:dyDescent="0.5">
      <c r="B33" s="227">
        <v>27</v>
      </c>
      <c r="C33" s="228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229">
        <v>28</v>
      </c>
      <c r="C34" s="228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101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108"/>
      <c r="Z40" s="367"/>
      <c r="AA40" s="117"/>
    </row>
    <row r="41" spans="2:27" ht="20.100000000000001" customHeight="1" thickBot="1" x14ac:dyDescent="0.55000000000000004">
      <c r="B41" s="421">
        <v>35</v>
      </c>
      <c r="C41" s="422"/>
      <c r="D41" s="386"/>
      <c r="E41" s="375"/>
      <c r="F41" s="375"/>
      <c r="G41" s="376"/>
      <c r="H41" s="387"/>
      <c r="I41" s="387"/>
      <c r="J41" s="387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8"/>
      <c r="V41" s="389"/>
      <c r="W41" s="375"/>
      <c r="X41" s="375"/>
      <c r="Y41" s="423"/>
      <c r="Z41" s="391"/>
      <c r="AA41" s="392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9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2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7">
        <v>1.5</v>
      </c>
      <c r="T45" s="508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2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7">
        <v>2.5</v>
      </c>
      <c r="T47" s="509"/>
      <c r="U47" s="123" t="s">
        <v>27</v>
      </c>
      <c r="V47" s="124"/>
      <c r="W47" s="125">
        <f>COUNTIF($Z$7:$Z$42,"2.5")</f>
        <v>1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3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7">
        <v>3.5</v>
      </c>
      <c r="T49" s="509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6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26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J432"/>
  <sheetViews>
    <sheetView view="pageBreakPreview" topLeftCell="A10" zoomScaleNormal="100" zoomScaleSheetLayoutView="100" workbookViewId="0">
      <selection activeCell="H20" sqref="H20:J30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21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6" t="s">
        <v>154</v>
      </c>
      <c r="C1" s="536"/>
      <c r="D1" s="536"/>
      <c r="E1" s="536"/>
      <c r="F1" s="536"/>
      <c r="G1" s="536"/>
      <c r="H1" s="536"/>
      <c r="I1" s="536"/>
      <c r="J1" s="536"/>
    </row>
    <row r="2" spans="2:10" ht="24.95" customHeight="1" x14ac:dyDescent="0.55000000000000004">
      <c r="B2" s="536" t="s">
        <v>181</v>
      </c>
      <c r="C2" s="536"/>
      <c r="D2" s="536"/>
      <c r="E2" s="536"/>
      <c r="F2" s="536"/>
      <c r="G2" s="536"/>
      <c r="H2" s="536"/>
      <c r="I2" s="536"/>
      <c r="J2" s="536"/>
    </row>
    <row r="3" spans="2:10" s="5" customFormat="1" ht="18" customHeight="1" x14ac:dyDescent="0.5">
      <c r="B3" s="537" t="s">
        <v>33</v>
      </c>
      <c r="C3" s="537" t="s">
        <v>34</v>
      </c>
      <c r="D3" s="538" t="s">
        <v>51</v>
      </c>
      <c r="E3" s="2" t="s">
        <v>3</v>
      </c>
      <c r="F3" s="2" t="s">
        <v>155</v>
      </c>
      <c r="G3" s="539" t="s">
        <v>43</v>
      </c>
      <c r="H3" s="424"/>
      <c r="I3" s="3"/>
      <c r="J3" s="4"/>
    </row>
    <row r="4" spans="2:10" s="5" customFormat="1" ht="18" customHeight="1" x14ac:dyDescent="0.5">
      <c r="B4" s="537"/>
      <c r="C4" s="537"/>
      <c r="D4" s="538"/>
      <c r="E4" s="6">
        <v>100</v>
      </c>
      <c r="F4" s="6" t="s">
        <v>156</v>
      </c>
      <c r="G4" s="539"/>
      <c r="H4" s="425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'เวลาเรียน2-3'!C6</f>
        <v>12052</v>
      </c>
      <c r="D5" s="17" t="str">
        <f>'เวลาเรียน2-3'!D6</f>
        <v>เด็กชาย สุริยัน  กล่ำธัญญา</v>
      </c>
      <c r="E5" s="8">
        <f>'รวมคะแนน2-3'!Y7</f>
        <v>57</v>
      </c>
      <c r="F5" s="8" t="str">
        <f>'รวมคะแนน2-3'!Z7</f>
        <v>1.5</v>
      </c>
      <c r="G5" s="9"/>
      <c r="H5" s="571" t="s">
        <v>15</v>
      </c>
      <c r="I5" s="529"/>
      <c r="J5" s="530"/>
    </row>
    <row r="6" spans="2:10" s="5" customFormat="1" ht="20.100000000000001" customHeight="1" x14ac:dyDescent="0.5">
      <c r="B6" s="8">
        <v>2</v>
      </c>
      <c r="C6" s="8">
        <f>'เวลาเรียน2-3'!C7</f>
        <v>12307</v>
      </c>
      <c r="D6" s="17" t="str">
        <f>'เวลาเรียน2-3'!D7</f>
        <v>เด็กชาย ปฎิภาณ  พันธุ์สะอาด</v>
      </c>
      <c r="E6" s="8">
        <f>'รวมคะแนน2-3'!Y8</f>
        <v>52</v>
      </c>
      <c r="F6" s="8" t="str">
        <f>'รวมคะแนน2-3'!Z8</f>
        <v>1</v>
      </c>
      <c r="G6" s="9"/>
      <c r="H6" s="425" t="s">
        <v>157</v>
      </c>
      <c r="I6" s="243">
        <f>'รวมคะแนน2-3'!W44</f>
        <v>2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'เวลาเรียน2-3'!C8</f>
        <v>12460</v>
      </c>
      <c r="D7" s="17" t="str">
        <f>'เวลาเรียน2-3'!D8</f>
        <v>เด็กหญิง ปภัสราภรณ์  โพธิ์เจริญ</v>
      </c>
      <c r="E7" s="8">
        <f>'รวมคะแนน2-3'!Y9</f>
        <v>59</v>
      </c>
      <c r="F7" s="8" t="str">
        <f>'รวมคะแนน2-3'!Z9</f>
        <v>1.5</v>
      </c>
      <c r="G7" s="9"/>
      <c r="H7" s="425" t="s">
        <v>158</v>
      </c>
      <c r="I7" s="243">
        <f>'รวมคะแนน2-3'!W45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'เวลาเรียน2-3'!C9</f>
        <v>12476</v>
      </c>
      <c r="D8" s="17" t="str">
        <f>'เวลาเรียน2-3'!D9</f>
        <v>เด็กชาย ณัฐภัทร  ไพคำนาม</v>
      </c>
      <c r="E8" s="8">
        <f>'รวมคะแนน2-3'!Y10</f>
        <v>63</v>
      </c>
      <c r="F8" s="8" t="str">
        <f>'รวมคะแนน2-3'!Z10</f>
        <v>2</v>
      </c>
      <c r="G8" s="9"/>
      <c r="H8" s="425" t="s">
        <v>159</v>
      </c>
      <c r="I8" s="243">
        <f>'รวมคะแนน2-3'!W46</f>
        <v>2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'เวลาเรียน2-3'!C10</f>
        <v>12481</v>
      </c>
      <c r="D9" s="17" t="str">
        <f>'เวลาเรียน2-3'!D10</f>
        <v>เด็กชาย กิตติธัช  อัครศิลป์</v>
      </c>
      <c r="E9" s="8">
        <f>'รวมคะแนน2-3'!Y11</f>
        <v>71</v>
      </c>
      <c r="F9" s="8" t="str">
        <f>'รวมคะแนน2-3'!Z11</f>
        <v>3</v>
      </c>
      <c r="G9" s="9"/>
      <c r="H9" s="425" t="s">
        <v>160</v>
      </c>
      <c r="I9" s="243">
        <f>'รวมคะแนน2-3'!W47</f>
        <v>1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'เวลาเรียน2-3'!C11</f>
        <v>12482</v>
      </c>
      <c r="D10" s="17" t="str">
        <f>'เวลาเรียน2-3'!D11</f>
        <v>เด็กชาย กิตติธัช  พันธ์สงฆ์</v>
      </c>
      <c r="E10" s="8">
        <f>'รวมคะแนน2-3'!Y12</f>
        <v>54</v>
      </c>
      <c r="F10" s="8" t="str">
        <f>'รวมคะแนน2-3'!Z12</f>
        <v>1</v>
      </c>
      <c r="G10" s="9"/>
      <c r="H10" s="425" t="s">
        <v>161</v>
      </c>
      <c r="I10" s="243">
        <f>'รวมคะแนน2-3'!W48</f>
        <v>3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'เวลาเรียน2-3'!C12</f>
        <v>12483</v>
      </c>
      <c r="D11" s="17" t="str">
        <f>'เวลาเรียน2-3'!D12</f>
        <v>เด็กชาย ภาคภูมิ  รัตนเจริญพรชัย</v>
      </c>
      <c r="E11" s="8">
        <f>'รวมคะแนน2-3'!Y13</f>
        <v>0</v>
      </c>
      <c r="F11" s="8" t="str">
        <f>'รวมคะแนน2-3'!Z13</f>
        <v>0</v>
      </c>
      <c r="G11" s="9"/>
      <c r="H11" s="425" t="s">
        <v>162</v>
      </c>
      <c r="I11" s="243">
        <f>'รวมคะแนน2-3'!W49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'เวลาเรียน2-3'!C13</f>
        <v>12484</v>
      </c>
      <c r="D12" s="17" t="str">
        <f>'เวลาเรียน2-3'!D13</f>
        <v>เด็กชาย วาที  บานแย้ม</v>
      </c>
      <c r="E12" s="8">
        <f>'รวมคะแนน2-3'!Y14</f>
        <v>86</v>
      </c>
      <c r="F12" s="8">
        <f>'รวมคะแนน2-3'!Z14</f>
        <v>4</v>
      </c>
      <c r="G12" s="9"/>
      <c r="H12" s="425" t="s">
        <v>163</v>
      </c>
      <c r="I12" s="243">
        <f>'รวมคะแนน2-3'!W50</f>
        <v>6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'เวลาเรียน2-3'!C14</f>
        <v>12504</v>
      </c>
      <c r="D13" s="17" t="str">
        <f>'เวลาเรียน2-3'!D14</f>
        <v>เด็กหญิง พัชรศร  แสงคง</v>
      </c>
      <c r="E13" s="8">
        <f>'รวมคะแนน2-3'!Y15</f>
        <v>74</v>
      </c>
      <c r="F13" s="8" t="str">
        <f>'รวมคะแนน2-3'!Z15</f>
        <v>3</v>
      </c>
      <c r="G13" s="9"/>
      <c r="H13" s="426" t="s">
        <v>164</v>
      </c>
      <c r="I13" s="245">
        <f>SUM(I6:I12)</f>
        <v>17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'เวลาเรียน2-3'!C15</f>
        <v>12520</v>
      </c>
      <c r="D14" s="17" t="str">
        <f>'เวลาเรียน2-3'!D15</f>
        <v>เด็กชาย อนัตย์  ศรีสิงห์</v>
      </c>
      <c r="E14" s="8">
        <f>'รวมคะแนน2-3'!Y16</f>
        <v>0</v>
      </c>
      <c r="F14" s="8" t="str">
        <f>'รวมคะแนน2-3'!Z16</f>
        <v>0</v>
      </c>
      <c r="G14" s="9"/>
      <c r="H14" s="425" t="s">
        <v>165</v>
      </c>
      <c r="I14" s="243">
        <f>'รวมคะแนน2-3'!W43</f>
        <v>9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'เวลาเรียน2-3'!C16</f>
        <v>12521</v>
      </c>
      <c r="D15" s="17" t="str">
        <f>'เวลาเรียน2-3'!D16</f>
        <v>เด็กชาย ธนบดินทร์  สุขประเสริฐ</v>
      </c>
      <c r="E15" s="8">
        <f>'รวมคะแนน2-3'!Y17</f>
        <v>0</v>
      </c>
      <c r="F15" s="8" t="str">
        <f>'รวมคะแนน2-3'!Z17</f>
        <v>0</v>
      </c>
      <c r="G15" s="9"/>
      <c r="H15" s="425" t="s">
        <v>17</v>
      </c>
      <c r="I15" s="243">
        <f>'รวมคะแนน2-3'!W51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'เวลาเรียน2-3'!C17</f>
        <v>12522</v>
      </c>
      <c r="D16" s="17" t="str">
        <f>'เวลาเรียน2-3'!D17</f>
        <v>เด็กชาย บุรินทร์  ขุนนา</v>
      </c>
      <c r="E16" s="8">
        <f>'รวมคะแนน2-3'!Y18</f>
        <v>0</v>
      </c>
      <c r="F16" s="8" t="str">
        <f>'รวมคะแนน2-3'!Z18</f>
        <v>0</v>
      </c>
      <c r="G16" s="9"/>
      <c r="H16" s="425" t="s">
        <v>18</v>
      </c>
      <c r="I16" s="243">
        <f>'รวมคะแนน2-3'!W52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'เวลาเรียน2-3'!C18</f>
        <v>12541</v>
      </c>
      <c r="D17" s="17" t="str">
        <f>'เวลาเรียน2-3'!D18</f>
        <v>เด็กชาย บูรพา  เทศดี</v>
      </c>
      <c r="E17" s="8">
        <f>'รวมคะแนน2-3'!Y19</f>
        <v>80</v>
      </c>
      <c r="F17" s="8">
        <f>'รวมคะแนน2-3'!Z19</f>
        <v>4</v>
      </c>
      <c r="G17" s="9"/>
      <c r="H17" s="426" t="s">
        <v>166</v>
      </c>
      <c r="I17" s="245">
        <f>SUM(I14:I16)</f>
        <v>9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'เวลาเรียน2-3'!C19</f>
        <v>12548</v>
      </c>
      <c r="D18" s="17" t="str">
        <f>'เวลาเรียน2-3'!D19</f>
        <v>เด็กชาย ภาณุเมศ  อ่วมประดิษฐ์</v>
      </c>
      <c r="E18" s="8">
        <f>'รวมคะแนน2-3'!Y20</f>
        <v>0</v>
      </c>
      <c r="F18" s="8" t="str">
        <f>'รวมคะแนน2-3'!Z20</f>
        <v>0</v>
      </c>
      <c r="G18" s="9"/>
      <c r="H18" s="426" t="s">
        <v>1</v>
      </c>
      <c r="I18" s="19">
        <f>SUM(I13,(I17),)</f>
        <v>26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'เวลาเรียน2-3'!C20</f>
        <v>12557</v>
      </c>
      <c r="D19" s="17" t="str">
        <f>'เวลาเรียน2-3'!D20</f>
        <v>เด็กชาย ธวัชชัย  ศรีสาคร</v>
      </c>
      <c r="E19" s="8">
        <f>'รวมคะแนน2-3'!Y21</f>
        <v>67</v>
      </c>
      <c r="F19" s="8" t="str">
        <f>'รวมคะแนน2-3'!Z21</f>
        <v>2.5</v>
      </c>
      <c r="G19" s="9"/>
      <c r="H19" s="425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'เวลาเรียน2-3'!C21</f>
        <v>12560</v>
      </c>
      <c r="D20" s="17" t="str">
        <f>'เวลาเรียน2-3'!D21</f>
        <v>เด็กหญิง ปัณฑิตา  โมกขา</v>
      </c>
      <c r="E20" s="8">
        <f>'รวมคะแนน2-3'!Y22</f>
        <v>62</v>
      </c>
      <c r="F20" s="8" t="str">
        <f>'รวมคะแนน2-3'!Z22</f>
        <v>2</v>
      </c>
      <c r="G20" s="9"/>
      <c r="H20" s="533" t="s">
        <v>214</v>
      </c>
      <c r="I20" s="531"/>
      <c r="J20" s="532"/>
    </row>
    <row r="21" spans="2:10" s="5" customFormat="1" ht="20.100000000000001" customHeight="1" x14ac:dyDescent="0.5">
      <c r="B21" s="8">
        <v>17</v>
      </c>
      <c r="C21" s="8">
        <f>'เวลาเรียน2-3'!C22</f>
        <v>12827</v>
      </c>
      <c r="D21" s="17" t="str">
        <f>'เวลาเรียน2-3'!D22</f>
        <v>เด็กชาย ณพรรศกร  ทองวิเศษ</v>
      </c>
      <c r="E21" s="8">
        <f>'รวมคะแนน2-3'!Y23</f>
        <v>0</v>
      </c>
      <c r="F21" s="8" t="str">
        <f>'รวมคะแนน2-3'!Z23</f>
        <v>0</v>
      </c>
      <c r="G21" s="9"/>
      <c r="H21" s="535" t="s">
        <v>167</v>
      </c>
      <c r="I21" s="525"/>
      <c r="J21" s="526"/>
    </row>
    <row r="22" spans="2:10" s="5" customFormat="1" ht="20.100000000000001" customHeight="1" x14ac:dyDescent="0.5">
      <c r="B22" s="8">
        <v>18</v>
      </c>
      <c r="C22" s="8">
        <f>'เวลาเรียน2-3'!C23</f>
        <v>12958</v>
      </c>
      <c r="D22" s="17" t="str">
        <f>'เวลาเรียน2-3'!D23</f>
        <v>เด็กชาย อรรถวิทย์  ชวดจอหอ</v>
      </c>
      <c r="E22" s="8">
        <f>'รวมคะแนน2-3'!Y24</f>
        <v>0</v>
      </c>
      <c r="F22" s="8" t="str">
        <f>'รวมคะแนน2-3'!Z24</f>
        <v>0</v>
      </c>
      <c r="G22" s="9"/>
      <c r="H22" s="425"/>
      <c r="I22" s="16"/>
      <c r="J22" s="7"/>
    </row>
    <row r="23" spans="2:10" s="5" customFormat="1" ht="20.100000000000001" customHeight="1" x14ac:dyDescent="0.5">
      <c r="B23" s="8">
        <v>19</v>
      </c>
      <c r="C23" s="8">
        <f>'เวลาเรียน2-3'!C24</f>
        <v>13421</v>
      </c>
      <c r="D23" s="17" t="str">
        <f>'เวลาเรียน2-3'!D24</f>
        <v>เด็กหญิง จิติมา  ธีระศักดิ์กุลชัย</v>
      </c>
      <c r="E23" s="8">
        <f>'รวมคะแนน2-3'!Y25</f>
        <v>75</v>
      </c>
      <c r="F23" s="8" t="str">
        <f>'รวมคะแนน2-3'!Z25</f>
        <v>3.5</v>
      </c>
      <c r="G23" s="9"/>
      <c r="H23" s="533" t="s">
        <v>215</v>
      </c>
      <c r="I23" s="531"/>
      <c r="J23" s="532"/>
    </row>
    <row r="24" spans="2:10" s="5" customFormat="1" ht="20.100000000000001" customHeight="1" x14ac:dyDescent="0.5">
      <c r="B24" s="8">
        <v>20</v>
      </c>
      <c r="C24" s="8">
        <f>'เวลาเรียน2-3'!C25</f>
        <v>13422</v>
      </c>
      <c r="D24" s="17" t="str">
        <f>'เวลาเรียน2-3'!D25</f>
        <v>เด็กชาย วงศธร  แหล่งสุข</v>
      </c>
      <c r="E24" s="8">
        <f>'รวมคะแนน2-3'!Y26</f>
        <v>23</v>
      </c>
      <c r="F24" s="8" t="str">
        <f>'รวมคะแนน2-3'!Z26</f>
        <v>0</v>
      </c>
      <c r="G24" s="9"/>
      <c r="H24" s="535" t="s">
        <v>167</v>
      </c>
      <c r="I24" s="525"/>
      <c r="J24" s="526"/>
    </row>
    <row r="25" spans="2:10" s="5" customFormat="1" ht="20.100000000000001" customHeight="1" x14ac:dyDescent="0.5">
      <c r="B25" s="8">
        <v>21</v>
      </c>
      <c r="C25" s="8">
        <f>'เวลาเรียน2-3'!C26</f>
        <v>13423</v>
      </c>
      <c r="D25" s="17" t="str">
        <f>'เวลาเรียน2-3'!D26</f>
        <v>เด็กหญิง อริสา  แก้วสีสม</v>
      </c>
      <c r="E25" s="8">
        <f>'รวมคะแนน2-3'!Y27</f>
        <v>23</v>
      </c>
      <c r="F25" s="8" t="str">
        <f>'รวมคะแนน2-3'!Z27</f>
        <v>0</v>
      </c>
      <c r="G25" s="9"/>
      <c r="H25" s="425"/>
      <c r="I25" s="16"/>
      <c r="J25" s="7"/>
    </row>
    <row r="26" spans="2:10" s="5" customFormat="1" ht="20.100000000000001" customHeight="1" x14ac:dyDescent="0.5">
      <c r="B26" s="8">
        <v>22</v>
      </c>
      <c r="C26" s="8">
        <f>'เวลาเรียน2-3'!C27</f>
        <v>13425</v>
      </c>
      <c r="D26" s="17" t="str">
        <f>'เวลาเรียน2-3'!D27</f>
        <v>เด็กหญิง ศิวาภัทร  เกิดสมจิตร</v>
      </c>
      <c r="E26" s="8">
        <f>'รวมคะแนน2-3'!Y28</f>
        <v>73</v>
      </c>
      <c r="F26" s="8" t="str">
        <f>'รวมคะแนน2-3'!Z28</f>
        <v>3</v>
      </c>
      <c r="G26" s="9"/>
      <c r="H26" s="533" t="s">
        <v>216</v>
      </c>
      <c r="I26" s="531"/>
      <c r="J26" s="532"/>
    </row>
    <row r="27" spans="2:10" s="5" customFormat="1" ht="20.100000000000001" customHeight="1" x14ac:dyDescent="0.5">
      <c r="B27" s="8">
        <v>23</v>
      </c>
      <c r="C27" s="8">
        <f>'เวลาเรียน2-3'!C28</f>
        <v>13427</v>
      </c>
      <c r="D27" s="17" t="str">
        <f>'เวลาเรียน2-3'!D28</f>
        <v>เด็กชาย วุฒิชัย  จะมะเลิศ</v>
      </c>
      <c r="E27" s="8">
        <f>'รวมคะแนน2-3'!Y29</f>
        <v>92</v>
      </c>
      <c r="F27" s="8">
        <f>'รวมคะแนน2-3'!Z29</f>
        <v>4</v>
      </c>
      <c r="G27" s="9"/>
      <c r="H27" s="535" t="s">
        <v>210</v>
      </c>
      <c r="I27" s="525"/>
      <c r="J27" s="526"/>
    </row>
    <row r="28" spans="2:10" s="5" customFormat="1" ht="20.100000000000001" customHeight="1" x14ac:dyDescent="0.5">
      <c r="B28" s="8">
        <v>24</v>
      </c>
      <c r="C28" s="8">
        <f>'เวลาเรียน2-3'!C29</f>
        <v>13431</v>
      </c>
      <c r="D28" s="17" t="str">
        <f>'เวลาเรียน2-3'!D29</f>
        <v>เด็กชาย ภัคพล  จินดานุรักษ์</v>
      </c>
      <c r="E28" s="8">
        <f>'รวมคะแนน2-3'!Y30</f>
        <v>92</v>
      </c>
      <c r="F28" s="8">
        <f>'รวมคะแนน2-3'!Z30</f>
        <v>4</v>
      </c>
      <c r="G28" s="9"/>
      <c r="H28" s="425"/>
      <c r="I28" s="16"/>
      <c r="J28" s="7"/>
    </row>
    <row r="29" spans="2:10" s="5" customFormat="1" ht="20.100000000000001" customHeight="1" x14ac:dyDescent="0.5">
      <c r="B29" s="8">
        <v>25</v>
      </c>
      <c r="C29" s="8">
        <f>'เวลาเรียน2-3'!C30</f>
        <v>13497</v>
      </c>
      <c r="D29" s="17" t="str">
        <f>'เวลาเรียน2-3'!D30</f>
        <v>เด็กชาย อนุศิษฎ์  ยศสุวรรณาภา</v>
      </c>
      <c r="E29" s="8">
        <f>'รวมคะแนน2-3'!Y31</f>
        <v>91</v>
      </c>
      <c r="F29" s="8">
        <f>'รวมคะแนน2-3'!Z31</f>
        <v>4</v>
      </c>
      <c r="G29" s="9"/>
      <c r="H29" s="533" t="s">
        <v>217</v>
      </c>
      <c r="I29" s="531"/>
      <c r="J29" s="532"/>
    </row>
    <row r="30" spans="2:10" s="5" customFormat="1" ht="20.100000000000001" customHeight="1" x14ac:dyDescent="0.5">
      <c r="B30" s="8">
        <v>26</v>
      </c>
      <c r="C30" s="8">
        <f>'เวลาเรียน2-3'!C31</f>
        <v>13648</v>
      </c>
      <c r="D30" s="17" t="str">
        <f>'เวลาเรียน2-3'!D31</f>
        <v>เด็กหญิง มัลลิกา  นำจันทึก</v>
      </c>
      <c r="E30" s="8">
        <f>'รวมคะแนน2-3'!Y32</f>
        <v>92</v>
      </c>
      <c r="F30" s="8">
        <f>'รวมคะแนน2-3'!Z32</f>
        <v>4</v>
      </c>
      <c r="G30" s="9"/>
      <c r="H30" s="535" t="s">
        <v>168</v>
      </c>
      <c r="I30" s="525"/>
      <c r="J30" s="526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35"/>
      <c r="I31" s="525"/>
      <c r="J31" s="526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425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3"/>
      <c r="I33" s="531"/>
      <c r="J33" s="532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35"/>
      <c r="I34" s="525"/>
      <c r="J34" s="526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425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3"/>
      <c r="I36" s="531"/>
      <c r="J36" s="532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35"/>
      <c r="I37" s="525"/>
      <c r="J37" s="526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425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70"/>
      <c r="I39" s="527"/>
      <c r="J39" s="528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26" activePane="bottomRight" state="frozen"/>
      <selection pane="topRight" activeCell="C1" sqref="C1"/>
      <selection pane="bottomLeft" activeCell="A5" sqref="A5"/>
      <selection pane="bottomRight" activeCell="X45" sqref="X45"/>
    </sheetView>
  </sheetViews>
  <sheetFormatPr defaultColWidth="9.140625" defaultRowHeight="23.25" x14ac:dyDescent="0.55000000000000004"/>
  <cols>
    <col min="1" max="1" width="3.7109375" style="23" customWidth="1"/>
    <col min="2" max="2" width="3.5703125" style="23" customWidth="1"/>
    <col min="3" max="3" width="25.5703125" style="239" customWidth="1"/>
    <col min="4" max="11" width="3.5703125" style="23" customWidth="1"/>
    <col min="12" max="23" width="3.42578125" style="23" customWidth="1"/>
    <col min="24" max="24" width="9.85546875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51" t="s">
        <v>192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</row>
    <row r="2" spans="2:58" ht="30" customHeight="1" thickBot="1" x14ac:dyDescent="0.55000000000000004">
      <c r="B2" s="129" t="s">
        <v>0</v>
      </c>
      <c r="C2" s="234"/>
      <c r="D2" s="552" t="s">
        <v>12</v>
      </c>
      <c r="E2" s="553"/>
      <c r="F2" s="553"/>
      <c r="G2" s="553"/>
      <c r="H2" s="553"/>
      <c r="I2" s="553"/>
      <c r="J2" s="553"/>
      <c r="K2" s="554"/>
      <c r="L2" s="552" t="s">
        <v>13</v>
      </c>
      <c r="M2" s="553"/>
      <c r="N2" s="553"/>
      <c r="O2" s="554"/>
      <c r="P2" s="555" t="s">
        <v>183</v>
      </c>
      <c r="Q2" s="556"/>
      <c r="R2" s="556"/>
      <c r="S2" s="557"/>
      <c r="T2" s="552" t="s">
        <v>13</v>
      </c>
      <c r="U2" s="553"/>
      <c r="V2" s="553"/>
      <c r="W2" s="554"/>
      <c r="X2" s="558" t="s">
        <v>43</v>
      </c>
      <c r="Y2" s="74"/>
      <c r="Z2" s="541" t="s">
        <v>52</v>
      </c>
      <c r="AA2" s="541"/>
      <c r="AB2" s="541"/>
      <c r="AC2" s="541"/>
      <c r="AD2" s="541"/>
      <c r="AE2" s="541"/>
      <c r="AF2" s="541"/>
      <c r="AG2" s="541"/>
      <c r="AI2" s="131" t="s">
        <v>60</v>
      </c>
      <c r="AJ2" s="74"/>
    </row>
    <row r="3" spans="2:58" ht="30" customHeight="1" x14ac:dyDescent="0.5">
      <c r="B3" s="132" t="s">
        <v>2</v>
      </c>
      <c r="C3" s="235" t="s">
        <v>51</v>
      </c>
      <c r="D3" s="565">
        <v>1</v>
      </c>
      <c r="E3" s="542">
        <v>2</v>
      </c>
      <c r="F3" s="542">
        <v>3</v>
      </c>
      <c r="G3" s="542">
        <v>4</v>
      </c>
      <c r="H3" s="542">
        <v>5</v>
      </c>
      <c r="I3" s="542">
        <v>6</v>
      </c>
      <c r="J3" s="542">
        <v>7</v>
      </c>
      <c r="K3" s="547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137">
        <v>1</v>
      </c>
      <c r="Q3" s="138">
        <v>2</v>
      </c>
      <c r="R3" s="139">
        <v>3</v>
      </c>
      <c r="S3" s="140" t="s">
        <v>1</v>
      </c>
      <c r="T3" s="549" t="s">
        <v>53</v>
      </c>
      <c r="U3" s="561" t="s">
        <v>54</v>
      </c>
      <c r="V3" s="561" t="s">
        <v>55</v>
      </c>
      <c r="W3" s="563" t="s">
        <v>56</v>
      </c>
      <c r="X3" s="559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44" t="s">
        <v>59</v>
      </c>
      <c r="AJ3" s="74"/>
    </row>
    <row r="4" spans="2:58" ht="22.5" customHeight="1" thickBot="1" x14ac:dyDescent="0.6">
      <c r="B4" s="147"/>
      <c r="C4" s="236"/>
      <c r="D4" s="566"/>
      <c r="E4" s="543"/>
      <c r="F4" s="543"/>
      <c r="G4" s="543"/>
      <c r="H4" s="543"/>
      <c r="I4" s="543"/>
      <c r="J4" s="543"/>
      <c r="K4" s="548"/>
      <c r="L4" s="149">
        <v>3</v>
      </c>
      <c r="M4" s="150">
        <v>2</v>
      </c>
      <c r="N4" s="150">
        <v>1</v>
      </c>
      <c r="O4" s="151">
        <v>0</v>
      </c>
      <c r="P4" s="152">
        <v>3</v>
      </c>
      <c r="Q4" s="150">
        <v>3</v>
      </c>
      <c r="R4" s="151">
        <v>3</v>
      </c>
      <c r="S4" s="153">
        <v>9</v>
      </c>
      <c r="T4" s="550"/>
      <c r="U4" s="562"/>
      <c r="V4" s="562"/>
      <c r="W4" s="564"/>
      <c r="X4" s="560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45"/>
      <c r="AJ4" s="74"/>
    </row>
    <row r="5" spans="2:58" ht="20.100000000000001" customHeight="1" x14ac:dyDescent="0.5">
      <c r="B5" s="160">
        <v>1</v>
      </c>
      <c r="C5" s="237" t="str">
        <f>'เวลาเรียน2-3'!D6</f>
        <v>เด็กชาย สุริยัน  กล่ำธัญญา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19">
        <v>2</v>
      </c>
      <c r="L5" s="162" t="str">
        <f t="shared" ref="L5:L26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6" si="1">IF(AC5&gt;0,"/"," ")</f>
        <v xml:space="preserve"> </v>
      </c>
      <c r="P5" s="52">
        <v>1</v>
      </c>
      <c r="Q5" s="53">
        <v>1</v>
      </c>
      <c r="R5" s="166">
        <v>3</v>
      </c>
      <c r="S5" s="167">
        <f>SUM(P5:R5)</f>
        <v>5</v>
      </c>
      <c r="T5" s="137" t="str">
        <f>IF(S5&gt;=8,"/"," ")</f>
        <v xml:space="preserve"> </v>
      </c>
      <c r="U5" s="138" t="str">
        <f>IF(S5=7,"/",IF(S5=6,"/"," "))</f>
        <v xml:space="preserve"> </v>
      </c>
      <c r="V5" s="138" t="str">
        <f>IF(S5=5,"/",IF(S5=4,"/",IF(S5=3,"/"," ")))</f>
        <v>/</v>
      </c>
      <c r="W5" s="168" t="str">
        <f t="shared" ref="W5:W26" si="2">IF(S5&lt;3,"/"," ")</f>
        <v xml:space="preserve"> </v>
      </c>
      <c r="X5" s="169"/>
      <c r="Y5" s="74"/>
      <c r="Z5" s="170">
        <f t="shared" ref="Z5:Z30" si="3">COUNTIF(D5:K5,$Z$4)</f>
        <v>4</v>
      </c>
      <c r="AA5" s="171">
        <f t="shared" ref="AA5:AA30" si="4">COUNTIF(D5:K5,$AA$4)</f>
        <v>4</v>
      </c>
      <c r="AB5" s="171">
        <f t="shared" ref="AB5:AB30" si="5">COUNTIF(D5:K5,$AB$4)</f>
        <v>0</v>
      </c>
      <c r="AC5" s="172">
        <f t="shared" ref="AC5:AC30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237" t="str">
        <f>'เวลาเรียน2-3'!D7</f>
        <v>เด็กชาย ปฎิภาณ  พันธุ์สะอาด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19">
        <v>0</v>
      </c>
      <c r="L6" s="178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79" t="str">
        <f t="shared" ref="N6:N26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166">
        <v>2</v>
      </c>
      <c r="S6" s="167">
        <f t="shared" ref="S6:S30" si="9">SUM(P6:R6)</f>
        <v>6</v>
      </c>
      <c r="T6" s="181" t="str">
        <f t="shared" ref="T6:T26" si="10">IF(S6&gt;=8,"/"," ")</f>
        <v xml:space="preserve"> </v>
      </c>
      <c r="U6" s="182" t="str">
        <f t="shared" ref="U6:U26" si="11">IF(S6=7,"/",IF(S6=6,"/"," "))</f>
        <v>/</v>
      </c>
      <c r="V6" s="182" t="str">
        <f t="shared" ref="V6:V26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30" si="13">IF(AC6&gt;0," ",IF(Z6&lt;AB6," ",IF(AA6&gt;Z6," ",IF(Z6&gt;=AA6,"3"," "))))</f>
        <v xml:space="preserve"> </v>
      </c>
      <c r="AE6" s="189" t="str">
        <f t="shared" ref="AE6:AE35" si="14">IF(AC6&gt;0," ",IF(AA6=Z6," ",IF(AA6&gt;=AB6,"2",IF(AB6&gt;Z6," ",IF(AB6&gt;AA6," ",IF(Z6=2," "))))))</f>
        <v xml:space="preserve"> </v>
      </c>
      <c r="AF6" s="189" t="str">
        <f t="shared" ref="AF6:AF35" si="15">IF(AC6&gt;0," ",IF(AB6&lt;AA6," ",IF(AB6&lt;Z6," ",IF(AB6&gt;AA6,"1",IF(AB6=AA6," ")))))</f>
        <v xml:space="preserve"> </v>
      </c>
      <c r="AG6" s="190" t="str">
        <f t="shared" ref="AG6:AG35" si="16">IF(AC6&gt;0,"0"," ")</f>
        <v>0</v>
      </c>
      <c r="AH6" s="60"/>
      <c r="AI6" s="191">
        <f t="shared" ref="AI6:AI30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237" t="str">
        <f>'เวลาเรียน2-3'!D8</f>
        <v>เด็กหญิง ปภัสราภรณ์  โพธิ์เจริญ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19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166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237" t="str">
        <f>'เวลาเรียน2-3'!D9</f>
        <v>เด็กชาย ณัฐภัทร  ไพคำนาม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237" t="str">
        <f>'เวลาเรียน2-3'!D10</f>
        <v>เด็กชาย กิตติธัช  อัครศิลป์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19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166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237" t="str">
        <f>'เวลาเรียน2-3'!D11</f>
        <v>เด็กชาย กิตติธัช  พันธ์สงฆ์</v>
      </c>
      <c r="D10" s="52">
        <v>2</v>
      </c>
      <c r="E10" s="53">
        <v>2</v>
      </c>
      <c r="F10" s="53">
        <v>2</v>
      </c>
      <c r="G10" s="219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166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237" t="str">
        <f>'เวลาเรียน2-3'!D12</f>
        <v>เด็กชาย ภาคภูมิ  รัตนเจริญพรชัย</v>
      </c>
      <c r="D11" s="52">
        <v>2</v>
      </c>
      <c r="E11" s="53">
        <v>2</v>
      </c>
      <c r="F11" s="53">
        <v>2</v>
      </c>
      <c r="G11" s="219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166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237" t="str">
        <f>'เวลาเรียน2-3'!D13</f>
        <v>เด็กชาย วาที  บานแย้ม</v>
      </c>
      <c r="D12" s="52">
        <v>2</v>
      </c>
      <c r="E12" s="53">
        <v>2</v>
      </c>
      <c r="F12" s="53">
        <v>2</v>
      </c>
      <c r="G12" s="219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166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237" t="str">
        <f>'เวลาเรียน2-3'!D14</f>
        <v>เด็กหญิง พัชรศร  แสงคง</v>
      </c>
      <c r="D13" s="52">
        <v>2</v>
      </c>
      <c r="E13" s="53">
        <v>2</v>
      </c>
      <c r="F13" s="53">
        <v>2</v>
      </c>
      <c r="G13" s="219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/>
      <c r="Q13" s="53"/>
      <c r="R13" s="166"/>
      <c r="S13" s="167">
        <f t="shared" si="9"/>
        <v>0</v>
      </c>
      <c r="T13" s="181" t="str">
        <f t="shared" si="10"/>
        <v xml:space="preserve"> </v>
      </c>
      <c r="U13" s="196" t="str">
        <f t="shared" si="11"/>
        <v xml:space="preserve"> </v>
      </c>
      <c r="V13" s="182" t="str">
        <f t="shared" si="12"/>
        <v xml:space="preserve"> </v>
      </c>
      <c r="W13" s="183" t="str">
        <f t="shared" si="2"/>
        <v>/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 t="str">
        <f t="shared" si="17"/>
        <v>0</v>
      </c>
      <c r="AJ13" s="74"/>
    </row>
    <row r="14" spans="2:58" ht="20.100000000000001" customHeight="1" x14ac:dyDescent="0.5">
      <c r="B14" s="177">
        <v>10</v>
      </c>
      <c r="C14" s="237" t="str">
        <f>'เวลาเรียน2-3'!D15</f>
        <v>เด็กชาย อนัตย์  ศรีสิงห์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19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/>
      <c r="Q14" s="53"/>
      <c r="R14" s="166"/>
      <c r="S14" s="167">
        <f t="shared" si="9"/>
        <v>0</v>
      </c>
      <c r="T14" s="181" t="str">
        <f t="shared" si="10"/>
        <v xml:space="preserve"> 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>/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 t="str">
        <f t="shared" si="17"/>
        <v>0</v>
      </c>
      <c r="AJ14" s="74"/>
    </row>
    <row r="15" spans="2:58" ht="20.100000000000001" customHeight="1" x14ac:dyDescent="0.5">
      <c r="B15" s="160">
        <v>11</v>
      </c>
      <c r="C15" s="237" t="str">
        <f>'เวลาเรียน2-3'!D16</f>
        <v>เด็กชาย ธนบดินทร์  สุขประเสริฐ</v>
      </c>
      <c r="D15" s="52">
        <v>2</v>
      </c>
      <c r="E15" s="53">
        <v>3</v>
      </c>
      <c r="F15" s="53">
        <v>1</v>
      </c>
      <c r="G15" s="53">
        <v>1</v>
      </c>
      <c r="H15" s="53">
        <v>1</v>
      </c>
      <c r="I15" s="53">
        <v>1</v>
      </c>
      <c r="J15" s="53">
        <v>1</v>
      </c>
      <c r="K15" s="219">
        <v>1</v>
      </c>
      <c r="L15" s="178" t="str">
        <f t="shared" si="0"/>
        <v xml:space="preserve"> </v>
      </c>
      <c r="M15" s="8" t="str">
        <f t="shared" si="7"/>
        <v xml:space="preserve"> </v>
      </c>
      <c r="N15" s="179" t="str">
        <f t="shared" si="8"/>
        <v>/</v>
      </c>
      <c r="O15" s="180" t="str">
        <f t="shared" si="1"/>
        <v xml:space="preserve"> </v>
      </c>
      <c r="P15" s="52"/>
      <c r="Q15" s="53"/>
      <c r="R15" s="166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1</v>
      </c>
      <c r="AA15" s="186">
        <f t="shared" si="4"/>
        <v>1</v>
      </c>
      <c r="AB15" s="186">
        <f t="shared" si="5"/>
        <v>6</v>
      </c>
      <c r="AC15" s="187">
        <f t="shared" si="6"/>
        <v>0</v>
      </c>
      <c r="AD15" s="188" t="str">
        <f t="shared" si="13"/>
        <v xml:space="preserve"> </v>
      </c>
      <c r="AE15" s="189" t="str">
        <f t="shared" si="14"/>
        <v xml:space="preserve"> </v>
      </c>
      <c r="AF15" s="189" t="str">
        <f t="shared" si="15"/>
        <v>1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46"/>
      <c r="AT15" s="28"/>
      <c r="AU15" s="461"/>
      <c r="AV15" s="461"/>
      <c r="AW15" s="461"/>
      <c r="AX15" s="461"/>
      <c r="AY15" s="461"/>
      <c r="AZ15" s="461"/>
      <c r="BA15" s="461"/>
      <c r="BB15" s="461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237" t="str">
        <f>'เวลาเรียน2-3'!D17</f>
        <v>เด็กชาย บุรินทร์  ขุนนา</v>
      </c>
      <c r="D16" s="52">
        <v>2</v>
      </c>
      <c r="E16" s="53">
        <v>2</v>
      </c>
      <c r="F16" s="53">
        <v>1</v>
      </c>
      <c r="G16" s="53">
        <v>1</v>
      </c>
      <c r="H16" s="53">
        <v>1</v>
      </c>
      <c r="I16" s="53">
        <v>1</v>
      </c>
      <c r="J16" s="53">
        <v>1</v>
      </c>
      <c r="K16" s="219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166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2</v>
      </c>
      <c r="AB16" s="186">
        <f t="shared" si="5"/>
        <v>6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46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40"/>
      <c r="BE16" s="28"/>
      <c r="BF16" s="28"/>
    </row>
    <row r="17" spans="2:58" ht="20.100000000000001" customHeight="1" x14ac:dyDescent="0.5">
      <c r="B17" s="160">
        <v>13</v>
      </c>
      <c r="C17" s="237" t="str">
        <f>'เวลาเรียน2-3'!D18</f>
        <v>เด็กชาย บูรพา  เทศดี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19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166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46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40"/>
      <c r="BE17" s="28"/>
      <c r="BF17" s="28"/>
    </row>
    <row r="18" spans="2:58" ht="20.100000000000001" customHeight="1" x14ac:dyDescent="0.5">
      <c r="B18" s="177">
        <v>14</v>
      </c>
      <c r="C18" s="237" t="str">
        <f>'เวลาเรียน2-3'!D19</f>
        <v>เด็กชาย ภาณุเมศ  อ่วมประดิษฐ์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19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166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237" t="str">
        <f>'เวลาเรียน2-3'!D20</f>
        <v>เด็กชาย ธวัชชัย  ศรีสาคร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19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166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237" t="str">
        <f>'เวลาเรียน2-3'!D21</f>
        <v>เด็กหญิง ปัณฑิตา  โมกขา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19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166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237" t="str">
        <f>'เวลาเรียน2-3'!D22</f>
        <v>เด็กชาย ณพรรศกร  ทองวิเศษ</v>
      </c>
      <c r="D21" s="52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219">
        <v>0</v>
      </c>
      <c r="L21" s="178" t="str">
        <f t="shared" si="0"/>
        <v xml:space="preserve"> </v>
      </c>
      <c r="M21" s="8" t="str">
        <f t="shared" si="7"/>
        <v xml:space="preserve"> </v>
      </c>
      <c r="N21" s="179" t="str">
        <f t="shared" si="8"/>
        <v xml:space="preserve"> </v>
      </c>
      <c r="O21" s="180" t="str">
        <f t="shared" si="1"/>
        <v>/</v>
      </c>
      <c r="P21" s="52"/>
      <c r="Q21" s="53"/>
      <c r="R21" s="166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0</v>
      </c>
      <c r="AB21" s="186">
        <f t="shared" si="5"/>
        <v>7</v>
      </c>
      <c r="AC21" s="187">
        <f t="shared" si="6"/>
        <v>1</v>
      </c>
      <c r="AD21" s="188" t="str">
        <f t="shared" si="13"/>
        <v xml:space="preserve"> </v>
      </c>
      <c r="AE21" s="189" t="str">
        <f t="shared" si="14"/>
        <v xml:space="preserve"> </v>
      </c>
      <c r="AF21" s="189" t="str">
        <f t="shared" si="15"/>
        <v xml:space="preserve"> </v>
      </c>
      <c r="AG21" s="190" t="str">
        <f t="shared" si="16"/>
        <v>0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237" t="str">
        <f>'เวลาเรียน2-3'!D23</f>
        <v>เด็กชาย อรรถวิทย์  ชวดจอหอ</v>
      </c>
      <c r="D22" s="52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219">
        <v>0</v>
      </c>
      <c r="L22" s="178" t="str">
        <f t="shared" si="0"/>
        <v xml:space="preserve"> 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>/</v>
      </c>
      <c r="P22" s="52"/>
      <c r="Q22" s="53"/>
      <c r="R22" s="166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0</v>
      </c>
      <c r="AA22" s="186">
        <f t="shared" si="4"/>
        <v>0</v>
      </c>
      <c r="AB22" s="186">
        <f t="shared" si="5"/>
        <v>7</v>
      </c>
      <c r="AC22" s="187">
        <f t="shared" si="6"/>
        <v>1</v>
      </c>
      <c r="AD22" s="188" t="str">
        <f t="shared" si="13"/>
        <v xml:space="preserve"> 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>0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237" t="str">
        <f>'เวลาเรียน2-3'!D24</f>
        <v>เด็กหญิง จิติมา  ธีระศักดิ์กุลชัย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19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166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237" t="str">
        <f>'เวลาเรียน2-3'!D25</f>
        <v>เด็กชาย วงศธร  แหล่งสุข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19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166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237" t="str">
        <f>'เวลาเรียน2-3'!D26</f>
        <v>เด็กหญิง อริสา  แก้วสีสม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19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166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237" t="str">
        <f>'เวลาเรียน2-3'!D27</f>
        <v>เด็กหญิง ศิวาภัทร  เกิดสมจิตร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19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>
        <v>3</v>
      </c>
      <c r="Q26" s="53">
        <v>3</v>
      </c>
      <c r="R26" s="166">
        <v>3</v>
      </c>
      <c r="S26" s="167">
        <f t="shared" si="9"/>
        <v>9</v>
      </c>
      <c r="T26" s="181" t="str">
        <f t="shared" si="10"/>
        <v>/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 xml:space="preserve"> 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>
        <f t="shared" si="17"/>
        <v>3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237" t="str">
        <f>'เวลาเรียน2-3'!D28</f>
        <v>เด็กชาย วุฒิชัย  จะมะเลิศ</v>
      </c>
      <c r="D27" s="52">
        <v>1</v>
      </c>
      <c r="E27" s="53">
        <v>1</v>
      </c>
      <c r="F27" s="53">
        <v>1</v>
      </c>
      <c r="G27" s="53">
        <v>1</v>
      </c>
      <c r="H27" s="53">
        <v>1</v>
      </c>
      <c r="I27" s="53">
        <v>1</v>
      </c>
      <c r="J27" s="53">
        <v>1</v>
      </c>
      <c r="K27" s="219">
        <v>0</v>
      </c>
      <c r="L27" s="178" t="str">
        <f t="shared" ref="L27:L30" si="18">IF(AC27&gt;0," ",IF(Z27&lt;AB27," ",IF(AA27&gt;Z27," ",IF(Z27&gt;=AA27,"/"," "))))</f>
        <v xml:space="preserve"> </v>
      </c>
      <c r="M27" s="8" t="str">
        <f t="shared" ref="M27:M30" si="19">IF(AC27&gt;0," ",IF(AA27=Z27," ",IF(AA27&gt;=AB27,"/",IF(AB27&gt;Z27," ",IF(AB27&gt;AA27," ",IF(Z27=2," "))))))</f>
        <v xml:space="preserve"> </v>
      </c>
      <c r="N27" s="179" t="str">
        <f t="shared" ref="N27:N30" si="20">IF(AC27&gt;0," ",IF(AB27&lt;AA27," ",IF(AB27&lt;Z27," ",IF(AB27&gt;AA27,"/",IF(AB27=AA27," ")))))</f>
        <v xml:space="preserve"> </v>
      </c>
      <c r="O27" s="180" t="str">
        <f t="shared" ref="O27:O30" si="21">IF(AC27&gt;0,"/"," ")</f>
        <v>/</v>
      </c>
      <c r="P27" s="52"/>
      <c r="Q27" s="53"/>
      <c r="R27" s="166"/>
      <c r="S27" s="167">
        <f t="shared" si="9"/>
        <v>0</v>
      </c>
      <c r="T27" s="181" t="str">
        <f t="shared" ref="T27:T30" si="22">IF(S27&gt;=8,"/"," ")</f>
        <v xml:space="preserve"> </v>
      </c>
      <c r="U27" s="182" t="str">
        <f t="shared" ref="U27:U30" si="23">IF(S27=7,"/",IF(S27=6,"/"," "))</f>
        <v xml:space="preserve"> </v>
      </c>
      <c r="V27" s="182" t="str">
        <f t="shared" ref="V27:V30" si="24">IF(S27=5,"/",IF(S27=4,"/",IF(S27=3,"/"," ")))</f>
        <v xml:space="preserve"> </v>
      </c>
      <c r="W27" s="183" t="str">
        <f t="shared" ref="W27:W30" si="25">IF(S27&lt;3,"/"," ")</f>
        <v>/</v>
      </c>
      <c r="X27" s="184"/>
      <c r="Y27" s="74"/>
      <c r="Z27" s="185">
        <f t="shared" si="3"/>
        <v>0</v>
      </c>
      <c r="AA27" s="186">
        <f t="shared" si="4"/>
        <v>0</v>
      </c>
      <c r="AB27" s="186">
        <f t="shared" si="5"/>
        <v>7</v>
      </c>
      <c r="AC27" s="187">
        <f t="shared" si="6"/>
        <v>1</v>
      </c>
      <c r="AD27" s="188" t="str">
        <f t="shared" si="13"/>
        <v xml:space="preserve"> </v>
      </c>
      <c r="AE27" s="189" t="str">
        <f t="shared" si="14"/>
        <v xml:space="preserve"> </v>
      </c>
      <c r="AF27" s="189" t="str">
        <f t="shared" si="15"/>
        <v xml:space="preserve"> </v>
      </c>
      <c r="AG27" s="190" t="str">
        <f t="shared" si="16"/>
        <v>0</v>
      </c>
      <c r="AH27" s="60"/>
      <c r="AI27" s="191" t="str">
        <f t="shared" si="17"/>
        <v>0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237" t="str">
        <f>'เวลาเรียน2-3'!D29</f>
        <v>เด็กชาย ภัคพล  จินดานุรักษ์</v>
      </c>
      <c r="D28" s="52">
        <v>1</v>
      </c>
      <c r="E28" s="53">
        <v>1</v>
      </c>
      <c r="F28" s="53">
        <v>1</v>
      </c>
      <c r="G28" s="53">
        <v>1</v>
      </c>
      <c r="H28" s="53">
        <v>1</v>
      </c>
      <c r="I28" s="53">
        <v>1</v>
      </c>
      <c r="J28" s="53">
        <v>1</v>
      </c>
      <c r="K28" s="219">
        <v>0</v>
      </c>
      <c r="L28" s="178" t="str">
        <f t="shared" si="18"/>
        <v xml:space="preserve"> </v>
      </c>
      <c r="M28" s="8" t="str">
        <f t="shared" si="19"/>
        <v xml:space="preserve"> </v>
      </c>
      <c r="N28" s="179" t="str">
        <f t="shared" si="20"/>
        <v xml:space="preserve"> </v>
      </c>
      <c r="O28" s="180" t="str">
        <f t="shared" si="21"/>
        <v>/</v>
      </c>
      <c r="P28" s="52"/>
      <c r="Q28" s="53"/>
      <c r="R28" s="166"/>
      <c r="S28" s="167">
        <f t="shared" si="9"/>
        <v>0</v>
      </c>
      <c r="T28" s="181" t="str">
        <f t="shared" si="22"/>
        <v xml:space="preserve"> </v>
      </c>
      <c r="U28" s="182" t="str">
        <f t="shared" si="23"/>
        <v xml:space="preserve"> </v>
      </c>
      <c r="V28" s="182" t="str">
        <f t="shared" si="24"/>
        <v xml:space="preserve"> </v>
      </c>
      <c r="W28" s="183" t="str">
        <f t="shared" si="25"/>
        <v>/</v>
      </c>
      <c r="X28" s="184"/>
      <c r="Y28" s="74"/>
      <c r="Z28" s="185">
        <f t="shared" si="3"/>
        <v>0</v>
      </c>
      <c r="AA28" s="186">
        <f t="shared" si="4"/>
        <v>0</v>
      </c>
      <c r="AB28" s="186">
        <f t="shared" si="5"/>
        <v>7</v>
      </c>
      <c r="AC28" s="187">
        <f t="shared" si="6"/>
        <v>1</v>
      </c>
      <c r="AD28" s="188"/>
      <c r="AE28" s="189" t="str">
        <f t="shared" si="14"/>
        <v xml:space="preserve"> </v>
      </c>
      <c r="AF28" s="189" t="str">
        <f t="shared" si="15"/>
        <v xml:space="preserve"> </v>
      </c>
      <c r="AG28" s="190" t="str">
        <f t="shared" si="16"/>
        <v>0</v>
      </c>
      <c r="AH28" s="60"/>
      <c r="AI28" s="191" t="str">
        <f t="shared" si="17"/>
        <v>0</v>
      </c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237" t="str">
        <f>'เวลาเรียน2-3'!D30</f>
        <v>เด็กชาย อนุศิษฎ์  ยศสุวรรณาภา</v>
      </c>
      <c r="D29" s="52">
        <v>3</v>
      </c>
      <c r="E29" s="53">
        <v>3</v>
      </c>
      <c r="F29" s="53">
        <v>2</v>
      </c>
      <c r="G29" s="53">
        <v>2</v>
      </c>
      <c r="H29" s="53">
        <v>2</v>
      </c>
      <c r="I29" s="53">
        <v>1</v>
      </c>
      <c r="J29" s="53">
        <v>1</v>
      </c>
      <c r="K29" s="219">
        <v>1</v>
      </c>
      <c r="L29" s="178" t="str">
        <f t="shared" si="18"/>
        <v xml:space="preserve"> </v>
      </c>
      <c r="M29" s="8" t="str">
        <f t="shared" si="19"/>
        <v>/</v>
      </c>
      <c r="N29" s="179" t="str">
        <f t="shared" si="20"/>
        <v xml:space="preserve"> </v>
      </c>
      <c r="O29" s="180" t="str">
        <f t="shared" si="21"/>
        <v xml:space="preserve"> </v>
      </c>
      <c r="P29" s="52">
        <v>2</v>
      </c>
      <c r="Q29" s="53">
        <v>2</v>
      </c>
      <c r="R29" s="166">
        <v>2</v>
      </c>
      <c r="S29" s="167">
        <f t="shared" si="9"/>
        <v>6</v>
      </c>
      <c r="T29" s="181" t="str">
        <f t="shared" si="22"/>
        <v xml:space="preserve"> </v>
      </c>
      <c r="U29" s="182" t="str">
        <f t="shared" si="23"/>
        <v>/</v>
      </c>
      <c r="V29" s="182" t="str">
        <f t="shared" si="24"/>
        <v xml:space="preserve"> </v>
      </c>
      <c r="W29" s="183" t="str">
        <f t="shared" si="25"/>
        <v xml:space="preserve"> </v>
      </c>
      <c r="X29" s="184"/>
      <c r="Y29" s="74"/>
      <c r="Z29" s="185">
        <f t="shared" si="3"/>
        <v>2</v>
      </c>
      <c r="AA29" s="186">
        <f t="shared" si="4"/>
        <v>3</v>
      </c>
      <c r="AB29" s="186">
        <f t="shared" si="5"/>
        <v>3</v>
      </c>
      <c r="AC29" s="187">
        <f t="shared" si="6"/>
        <v>0</v>
      </c>
      <c r="AD29" s="188" t="str">
        <f t="shared" si="13"/>
        <v xml:space="preserve"> </v>
      </c>
      <c r="AE29" s="189" t="str">
        <f t="shared" si="14"/>
        <v>2</v>
      </c>
      <c r="AF29" s="189" t="str">
        <f t="shared" si="15"/>
        <v xml:space="preserve"> </v>
      </c>
      <c r="AG29" s="190" t="str">
        <f t="shared" si="16"/>
        <v xml:space="preserve"> </v>
      </c>
      <c r="AH29" s="60"/>
      <c r="AI29" s="191">
        <f t="shared" si="17"/>
        <v>2</v>
      </c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237" t="str">
        <f>'เวลาเรียน2-3'!D31</f>
        <v>เด็กหญิง มัลลิกา  นำจันทึก</v>
      </c>
      <c r="D30" s="52">
        <v>2</v>
      </c>
      <c r="E30" s="53">
        <v>2</v>
      </c>
      <c r="F30" s="53">
        <v>2</v>
      </c>
      <c r="G30" s="53">
        <v>2</v>
      </c>
      <c r="H30" s="53">
        <v>3</v>
      </c>
      <c r="I30" s="53">
        <v>3</v>
      </c>
      <c r="J30" s="53">
        <v>3</v>
      </c>
      <c r="K30" s="219">
        <v>3</v>
      </c>
      <c r="L30" s="178" t="str">
        <f t="shared" si="18"/>
        <v>/</v>
      </c>
      <c r="M30" s="8" t="str">
        <f t="shared" si="19"/>
        <v xml:space="preserve"> </v>
      </c>
      <c r="N30" s="179" t="str">
        <f t="shared" si="20"/>
        <v xml:space="preserve"> </v>
      </c>
      <c r="O30" s="180" t="str">
        <f t="shared" si="21"/>
        <v xml:space="preserve"> </v>
      </c>
      <c r="P30" s="52"/>
      <c r="Q30" s="53"/>
      <c r="R30" s="166"/>
      <c r="S30" s="167">
        <f t="shared" si="9"/>
        <v>0</v>
      </c>
      <c r="T30" s="181" t="str">
        <f t="shared" si="22"/>
        <v xml:space="preserve"> </v>
      </c>
      <c r="U30" s="182" t="str">
        <f t="shared" si="23"/>
        <v xml:space="preserve"> </v>
      </c>
      <c r="V30" s="182" t="str">
        <f t="shared" si="24"/>
        <v xml:space="preserve"> </v>
      </c>
      <c r="W30" s="183" t="str">
        <f t="shared" si="25"/>
        <v>/</v>
      </c>
      <c r="X30" s="184"/>
      <c r="Y30" s="74"/>
      <c r="Z30" s="185">
        <f t="shared" si="3"/>
        <v>4</v>
      </c>
      <c r="AA30" s="186">
        <f t="shared" si="4"/>
        <v>4</v>
      </c>
      <c r="AB30" s="186">
        <f t="shared" si="5"/>
        <v>0</v>
      </c>
      <c r="AC30" s="187">
        <f t="shared" si="6"/>
        <v>0</v>
      </c>
      <c r="AD30" s="188" t="str">
        <f t="shared" si="13"/>
        <v>3</v>
      </c>
      <c r="AE30" s="189" t="str">
        <f t="shared" si="14"/>
        <v xml:space="preserve"> </v>
      </c>
      <c r="AF30" s="189" t="str">
        <f t="shared" si="15"/>
        <v xml:space="preserve"> </v>
      </c>
      <c r="AG30" s="190" t="str">
        <f t="shared" si="16"/>
        <v xml:space="preserve"> </v>
      </c>
      <c r="AH30" s="60"/>
      <c r="AI30" s="191" t="str">
        <f t="shared" si="17"/>
        <v>0</v>
      </c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237"/>
      <c r="D31" s="52"/>
      <c r="E31" s="53"/>
      <c r="F31" s="53"/>
      <c r="G31" s="53"/>
      <c r="H31" s="53"/>
      <c r="I31" s="53"/>
      <c r="J31" s="53"/>
      <c r="K31" s="219"/>
      <c r="L31" s="178"/>
      <c r="M31" s="8"/>
      <c r="N31" s="179"/>
      <c r="O31" s="180"/>
      <c r="P31" s="52"/>
      <c r="Q31" s="53"/>
      <c r="R31" s="166"/>
      <c r="S31" s="167"/>
      <c r="T31" s="181"/>
      <c r="U31" s="182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237"/>
      <c r="D32" s="52"/>
      <c r="E32" s="53"/>
      <c r="F32" s="53"/>
      <c r="G32" s="53"/>
      <c r="H32" s="53"/>
      <c r="I32" s="53"/>
      <c r="J32" s="53"/>
      <c r="K32" s="219"/>
      <c r="L32" s="178"/>
      <c r="M32" s="8"/>
      <c r="N32" s="179"/>
      <c r="O32" s="180"/>
      <c r="P32" s="52"/>
      <c r="Q32" s="53"/>
      <c r="R32" s="166"/>
      <c r="S32" s="167"/>
      <c r="T32" s="181"/>
      <c r="U32" s="182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237"/>
      <c r="D33" s="52"/>
      <c r="E33" s="53"/>
      <c r="F33" s="53"/>
      <c r="G33" s="53"/>
      <c r="H33" s="53"/>
      <c r="I33" s="53"/>
      <c r="J33" s="53"/>
      <c r="K33" s="219"/>
      <c r="L33" s="178"/>
      <c r="M33" s="8"/>
      <c r="N33" s="179"/>
      <c r="O33" s="180"/>
      <c r="P33" s="52"/>
      <c r="Q33" s="53"/>
      <c r="R33" s="166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237"/>
      <c r="D34" s="52"/>
      <c r="E34" s="53"/>
      <c r="F34" s="53"/>
      <c r="G34" s="53"/>
      <c r="H34" s="53"/>
      <c r="I34" s="53"/>
      <c r="J34" s="53"/>
      <c r="K34" s="219"/>
      <c r="L34" s="178"/>
      <c r="M34" s="8"/>
      <c r="N34" s="179"/>
      <c r="O34" s="180"/>
      <c r="P34" s="52"/>
      <c r="Q34" s="53"/>
      <c r="R34" s="166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 t="str">
        <f t="shared" si="14"/>
        <v xml:space="preserve"> </v>
      </c>
      <c r="AF34" s="189" t="str">
        <f t="shared" si="15"/>
        <v xml:space="preserve"> </v>
      </c>
      <c r="AG34" s="190" t="str">
        <f t="shared" si="16"/>
        <v xml:space="preserve"> </v>
      </c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237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 t="str">
        <f t="shared" si="14"/>
        <v xml:space="preserve"> </v>
      </c>
      <c r="AF35" s="189" t="str">
        <f t="shared" si="15"/>
        <v xml:space="preserve"> </v>
      </c>
      <c r="AG35" s="190" t="str">
        <f t="shared" si="16"/>
        <v xml:space="preserve"> </v>
      </c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237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237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427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428">
        <v>35</v>
      </c>
      <c r="C39" s="429"/>
      <c r="D39" s="395"/>
      <c r="E39" s="396"/>
      <c r="F39" s="396"/>
      <c r="G39" s="396"/>
      <c r="H39" s="396"/>
      <c r="I39" s="396"/>
      <c r="J39" s="396"/>
      <c r="K39" s="397"/>
      <c r="L39" s="395"/>
      <c r="M39" s="396"/>
      <c r="N39" s="398"/>
      <c r="O39" s="399"/>
      <c r="P39" s="395"/>
      <c r="Q39" s="396"/>
      <c r="R39" s="397"/>
      <c r="S39" s="400"/>
      <c r="T39" s="256"/>
      <c r="U39" s="248"/>
      <c r="V39" s="248"/>
      <c r="W39" s="251"/>
      <c r="X39" s="401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210"/>
      <c r="C40" s="238"/>
      <c r="D40" s="220"/>
      <c r="E40" s="220"/>
      <c r="F40" s="220"/>
      <c r="G40" s="220"/>
      <c r="H40" s="220"/>
      <c r="I40" s="220"/>
      <c r="J40" s="220"/>
      <c r="K40" s="220"/>
      <c r="L40" s="201"/>
      <c r="M40" s="201"/>
      <c r="N40" s="20"/>
      <c r="O40" s="20"/>
      <c r="P40" s="20"/>
      <c r="Q40" s="20"/>
      <c r="R40" s="201"/>
      <c r="S40" s="201"/>
      <c r="T40" s="20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x14ac:dyDescent="0.5">
      <c r="B41" s="210"/>
      <c r="C41" s="238"/>
      <c r="D41" s="220"/>
      <c r="E41" s="220"/>
      <c r="F41" s="220"/>
      <c r="G41" s="220"/>
      <c r="H41" s="220"/>
      <c r="I41" s="220"/>
      <c r="J41" s="220"/>
      <c r="K41" s="220"/>
      <c r="L41" s="201"/>
      <c r="M41" s="201"/>
      <c r="N41" s="20"/>
      <c r="O41" s="20"/>
      <c r="P41" s="20"/>
      <c r="Q41" s="20"/>
      <c r="R41" s="201"/>
      <c r="S41" s="201"/>
      <c r="T41" s="20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38"/>
      <c r="D42" s="220"/>
      <c r="E42" s="220"/>
      <c r="F42" s="220"/>
      <c r="G42" s="220"/>
      <c r="H42" s="220"/>
      <c r="I42" s="220"/>
      <c r="J42" s="220"/>
      <c r="K42" s="220"/>
      <c r="L42" s="201"/>
      <c r="M42" s="201"/>
      <c r="N42" s="20"/>
      <c r="O42" s="20"/>
      <c r="P42" s="20"/>
      <c r="Q42" s="20"/>
      <c r="R42" s="201"/>
      <c r="S42" s="201"/>
      <c r="T42" s="20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38"/>
      <c r="D43" s="220"/>
      <c r="E43" s="220"/>
      <c r="F43" s="220"/>
      <c r="G43" s="220"/>
      <c r="H43" s="220"/>
      <c r="I43" s="220"/>
      <c r="J43" s="220"/>
      <c r="K43" s="220"/>
      <c r="L43" s="201"/>
      <c r="M43" s="201"/>
      <c r="N43" s="20"/>
      <c r="O43" s="20"/>
      <c r="P43" s="20"/>
      <c r="Q43" s="20"/>
      <c r="R43" s="201"/>
      <c r="S43" s="201"/>
      <c r="T43" s="20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38"/>
      <c r="D44" s="220"/>
      <c r="E44" s="220"/>
      <c r="F44" s="220"/>
      <c r="G44" s="220"/>
      <c r="H44" s="220"/>
      <c r="I44" s="220"/>
      <c r="J44" s="220"/>
      <c r="K44" s="220"/>
      <c r="L44" s="201"/>
      <c r="M44" s="201"/>
      <c r="N44" s="20"/>
      <c r="O44" s="20"/>
      <c r="P44" s="20"/>
      <c r="Q44" s="20"/>
      <c r="R44" s="201"/>
      <c r="S44" s="201"/>
      <c r="T44" s="20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5000000000000004">
      <c r="D45" s="1"/>
      <c r="F45" s="1"/>
      <c r="G45" s="212" t="s">
        <v>29</v>
      </c>
      <c r="H45" s="213"/>
      <c r="I45" s="182">
        <v>0</v>
      </c>
      <c r="J45" s="212" t="s">
        <v>27</v>
      </c>
      <c r="K45" s="212"/>
      <c r="L45" s="182">
        <f>COUNTIF($AG$5:$AG$39,"0")</f>
        <v>6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17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5000000000000004">
      <c r="D46" s="1"/>
      <c r="F46" s="1"/>
      <c r="G46" s="212" t="s">
        <v>29</v>
      </c>
      <c r="H46" s="213"/>
      <c r="I46" s="182">
        <v>1</v>
      </c>
      <c r="J46" s="212" t="s">
        <v>27</v>
      </c>
      <c r="K46" s="212"/>
      <c r="L46" s="182">
        <f>COUNTIF($AF$5:$AF$39,"1")</f>
        <v>6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5000000000000004">
      <c r="D47" s="1"/>
      <c r="F47" s="1"/>
      <c r="G47" s="212" t="s">
        <v>29</v>
      </c>
      <c r="H47" s="213"/>
      <c r="I47" s="182">
        <v>2</v>
      </c>
      <c r="J47" s="212" t="s">
        <v>27</v>
      </c>
      <c r="K47" s="212"/>
      <c r="L47" s="182">
        <f>COUNTIF($AE$5:$AE$39,"2")</f>
        <v>9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4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5000000000000004">
      <c r="D48" s="1"/>
      <c r="F48" s="1"/>
      <c r="G48" s="212" t="s">
        <v>29</v>
      </c>
      <c r="H48" s="213"/>
      <c r="I48" s="182">
        <v>3</v>
      </c>
      <c r="J48" s="212" t="s">
        <v>27</v>
      </c>
      <c r="K48" s="212"/>
      <c r="L48" s="182">
        <f>COUNTIF($AD$5:$AD$39,"3")</f>
        <v>5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3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4:56" ht="17.100000000000001" customHeight="1" x14ac:dyDescent="0.55000000000000004">
      <c r="D49" s="1"/>
      <c r="E49" s="1"/>
      <c r="F49" s="1"/>
      <c r="G49" s="1"/>
      <c r="H49" s="1"/>
      <c r="I49" s="1"/>
      <c r="J49" s="1"/>
      <c r="K49" s="1"/>
      <c r="L49" s="1">
        <f>SUM(L45:L48)</f>
        <v>26</v>
      </c>
      <c r="M49" s="1"/>
      <c r="N49" s="1"/>
      <c r="O49" s="1"/>
      <c r="P49" s="1"/>
      <c r="Q49" s="1"/>
      <c r="R49" s="1"/>
      <c r="S49" s="1">
        <f>SUM(S45:S48)</f>
        <v>26</v>
      </c>
      <c r="T49" s="1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4:56" ht="17.100000000000001" customHeight="1" x14ac:dyDescent="0.55000000000000004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4:56" ht="17.100000000000001" customHeight="1" x14ac:dyDescent="0.55000000000000004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4:56" ht="17.100000000000001" customHeight="1" x14ac:dyDescent="0.55000000000000004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4:56" ht="17.100000000000001" customHeight="1" x14ac:dyDescent="0.55000000000000004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4:56" ht="17.100000000000001" customHeight="1" x14ac:dyDescent="0.55000000000000004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4:56" ht="17.100000000000001" customHeight="1" x14ac:dyDescent="0.55000000000000004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4:56" ht="24" x14ac:dyDescent="0.55000000000000004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4:56" ht="24" x14ac:dyDescent="0.55000000000000004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4:56" ht="24" x14ac:dyDescent="0.55000000000000004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4:56" ht="24" x14ac:dyDescent="0.55000000000000004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4:56" ht="24" x14ac:dyDescent="0.55000000000000004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4:56" ht="24" x14ac:dyDescent="0.55000000000000004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4:56" ht="24" x14ac:dyDescent="0.55000000000000004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4:56" ht="24" x14ac:dyDescent="0.55000000000000004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4:56" ht="24" x14ac:dyDescent="0.55000000000000004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4:20" ht="24" x14ac:dyDescent="0.55000000000000004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4:20" ht="24" x14ac:dyDescent="0.55000000000000004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4:20" ht="24" x14ac:dyDescent="0.55000000000000004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4:20" ht="24" x14ac:dyDescent="0.55000000000000004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4:20" ht="24" x14ac:dyDescent="0.55000000000000004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4:20" ht="24" x14ac:dyDescent="0.55000000000000004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4:20" ht="24" x14ac:dyDescent="0.55000000000000004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4:20" ht="24" x14ac:dyDescent="0.55000000000000004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4:20" ht="24" x14ac:dyDescent="0.55000000000000004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4:20" ht="24" x14ac:dyDescent="0.55000000000000004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4:20" ht="24" x14ac:dyDescent="0.55000000000000004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4:20" ht="24" x14ac:dyDescent="0.55000000000000004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4:20" ht="24" x14ac:dyDescent="0.55000000000000004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4:20" ht="24" x14ac:dyDescent="0.55000000000000004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4:20" ht="24" x14ac:dyDescent="0.55000000000000004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4:20" ht="24" x14ac:dyDescent="0.55000000000000004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4:20" ht="24" x14ac:dyDescent="0.55000000000000004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4:20" ht="24" x14ac:dyDescent="0.55000000000000004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4:20" ht="24" x14ac:dyDescent="0.55000000000000004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4:20" ht="24" x14ac:dyDescent="0.55000000000000004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4:20" ht="24" x14ac:dyDescent="0.55000000000000004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4:20" ht="24" x14ac:dyDescent="0.55000000000000004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4:20" ht="24" x14ac:dyDescent="0.55000000000000004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4:20" ht="24" x14ac:dyDescent="0.55000000000000004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4:20" ht="24" x14ac:dyDescent="0.55000000000000004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4:20" ht="24" x14ac:dyDescent="0.55000000000000004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4:20" ht="24" x14ac:dyDescent="0.55000000000000004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4:20" ht="24" x14ac:dyDescent="0.55000000000000004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4:20" ht="24" x14ac:dyDescent="0.5500000000000000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4:20" ht="24" x14ac:dyDescent="0.5500000000000000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4:20" ht="24" x14ac:dyDescent="0.5500000000000000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4:20" ht="24" x14ac:dyDescent="0.5500000000000000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S91"/>
  <sheetViews>
    <sheetView showGridLines="0" view="pageLayout" topLeftCell="A19" zoomScaleNormal="93" zoomScaleSheetLayoutView="100" workbookViewId="0">
      <selection activeCell="B8" sqref="B8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78" t="s">
        <v>169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27" t="s">
        <v>189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79" t="s">
        <v>190</v>
      </c>
      <c r="C7" s="479"/>
      <c r="D7" s="479"/>
      <c r="E7" s="479"/>
      <c r="F7" s="479"/>
      <c r="G7" s="28"/>
      <c r="H7" s="28"/>
      <c r="I7" s="29"/>
      <c r="J7" s="480" t="s">
        <v>36</v>
      </c>
      <c r="K7" s="480"/>
      <c r="L7" s="433" t="s">
        <v>35</v>
      </c>
      <c r="M7" s="433"/>
      <c r="N7" s="433"/>
      <c r="O7" s="433"/>
      <c r="P7" s="30"/>
      <c r="Q7" s="30"/>
      <c r="R7" s="28"/>
    </row>
    <row r="8" spans="2:18" ht="26.45" customHeight="1" x14ac:dyDescent="0.65">
      <c r="B8" s="30" t="s">
        <v>201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36" t="s">
        <v>42</v>
      </c>
      <c r="M15" s="36"/>
      <c r="N15" s="36"/>
      <c r="O15" s="3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72"/>
      <c r="Q16" s="472"/>
      <c r="R16" s="473"/>
    </row>
    <row r="17" spans="2:18" ht="26.45" customHeight="1" x14ac:dyDescent="0.65">
      <c r="B17" s="474">
        <f>SUM(D17:O17)</f>
        <v>25</v>
      </c>
      <c r="C17" s="475"/>
      <c r="D17" s="43">
        <f>'รวมคะแนน2-4'!W50</f>
        <v>3</v>
      </c>
      <c r="E17" s="44">
        <f>'รวมคะแนน2-4'!W49</f>
        <v>1</v>
      </c>
      <c r="F17" s="44">
        <f>'รวมคะแนน2-4'!W48</f>
        <v>3</v>
      </c>
      <c r="G17" s="44">
        <f>'รวมคะแนน2-4'!W47</f>
        <v>2</v>
      </c>
      <c r="H17" s="44">
        <f>'รวมคะแนน2-4'!W46</f>
        <v>3</v>
      </c>
      <c r="I17" s="44">
        <f>'รวมคะแนน2-4'!W45</f>
        <v>2</v>
      </c>
      <c r="J17" s="45">
        <f>'รวมคะแนน2-4'!W44</f>
        <v>2</v>
      </c>
      <c r="K17" s="46">
        <f>'รวมคะแนน2-4'!W43</f>
        <v>9</v>
      </c>
      <c r="L17" s="47">
        <f>'รวมคะแนน2-4'!W51</f>
        <v>0</v>
      </c>
      <c r="M17" s="44">
        <f>'รวมคะแนน2-4'!W52</f>
        <v>0</v>
      </c>
      <c r="N17" s="44">
        <f>'รวมคะแนน2-4'!W53</f>
        <v>0</v>
      </c>
      <c r="O17" s="46">
        <f>'รวมคะแนน2-4'!W54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48">
        <f>(100/$B17)*D17</f>
        <v>12</v>
      </c>
      <c r="E18" s="49">
        <f t="shared" ref="E18:O18" si="0">(100/$B17)*E17</f>
        <v>4</v>
      </c>
      <c r="F18" s="49">
        <f t="shared" si="0"/>
        <v>12</v>
      </c>
      <c r="G18" s="49">
        <f t="shared" si="0"/>
        <v>8</v>
      </c>
      <c r="H18" s="49">
        <f t="shared" si="0"/>
        <v>12</v>
      </c>
      <c r="I18" s="49">
        <f t="shared" si="0"/>
        <v>8</v>
      </c>
      <c r="J18" s="49">
        <f t="shared" si="0"/>
        <v>8</v>
      </c>
      <c r="K18" s="50">
        <f t="shared" si="0"/>
        <v>36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52" t="s">
        <v>61</v>
      </c>
      <c r="C20" s="5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54">
        <f>'คุณลักษณะ2-4'!L48</f>
        <v>4</v>
      </c>
      <c r="C21" s="55">
        <f>'คุณลักษณะ2-4'!L47</f>
        <v>8</v>
      </c>
      <c r="D21" s="443">
        <f>'คุณลักษณะ2-4'!L46</f>
        <v>9</v>
      </c>
      <c r="E21" s="444"/>
      <c r="F21" s="443">
        <f>'คุณลักษณะ2-4'!L45</f>
        <v>4</v>
      </c>
      <c r="G21" s="445"/>
      <c r="H21" s="446">
        <f>'คุณลักษณะ2-4'!S48</f>
        <v>2</v>
      </c>
      <c r="I21" s="447"/>
      <c r="J21" s="448">
        <f>'คุณลักษณะ2-4'!S47</f>
        <v>3</v>
      </c>
      <c r="K21" s="447"/>
      <c r="L21" s="448">
        <f>'คุณลักษณะ2-4'!S46</f>
        <v>2</v>
      </c>
      <c r="M21" s="447"/>
      <c r="N21" s="448">
        <f>'คุณลักษณะ2-4'!S45</f>
        <v>18</v>
      </c>
      <c r="O21" s="449"/>
      <c r="P21" s="463"/>
      <c r="Q21" s="463"/>
      <c r="R21" s="464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3" t="s">
        <v>170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30"/>
      <c r="R23" s="61"/>
    </row>
    <row r="24" spans="2:18" ht="26.45" customHeight="1" x14ac:dyDescent="0.65">
      <c r="B24" s="60"/>
      <c r="C24" s="28"/>
      <c r="D24" s="433" t="s">
        <v>171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61"/>
    </row>
    <row r="25" spans="2:18" ht="26.45" customHeight="1" x14ac:dyDescent="0.65">
      <c r="B25" s="60"/>
      <c r="C25" s="28"/>
      <c r="D25" s="433" t="s">
        <v>172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61"/>
    </row>
    <row r="26" spans="2:18" ht="26.45" customHeight="1" x14ac:dyDescent="0.65">
      <c r="B26" s="60"/>
      <c r="C26" s="28"/>
      <c r="D26" s="433" t="s">
        <v>173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35" t="s">
        <v>174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175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3" t="s">
        <v>176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35" t="s">
        <v>177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6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6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zoomScaleNormal="100" zoomScaleSheetLayoutView="100" workbookViewId="0">
      <selection activeCell="G24" sqref="G24"/>
    </sheetView>
  </sheetViews>
  <sheetFormatPr defaultColWidth="9.28515625" defaultRowHeight="21.75" x14ac:dyDescent="0.5"/>
  <cols>
    <col min="1" max="1" width="3.85546875" style="23" customWidth="1"/>
    <col min="2" max="2" width="7" style="23" customWidth="1"/>
    <col min="3" max="12" width="9.28515625" style="23"/>
    <col min="13" max="13" width="14" style="23" customWidth="1"/>
    <col min="14" max="16384" width="9.28515625" style="23"/>
  </cols>
  <sheetData>
    <row r="1" spans="2:13" ht="29.25" customHeight="1" x14ac:dyDescent="0.5">
      <c r="B1" s="482" t="s">
        <v>63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259"/>
    </row>
    <row r="2" spans="2:13" s="258" customFormat="1" ht="29.25" customHeight="1" x14ac:dyDescent="0.65">
      <c r="B2" s="483" t="s">
        <v>202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257"/>
    </row>
    <row r="3" spans="2:13" ht="21.6" customHeight="1" x14ac:dyDescent="0.7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ht="21.6" customHeight="1" x14ac:dyDescent="0.7"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72"/>
    </row>
    <row r="5" spans="2:13" ht="21.6" customHeight="1" x14ac:dyDescent="0.7">
      <c r="B5" s="72"/>
      <c r="C5" s="72"/>
      <c r="D5" s="72"/>
      <c r="E5" s="72"/>
      <c r="F5" s="72"/>
      <c r="G5" s="72"/>
      <c r="H5" s="72"/>
      <c r="I5" s="73"/>
      <c r="J5" s="72"/>
      <c r="K5" s="72"/>
      <c r="L5" s="72"/>
      <c r="M5" s="72"/>
    </row>
    <row r="6" spans="2:13" ht="21.6" customHeight="1" x14ac:dyDescent="0.7">
      <c r="B6" s="72"/>
      <c r="C6" s="72"/>
      <c r="D6" s="72"/>
      <c r="E6" s="72"/>
      <c r="F6" s="72"/>
      <c r="G6" s="72"/>
      <c r="H6" s="72"/>
      <c r="I6" s="73"/>
      <c r="J6" s="72"/>
      <c r="K6" s="72"/>
      <c r="L6" s="72"/>
      <c r="M6" s="72"/>
    </row>
    <row r="7" spans="2:13" ht="21.6" customHeight="1" x14ac:dyDescent="0.7">
      <c r="B7" s="72"/>
      <c r="C7" s="72"/>
      <c r="D7" s="72"/>
      <c r="E7" s="72"/>
      <c r="F7" s="72"/>
      <c r="G7" s="72"/>
      <c r="H7" s="72"/>
      <c r="I7" s="73"/>
      <c r="J7" s="72"/>
      <c r="K7" s="72"/>
      <c r="L7" s="72"/>
      <c r="M7" s="72"/>
    </row>
    <row r="8" spans="2:13" ht="21.6" customHeight="1" x14ac:dyDescent="0.7">
      <c r="B8" s="72"/>
      <c r="C8" s="72"/>
      <c r="D8" s="72"/>
      <c r="E8" s="72"/>
      <c r="F8" s="72"/>
      <c r="G8" s="72"/>
      <c r="H8" s="72"/>
      <c r="I8" s="73"/>
      <c r="J8" s="72"/>
      <c r="K8" s="72"/>
      <c r="L8" s="72"/>
      <c r="M8" s="72"/>
    </row>
    <row r="9" spans="2:13" ht="21.6" customHeight="1" x14ac:dyDescent="0.7">
      <c r="B9" s="72"/>
      <c r="C9" s="72"/>
      <c r="D9" s="72"/>
      <c r="E9" s="72"/>
      <c r="F9" s="72"/>
      <c r="G9" s="72"/>
      <c r="H9" s="72"/>
      <c r="I9" s="73"/>
      <c r="J9" s="72"/>
      <c r="K9" s="72"/>
      <c r="L9" s="72"/>
      <c r="M9" s="72"/>
    </row>
    <row r="10" spans="2:13" ht="21.6" customHeight="1" x14ac:dyDescent="0.7">
      <c r="B10" s="72"/>
      <c r="C10" s="72"/>
      <c r="D10" s="72"/>
      <c r="E10" s="72"/>
      <c r="F10" s="72"/>
      <c r="G10" s="72"/>
      <c r="H10" s="72"/>
      <c r="I10" s="73"/>
      <c r="J10" s="72"/>
      <c r="K10" s="72"/>
      <c r="L10" s="72"/>
      <c r="M10" s="72"/>
    </row>
    <row r="11" spans="2:13" ht="21.6" customHeight="1" x14ac:dyDescent="0.7">
      <c r="B11" s="72"/>
      <c r="C11" s="72"/>
      <c r="D11" s="72"/>
      <c r="E11" s="72"/>
      <c r="F11" s="72"/>
      <c r="G11" s="72"/>
      <c r="H11" s="72"/>
      <c r="I11" s="73"/>
      <c r="J11" s="72"/>
      <c r="K11" s="72"/>
      <c r="L11" s="72"/>
      <c r="M11" s="72"/>
    </row>
    <row r="12" spans="2:13" ht="21.6" customHeight="1" x14ac:dyDescent="0.7">
      <c r="B12" s="72"/>
      <c r="C12" s="72"/>
      <c r="D12" s="72"/>
      <c r="E12" s="72"/>
      <c r="F12" s="72"/>
      <c r="G12" s="72"/>
      <c r="H12" s="72"/>
      <c r="I12" s="73"/>
      <c r="J12" s="72"/>
      <c r="K12" s="72"/>
      <c r="L12" s="72"/>
      <c r="M12" s="72"/>
    </row>
    <row r="13" spans="2:13" ht="21.6" customHeight="1" x14ac:dyDescent="0.5"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28"/>
    </row>
    <row r="14" spans="2:13" ht="21.6" customHeight="1" x14ac:dyDescent="0.5"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</row>
    <row r="15" spans="2:13" ht="21.6" customHeight="1" x14ac:dyDescent="0.5"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</row>
    <row r="16" spans="2:13" ht="21.6" customHeight="1" x14ac:dyDescent="0.5">
      <c r="B16" s="28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</row>
    <row r="17" spans="2:13" ht="21.6" customHeight="1" x14ac:dyDescent="0.5">
      <c r="B17" s="28"/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</row>
    <row r="18" spans="2:13" ht="21.6" customHeight="1" x14ac:dyDescent="0.5">
      <c r="B18" s="28"/>
      <c r="C18" s="28"/>
      <c r="D18" s="28"/>
      <c r="E18" s="28"/>
      <c r="F18" s="28"/>
      <c r="G18" s="28"/>
      <c r="H18" s="28"/>
      <c r="I18" s="29"/>
      <c r="J18" s="28"/>
      <c r="K18" s="28"/>
      <c r="L18" s="28"/>
      <c r="M18" s="28"/>
    </row>
    <row r="19" spans="2:13" ht="21.6" customHeight="1" x14ac:dyDescent="0.5"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</row>
    <row r="20" spans="2:13" ht="21.6" customHeight="1" x14ac:dyDescent="0.5">
      <c r="B20" s="28"/>
      <c r="C20" s="28"/>
      <c r="D20" s="28"/>
      <c r="E20" s="28"/>
      <c r="F20" s="28"/>
      <c r="G20" s="28"/>
      <c r="H20" s="28"/>
      <c r="I20" s="29"/>
      <c r="J20" s="28"/>
      <c r="K20" s="28"/>
      <c r="L20" s="28"/>
      <c r="M20" s="28"/>
    </row>
    <row r="21" spans="2:13" ht="21.6" customHeight="1" x14ac:dyDescent="0.5"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</row>
    <row r="22" spans="2:13" ht="21.6" customHeight="1" x14ac:dyDescent="0.5">
      <c r="B22" s="28"/>
      <c r="C22" s="28"/>
      <c r="D22" s="28"/>
      <c r="E22" s="28"/>
      <c r="F22" s="28"/>
      <c r="G22" s="28"/>
      <c r="H22" s="28"/>
      <c r="I22" s="29"/>
      <c r="J22" s="28"/>
      <c r="K22" s="28"/>
      <c r="L22" s="28"/>
      <c r="M22" s="28"/>
    </row>
    <row r="23" spans="2:13" ht="21.6" customHeight="1" x14ac:dyDescent="0.5">
      <c r="B23" s="28"/>
      <c r="C23" s="28"/>
      <c r="D23" s="28"/>
      <c r="E23" s="28"/>
      <c r="F23" s="28"/>
      <c r="G23" s="28"/>
      <c r="H23" s="28"/>
      <c r="I23" s="29"/>
      <c r="J23" s="28"/>
      <c r="K23" s="28"/>
      <c r="L23" s="28"/>
      <c r="M23" s="28"/>
    </row>
    <row r="24" spans="2:13" ht="21.6" customHeight="1" x14ac:dyDescent="0.5">
      <c r="B24" s="28"/>
      <c r="C24" s="28"/>
      <c r="D24" s="28"/>
      <c r="E24" s="28"/>
      <c r="F24" s="28"/>
      <c r="G24" s="28"/>
      <c r="H24" s="28"/>
      <c r="I24" s="29"/>
      <c r="J24" s="28"/>
      <c r="K24" s="28"/>
      <c r="L24" s="28"/>
      <c r="M24" s="28"/>
    </row>
    <row r="25" spans="2:13" ht="21.6" customHeight="1" x14ac:dyDescent="0.5">
      <c r="B25" s="28"/>
      <c r="C25" s="28"/>
      <c r="D25" s="28"/>
      <c r="E25" s="28"/>
      <c r="F25" s="28"/>
      <c r="G25" s="28"/>
      <c r="H25" s="28"/>
      <c r="I25" s="29"/>
      <c r="J25" s="28"/>
      <c r="K25" s="28"/>
      <c r="L25" s="28"/>
      <c r="M25" s="28"/>
    </row>
    <row r="26" spans="2:13" ht="21.6" customHeight="1" x14ac:dyDescent="0.5">
      <c r="B26" s="28"/>
      <c r="C26" s="28"/>
      <c r="D26" s="28"/>
      <c r="E26" s="28"/>
      <c r="F26" s="28"/>
      <c r="G26" s="28"/>
      <c r="H26" s="28"/>
      <c r="I26" s="29"/>
      <c r="J26" s="28"/>
      <c r="K26" s="28"/>
      <c r="L26" s="28"/>
      <c r="M26" s="28"/>
    </row>
    <row r="27" spans="2:13" ht="21.6" customHeight="1" x14ac:dyDescent="0.5">
      <c r="B27" s="28"/>
      <c r="C27" s="28"/>
      <c r="D27" s="28"/>
      <c r="E27" s="28"/>
      <c r="F27" s="28"/>
      <c r="G27" s="28"/>
      <c r="H27" s="28"/>
      <c r="I27" s="29"/>
      <c r="J27" s="28"/>
      <c r="K27" s="28"/>
      <c r="L27" s="28"/>
      <c r="M27" s="28"/>
    </row>
    <row r="28" spans="2:13" ht="21.6" customHeight="1" x14ac:dyDescent="0.5">
      <c r="B28" s="28"/>
      <c r="C28" s="28"/>
      <c r="D28" s="28"/>
      <c r="E28" s="28"/>
      <c r="F28" s="28"/>
      <c r="G28" s="28"/>
      <c r="H28" s="28"/>
      <c r="I28" s="29"/>
      <c r="J28" s="28"/>
      <c r="K28" s="28"/>
      <c r="L28" s="28"/>
      <c r="M28" s="28"/>
    </row>
    <row r="29" spans="2:13" ht="21.6" customHeight="1" x14ac:dyDescent="0.5">
      <c r="B29" s="28"/>
      <c r="C29" s="28"/>
      <c r="D29" s="28"/>
      <c r="E29" s="28"/>
      <c r="F29" s="28"/>
      <c r="G29" s="28"/>
      <c r="H29" s="28"/>
      <c r="I29" s="29"/>
      <c r="J29" s="28"/>
      <c r="K29" s="28"/>
      <c r="L29" s="28"/>
      <c r="M29" s="28"/>
    </row>
    <row r="30" spans="2:13" ht="21.6" customHeight="1" x14ac:dyDescent="0.5">
      <c r="B30" s="28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28"/>
    </row>
    <row r="31" spans="2:13" ht="21.6" customHeight="1" x14ac:dyDescent="0.5">
      <c r="B31" s="28"/>
      <c r="C31" s="28"/>
      <c r="D31" s="28"/>
      <c r="E31" s="28"/>
      <c r="F31" s="28"/>
      <c r="G31" s="28"/>
      <c r="H31" s="28"/>
      <c r="I31" s="29"/>
      <c r="J31" s="28"/>
      <c r="K31" s="28"/>
      <c r="L31" s="28"/>
      <c r="M31" s="28"/>
    </row>
    <row r="32" spans="2:13" ht="21.6" customHeight="1" x14ac:dyDescent="0.5">
      <c r="B32" s="28"/>
      <c r="C32" s="28"/>
      <c r="D32" s="28"/>
      <c r="E32" s="28"/>
      <c r="F32" s="28"/>
      <c r="G32" s="28"/>
      <c r="H32" s="28"/>
      <c r="I32" s="29"/>
      <c r="J32" s="28"/>
      <c r="K32" s="28"/>
      <c r="L32" s="28"/>
      <c r="M32" s="28"/>
    </row>
    <row r="33" spans="2:13" ht="21.6" customHeight="1" x14ac:dyDescent="0.5">
      <c r="B33" s="28"/>
      <c r="C33" s="28"/>
      <c r="D33" s="28"/>
      <c r="E33" s="28"/>
      <c r="F33" s="28"/>
      <c r="G33" s="28"/>
      <c r="H33" s="28"/>
      <c r="I33" s="29"/>
      <c r="J33" s="28"/>
      <c r="K33" s="28"/>
      <c r="L33" s="28"/>
      <c r="M33" s="28"/>
    </row>
    <row r="34" spans="2:13" ht="24.95" customHeight="1" x14ac:dyDescent="0.65">
      <c r="I34" s="484" t="s">
        <v>182</v>
      </c>
      <c r="J34" s="484"/>
      <c r="K34" s="484"/>
      <c r="L34" s="484"/>
    </row>
    <row r="35" spans="2:13" ht="24.95" customHeight="1" x14ac:dyDescent="0.65">
      <c r="I35" s="484" t="s">
        <v>203</v>
      </c>
      <c r="J35" s="484"/>
      <c r="K35" s="484"/>
      <c r="L35" s="484"/>
    </row>
    <row r="36" spans="2:13" ht="21.6" customHeight="1" x14ac:dyDescent="0.5"/>
    <row r="37" spans="2:13" ht="29.25" customHeight="1" x14ac:dyDescent="0.5">
      <c r="B37" s="482" t="s">
        <v>63</v>
      </c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259"/>
    </row>
    <row r="38" spans="2:13" s="258" customFormat="1" ht="29.25" customHeight="1" x14ac:dyDescent="0.65">
      <c r="B38" s="481" t="s">
        <v>202</v>
      </c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257"/>
    </row>
    <row r="39" spans="2:13" ht="24.95" customHeight="1" x14ac:dyDescent="0.5"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259"/>
    </row>
    <row r="40" spans="2:13" ht="24.95" customHeight="1" x14ac:dyDescent="0.5"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257"/>
    </row>
    <row r="41" spans="2:13" ht="21.6" customHeight="1" x14ac:dyDescent="0.7"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72"/>
    </row>
    <row r="42" spans="2:13" ht="21.6" customHeight="1" x14ac:dyDescent="0.7"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</row>
    <row r="43" spans="2:13" ht="21.6" customHeight="1" x14ac:dyDescent="0.7"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</row>
    <row r="44" spans="2:13" ht="21.6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</row>
    <row r="45" spans="2:13" ht="21.6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</row>
    <row r="46" spans="2:13" ht="21.6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</row>
    <row r="47" spans="2:13" ht="21.6" customHeight="1" x14ac:dyDescent="0.7">
      <c r="B47" s="72"/>
      <c r="C47" s="72"/>
      <c r="D47" s="72"/>
      <c r="E47" s="72"/>
      <c r="F47" s="72"/>
      <c r="G47" s="72"/>
      <c r="H47" s="72"/>
      <c r="I47" s="73"/>
      <c r="J47" s="72"/>
      <c r="K47" s="72"/>
      <c r="L47" s="72"/>
      <c r="M47" s="72"/>
    </row>
    <row r="48" spans="2:13" ht="21.6" customHeight="1" x14ac:dyDescent="0.7">
      <c r="B48" s="72"/>
      <c r="C48" s="72"/>
      <c r="D48" s="72"/>
      <c r="E48" s="72"/>
      <c r="F48" s="72"/>
      <c r="G48" s="72"/>
      <c r="H48" s="72"/>
      <c r="I48" s="73"/>
      <c r="J48" s="72"/>
      <c r="K48" s="72"/>
      <c r="L48" s="72"/>
      <c r="M48" s="72"/>
    </row>
    <row r="49" spans="2:13" ht="21.6" customHeight="1" x14ac:dyDescent="0.7">
      <c r="B49" s="72"/>
      <c r="C49" s="72"/>
      <c r="D49" s="72"/>
      <c r="E49" s="72"/>
      <c r="F49" s="72"/>
      <c r="G49" s="72"/>
      <c r="H49" s="72"/>
      <c r="I49" s="73"/>
      <c r="J49" s="72"/>
      <c r="K49" s="72"/>
      <c r="L49" s="72"/>
      <c r="M49" s="72"/>
    </row>
    <row r="50" spans="2:13" ht="21.6" customHeight="1" x14ac:dyDescent="0.7">
      <c r="B50" s="72"/>
      <c r="C50" s="72"/>
      <c r="D50" s="72"/>
      <c r="E50" s="72"/>
      <c r="F50" s="72"/>
      <c r="G50" s="72"/>
      <c r="H50" s="72"/>
      <c r="I50" s="73"/>
      <c r="J50" s="72"/>
      <c r="K50" s="72"/>
      <c r="L50" s="72"/>
      <c r="M50" s="72"/>
    </row>
    <row r="51" spans="2:13" ht="21.6" customHeight="1" x14ac:dyDescent="0.7">
      <c r="B51" s="72"/>
      <c r="C51" s="72"/>
      <c r="D51" s="72"/>
      <c r="E51" s="72"/>
      <c r="F51" s="72"/>
      <c r="G51" s="72"/>
      <c r="H51" s="72"/>
      <c r="I51" s="73"/>
      <c r="J51" s="72"/>
      <c r="K51" s="72"/>
      <c r="L51" s="72"/>
      <c r="M51" s="72"/>
    </row>
    <row r="52" spans="2:13" ht="21.6" customHeight="1" x14ac:dyDescent="0.7">
      <c r="B52" s="72"/>
      <c r="C52" s="72"/>
      <c r="D52" s="72"/>
      <c r="E52" s="72"/>
      <c r="F52" s="72"/>
      <c r="G52" s="72"/>
      <c r="H52" s="72"/>
      <c r="I52" s="73"/>
      <c r="J52" s="72"/>
      <c r="K52" s="72"/>
      <c r="L52" s="72"/>
      <c r="M52" s="72"/>
    </row>
    <row r="53" spans="2:13" ht="21.6" customHeight="1" x14ac:dyDescent="0.5"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</row>
    <row r="54" spans="2:13" ht="21.6" customHeight="1" x14ac:dyDescent="0.5"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</row>
    <row r="55" spans="2:13" ht="21.6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</row>
    <row r="56" spans="2:13" ht="21.6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</row>
    <row r="57" spans="2:13" ht="21.6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</row>
    <row r="58" spans="2:13" ht="21.6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</row>
    <row r="59" spans="2:13" ht="21.6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</row>
    <row r="60" spans="2:13" ht="21.6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</row>
    <row r="61" spans="2:13" ht="21.6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</row>
    <row r="62" spans="2:13" ht="21.6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</row>
    <row r="63" spans="2:13" ht="21.6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</row>
    <row r="64" spans="2:13" ht="21.6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</row>
    <row r="65" spans="2:13" ht="21.6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</row>
    <row r="66" spans="2:13" ht="21.6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</row>
    <row r="67" spans="2:13" ht="21.6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</row>
    <row r="68" spans="2:13" ht="21.6" customHeight="1" x14ac:dyDescent="0.5">
      <c r="B68" s="28"/>
      <c r="C68" s="28"/>
      <c r="D68" s="28"/>
      <c r="E68" s="28"/>
      <c r="F68" s="28"/>
      <c r="G68" s="28"/>
      <c r="H68" s="28"/>
      <c r="I68" s="29"/>
      <c r="J68" s="28"/>
      <c r="K68" s="28"/>
      <c r="L68" s="28"/>
      <c r="M68" s="28"/>
    </row>
    <row r="69" spans="2:13" ht="21.6" customHeight="1" x14ac:dyDescent="0.5">
      <c r="B69" s="28"/>
      <c r="C69" s="28"/>
      <c r="D69" s="28"/>
      <c r="E69" s="28"/>
      <c r="F69" s="28"/>
      <c r="G69" s="28"/>
      <c r="H69" s="28"/>
      <c r="I69" s="29"/>
      <c r="J69" s="28"/>
      <c r="K69" s="28"/>
      <c r="L69" s="28"/>
      <c r="M69" s="28"/>
    </row>
    <row r="70" spans="2:13" ht="21.6" customHeight="1" x14ac:dyDescent="0.5"/>
    <row r="71" spans="2:13" ht="24.95" customHeight="1" x14ac:dyDescent="0.65">
      <c r="I71" s="484" t="s">
        <v>182</v>
      </c>
      <c r="J71" s="484"/>
      <c r="K71" s="484"/>
      <c r="L71" s="484"/>
    </row>
    <row r="72" spans="2:13" ht="24.95" customHeight="1" x14ac:dyDescent="0.65">
      <c r="I72" s="484" t="s">
        <v>203</v>
      </c>
      <c r="J72" s="484"/>
      <c r="K72" s="484"/>
      <c r="L72" s="484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85"/>
      <c r="J77" s="485"/>
      <c r="K77" s="485"/>
      <c r="L77" s="485"/>
    </row>
    <row r="78" spans="2:13" ht="21.6" customHeight="1" x14ac:dyDescent="0.5">
      <c r="I78" s="485"/>
      <c r="J78" s="485"/>
      <c r="K78" s="485"/>
      <c r="L78" s="485"/>
    </row>
    <row r="79" spans="2:13" ht="21.6" customHeight="1" x14ac:dyDescent="0.5"/>
  </sheetData>
  <mergeCells count="13">
    <mergeCell ref="I78:L78"/>
    <mergeCell ref="B39:L39"/>
    <mergeCell ref="B40:L40"/>
    <mergeCell ref="B41:L41"/>
    <mergeCell ref="I71:L71"/>
    <mergeCell ref="I72:L72"/>
    <mergeCell ref="I77:L77"/>
    <mergeCell ref="B38:L38"/>
    <mergeCell ref="B1:L1"/>
    <mergeCell ref="B2:L2"/>
    <mergeCell ref="I34:L34"/>
    <mergeCell ref="I35:L35"/>
    <mergeCell ref="B37:L3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12" activePane="bottomRight" state="frozen"/>
      <selection pane="topRight" activeCell="F1" sqref="F1"/>
      <selection pane="bottomLeft" activeCell="A5" sqref="A5"/>
      <selection pane="bottomRight" activeCell="BO31" sqref="BO31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89" t="s">
        <v>206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262"/>
      <c r="AO1" s="263"/>
      <c r="AP1" s="263" t="s">
        <v>207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0" t="s">
        <v>33</v>
      </c>
      <c r="C2" s="493" t="s">
        <v>34</v>
      </c>
      <c r="D2" s="496" t="s">
        <v>200</v>
      </c>
      <c r="E2" s="109" t="s">
        <v>178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499" t="s">
        <v>1</v>
      </c>
      <c r="CJ2" s="269" t="s">
        <v>33</v>
      </c>
      <c r="CK2" s="264"/>
    </row>
    <row r="3" spans="2:101" ht="20.100000000000001" customHeight="1" thickBot="1" x14ac:dyDescent="0.7">
      <c r="B3" s="491"/>
      <c r="C3" s="494"/>
      <c r="D3" s="497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0"/>
      <c r="CJ3" s="279"/>
      <c r="CK3" s="23"/>
      <c r="CL3" s="23"/>
      <c r="CM3" s="23"/>
      <c r="CN3" s="280" t="s">
        <v>179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1"/>
      <c r="C4" s="494"/>
      <c r="D4" s="497"/>
      <c r="E4" s="284" t="s">
        <v>32</v>
      </c>
      <c r="F4" s="285"/>
      <c r="G4" s="286"/>
      <c r="H4" s="286"/>
      <c r="I4" s="286"/>
      <c r="J4" s="286"/>
      <c r="K4" s="286"/>
      <c r="L4" s="286"/>
      <c r="M4" s="368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368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2"/>
      <c r="C5" s="495"/>
      <c r="D5" s="498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180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418">
        <v>12462</v>
      </c>
      <c r="D6" s="419" t="s">
        <v>187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83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418">
        <v>12468</v>
      </c>
      <c r="D7" s="420" t="s">
        <v>70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418">
        <v>12480</v>
      </c>
      <c r="D8" s="420" t="s">
        <v>129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418">
        <v>12487</v>
      </c>
      <c r="D9" s="420" t="s">
        <v>99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2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418">
        <v>12490</v>
      </c>
      <c r="D10" s="420" t="s">
        <v>130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L10" s="430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418">
        <v>12509</v>
      </c>
      <c r="D11" s="420" t="s">
        <v>133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418">
        <v>12529</v>
      </c>
      <c r="D12" s="420" t="s">
        <v>107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501"/>
      <c r="CO12" s="501"/>
      <c r="CP12" s="501"/>
      <c r="CQ12" s="501"/>
      <c r="CR12" s="501"/>
      <c r="CS12" s="501"/>
      <c r="CT12" s="501"/>
      <c r="CU12" s="501"/>
      <c r="CV12" s="501"/>
      <c r="CW12" s="501"/>
    </row>
    <row r="13" spans="2:101" s="322" customFormat="1" ht="20.100000000000001" customHeight="1" x14ac:dyDescent="0.5">
      <c r="B13" s="324">
        <v>8</v>
      </c>
      <c r="C13" s="418">
        <v>12532</v>
      </c>
      <c r="D13" s="420" t="s">
        <v>108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501"/>
      <c r="CO13" s="501"/>
      <c r="CP13" s="501"/>
      <c r="CQ13" s="501"/>
      <c r="CR13" s="501"/>
      <c r="CS13" s="501"/>
      <c r="CT13" s="501"/>
      <c r="CU13" s="501"/>
      <c r="CV13" s="501"/>
      <c r="CW13" s="501"/>
    </row>
    <row r="14" spans="2:101" s="322" customFormat="1" ht="20.100000000000001" customHeight="1" x14ac:dyDescent="0.5">
      <c r="B14" s="324">
        <v>9</v>
      </c>
      <c r="C14" s="418">
        <v>12540</v>
      </c>
      <c r="D14" s="420" t="s">
        <v>136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501"/>
      <c r="CO14" s="501"/>
      <c r="CP14" s="501"/>
      <c r="CQ14" s="501"/>
      <c r="CR14" s="501"/>
      <c r="CS14" s="501"/>
      <c r="CT14" s="501"/>
      <c r="CU14" s="501"/>
      <c r="CV14" s="501"/>
      <c r="CW14" s="501"/>
    </row>
    <row r="15" spans="2:101" s="322" customFormat="1" ht="20.100000000000001" customHeight="1" x14ac:dyDescent="0.5">
      <c r="B15" s="324">
        <v>10</v>
      </c>
      <c r="C15" s="418">
        <v>12542</v>
      </c>
      <c r="D15" s="420" t="s">
        <v>112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501"/>
      <c r="CO15" s="501"/>
      <c r="CP15" s="501"/>
      <c r="CQ15" s="501"/>
      <c r="CR15" s="501"/>
      <c r="CS15" s="501"/>
      <c r="CT15" s="501"/>
      <c r="CU15" s="501"/>
      <c r="CV15" s="501"/>
      <c r="CW15" s="501"/>
    </row>
    <row r="16" spans="2:101" s="322" customFormat="1" ht="20.100000000000001" customHeight="1" x14ac:dyDescent="0.65">
      <c r="B16" s="324">
        <v>11</v>
      </c>
      <c r="C16" s="418">
        <v>12546</v>
      </c>
      <c r="D16" s="420" t="s">
        <v>113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502"/>
      <c r="CO16" s="502"/>
      <c r="CP16" s="502"/>
      <c r="CQ16" s="502"/>
      <c r="CR16" s="502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418">
        <v>12549</v>
      </c>
      <c r="D17" s="420" t="s">
        <v>114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502"/>
      <c r="CO17" s="502"/>
      <c r="CP17" s="502"/>
      <c r="CQ17" s="502"/>
      <c r="CR17" s="502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418">
        <v>12564</v>
      </c>
      <c r="D18" s="420" t="s">
        <v>184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418">
        <v>12922</v>
      </c>
      <c r="D19" s="420" t="s">
        <v>89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418">
        <v>12954</v>
      </c>
      <c r="D20" s="420" t="s">
        <v>143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418">
        <v>12957</v>
      </c>
      <c r="D21" s="420" t="s">
        <v>144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418">
        <v>13247</v>
      </c>
      <c r="D22" s="420" t="s">
        <v>121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418">
        <v>13329</v>
      </c>
      <c r="D23" s="420" t="s">
        <v>92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418">
        <v>13332</v>
      </c>
      <c r="D24" s="420" t="s">
        <v>93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80</v>
      </c>
      <c r="CJ24" s="330">
        <v>19</v>
      </c>
      <c r="CK24" s="321"/>
      <c r="CL24" s="321">
        <f t="shared" si="1"/>
        <v>0</v>
      </c>
    </row>
    <row r="25" spans="2:101" s="322" customFormat="1" ht="20.100000000000001" customHeight="1" x14ac:dyDescent="0.5">
      <c r="B25" s="324">
        <v>20</v>
      </c>
      <c r="C25" s="418">
        <v>13385</v>
      </c>
      <c r="D25" s="420" t="s">
        <v>146</v>
      </c>
      <c r="E25" s="361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>
        <v>1</v>
      </c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29">
        <f t="shared" si="0"/>
        <v>79</v>
      </c>
      <c r="CJ25" s="330">
        <v>20</v>
      </c>
      <c r="CK25" s="321"/>
      <c r="CL25" s="321">
        <f t="shared" si="1"/>
        <v>1</v>
      </c>
    </row>
    <row r="26" spans="2:101" s="322" customFormat="1" ht="20.100000000000001" customHeight="1" x14ac:dyDescent="0.5">
      <c r="B26" s="324">
        <v>21</v>
      </c>
      <c r="C26" s="418">
        <v>13426</v>
      </c>
      <c r="D26" s="420" t="s">
        <v>126</v>
      </c>
      <c r="E26" s="361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>
        <v>1</v>
      </c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si="0"/>
        <v>79</v>
      </c>
      <c r="CJ26" s="330">
        <v>21</v>
      </c>
      <c r="CK26" s="321"/>
      <c r="CL26" s="321">
        <f t="shared" si="1"/>
        <v>1</v>
      </c>
    </row>
    <row r="27" spans="2:101" s="322" customFormat="1" ht="20.100000000000001" customHeight="1" x14ac:dyDescent="0.5">
      <c r="B27" s="324">
        <v>22</v>
      </c>
      <c r="C27" s="418">
        <v>13428</v>
      </c>
      <c r="D27" s="420" t="s">
        <v>198</v>
      </c>
      <c r="E27" s="361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>
        <v>1</v>
      </c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0"/>
        <v>79</v>
      </c>
      <c r="CJ27" s="330">
        <v>22</v>
      </c>
      <c r="CK27" s="321"/>
      <c r="CL27" s="321">
        <f t="shared" si="1"/>
        <v>1</v>
      </c>
    </row>
    <row r="28" spans="2:101" s="322" customFormat="1" ht="20.100000000000001" customHeight="1" x14ac:dyDescent="0.5">
      <c r="B28" s="324">
        <v>23</v>
      </c>
      <c r="C28" s="418">
        <v>13502</v>
      </c>
      <c r="D28" s="420" t="s">
        <v>127</v>
      </c>
      <c r="E28" s="361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>
        <v>1</v>
      </c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29">
        <f t="shared" si="0"/>
        <v>79</v>
      </c>
      <c r="CJ28" s="330">
        <v>23</v>
      </c>
      <c r="CK28" s="321"/>
      <c r="CL28" s="321">
        <f t="shared" si="1"/>
        <v>1</v>
      </c>
    </row>
    <row r="29" spans="2:101" s="322" customFormat="1" ht="20.100000000000001" customHeight="1" x14ac:dyDescent="0.5">
      <c r="B29" s="324">
        <v>24</v>
      </c>
      <c r="C29" s="418">
        <v>13700</v>
      </c>
      <c r="D29" s="420" t="s">
        <v>199</v>
      </c>
      <c r="E29" s="361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>
        <v>1</v>
      </c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>
        <f t="shared" si="0"/>
        <v>79</v>
      </c>
      <c r="CJ29" s="330">
        <v>24</v>
      </c>
      <c r="CK29" s="321"/>
      <c r="CL29" s="321">
        <f t="shared" si="1"/>
        <v>1</v>
      </c>
    </row>
    <row r="30" spans="2:101" s="322" customFormat="1" ht="20.100000000000001" customHeight="1" x14ac:dyDescent="0.5">
      <c r="B30" s="324">
        <v>25</v>
      </c>
      <c r="C30" s="418"/>
      <c r="D30" s="420" t="s">
        <v>213</v>
      </c>
      <c r="E30" s="361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>
        <v>1</v>
      </c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>
        <f t="shared" si="0"/>
        <v>79</v>
      </c>
      <c r="CJ30" s="330">
        <v>25</v>
      </c>
      <c r="CK30" s="321"/>
      <c r="CL30" s="321">
        <f t="shared" si="1"/>
        <v>1</v>
      </c>
    </row>
    <row r="31" spans="2:101" s="322" customFormat="1" ht="20.100000000000001" customHeight="1" x14ac:dyDescent="0.5">
      <c r="B31" s="324">
        <v>26</v>
      </c>
      <c r="C31" s="418"/>
      <c r="D31" s="420"/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>
        <f t="shared" si="0"/>
        <v>80</v>
      </c>
      <c r="CJ31" s="330">
        <v>26</v>
      </c>
      <c r="CK31" s="321"/>
      <c r="CL31" s="321">
        <f t="shared" si="1"/>
        <v>0</v>
      </c>
    </row>
    <row r="32" spans="2:101" s="322" customFormat="1" ht="20.100000000000001" customHeight="1" x14ac:dyDescent="0.55000000000000004">
      <c r="B32" s="324">
        <v>27</v>
      </c>
      <c r="C32" s="379"/>
      <c r="D32" s="382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>
        <f t="shared" si="0"/>
        <v>80</v>
      </c>
      <c r="CJ32" s="330">
        <v>27</v>
      </c>
      <c r="CK32" s="321"/>
      <c r="CL32" s="321">
        <f t="shared" si="1"/>
        <v>0</v>
      </c>
    </row>
    <row r="33" spans="2:90" s="322" customFormat="1" ht="20.100000000000001" customHeight="1" x14ac:dyDescent="0.5">
      <c r="B33" s="324">
        <v>28</v>
      </c>
      <c r="C33" s="355"/>
      <c r="D33" s="503"/>
      <c r="E33" s="504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>
        <f t="shared" si="0"/>
        <v>80</v>
      </c>
      <c r="CJ33" s="330">
        <v>28</v>
      </c>
      <c r="CK33" s="321"/>
      <c r="CL33" s="321">
        <f t="shared" si="1"/>
        <v>0</v>
      </c>
    </row>
    <row r="34" spans="2:90" s="322" customFormat="1" ht="20.100000000000001" customHeight="1" x14ac:dyDescent="0.5">
      <c r="B34" s="324">
        <v>29</v>
      </c>
      <c r="C34" s="355"/>
      <c r="D34" s="357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>
        <f t="shared" si="0"/>
        <v>80</v>
      </c>
      <c r="CJ34" s="330">
        <v>24</v>
      </c>
      <c r="CK34" s="321"/>
      <c r="CL34" s="321">
        <f t="shared" si="1"/>
        <v>0</v>
      </c>
    </row>
    <row r="35" spans="2:90" s="322" customFormat="1" ht="20.100000000000001" customHeight="1" x14ac:dyDescent="0.5">
      <c r="B35" s="324">
        <v>30</v>
      </c>
      <c r="C35" s="358"/>
      <c r="D35" s="360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>
        <f t="shared" si="0"/>
        <v>80</v>
      </c>
      <c r="CJ35" s="330">
        <v>25</v>
      </c>
      <c r="CK35" s="321"/>
      <c r="CL35" s="321">
        <f t="shared" si="1"/>
        <v>0</v>
      </c>
    </row>
    <row r="36" spans="2:90" s="322" customFormat="1" ht="20.100000000000001" customHeight="1" x14ac:dyDescent="0.5">
      <c r="B36" s="324">
        <v>31</v>
      </c>
      <c r="C36" s="358"/>
      <c r="D36" s="505"/>
      <c r="E36" s="506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>
        <f t="shared" si="0"/>
        <v>80</v>
      </c>
      <c r="CJ36" s="330">
        <v>26</v>
      </c>
      <c r="CK36" s="321"/>
      <c r="CL36" s="321">
        <f t="shared" si="1"/>
        <v>0</v>
      </c>
    </row>
    <row r="37" spans="2:90" s="322" customFormat="1" ht="20.100000000000001" customHeight="1" x14ac:dyDescent="0.5">
      <c r="B37" s="324">
        <v>32</v>
      </c>
      <c r="C37" s="362"/>
      <c r="D37" s="360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>
        <f t="shared" si="0"/>
        <v>80</v>
      </c>
      <c r="CJ37" s="330">
        <v>27</v>
      </c>
      <c r="CK37" s="321"/>
      <c r="CL37" s="321">
        <f t="shared" si="1"/>
        <v>0</v>
      </c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>
        <f t="shared" si="0"/>
        <v>80</v>
      </c>
      <c r="CJ38" s="330">
        <v>28</v>
      </c>
      <c r="CK38" s="321"/>
      <c r="CL38" s="321">
        <f t="shared" si="1"/>
        <v>0</v>
      </c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>
        <f t="shared" si="0"/>
        <v>80</v>
      </c>
      <c r="CJ39" s="330">
        <v>29</v>
      </c>
      <c r="CK39" s="321"/>
      <c r="CL39" s="321">
        <f t="shared" si="1"/>
        <v>0</v>
      </c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410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411"/>
      <c r="BR40" s="411"/>
      <c r="BS40" s="411"/>
      <c r="BT40" s="411"/>
      <c r="BU40" s="411"/>
      <c r="BV40" s="411"/>
      <c r="BW40" s="411"/>
      <c r="BX40" s="411"/>
      <c r="BY40" s="411"/>
      <c r="BZ40" s="411"/>
      <c r="CA40" s="411"/>
      <c r="CB40" s="411"/>
      <c r="CC40" s="411"/>
      <c r="CD40" s="411"/>
      <c r="CE40" s="411"/>
      <c r="CF40" s="411"/>
      <c r="CG40" s="411"/>
      <c r="CH40" s="412"/>
      <c r="CI40" s="413">
        <f t="shared" si="0"/>
        <v>80</v>
      </c>
      <c r="CJ40" s="414">
        <v>30</v>
      </c>
      <c r="CK40" s="321"/>
      <c r="CL40" s="321">
        <f t="shared" si="1"/>
        <v>0</v>
      </c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E25" sqref="AE25"/>
    </sheetView>
  </sheetViews>
  <sheetFormatPr defaultColWidth="9.140625" defaultRowHeight="21.75" x14ac:dyDescent="0.5"/>
  <cols>
    <col min="1" max="1" width="5.42578125" style="76" customWidth="1"/>
    <col min="2" max="2" width="3.28515625" style="76" customWidth="1"/>
    <col min="3" max="3" width="28.5703125" style="76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89" t="s">
        <v>209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2:27" ht="18.95" customHeight="1" thickBot="1" x14ac:dyDescent="0.55000000000000004">
      <c r="B2" s="77"/>
      <c r="C2" s="77"/>
      <c r="D2" s="510" t="s">
        <v>38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2"/>
      <c r="V2" s="513" t="s">
        <v>3</v>
      </c>
      <c r="W2" s="514"/>
      <c r="X2" s="514"/>
      <c r="Y2" s="515"/>
      <c r="Z2" s="78" t="s">
        <v>4</v>
      </c>
      <c r="AA2" s="77"/>
    </row>
    <row r="3" spans="2:27" ht="18.95" customHeight="1" x14ac:dyDescent="0.55000000000000004">
      <c r="B3" s="79" t="s">
        <v>0</v>
      </c>
      <c r="C3" s="240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6" t="s">
        <v>39</v>
      </c>
      <c r="X3" s="519" t="s">
        <v>40</v>
      </c>
      <c r="Y3" s="522" t="s">
        <v>1</v>
      </c>
      <c r="Z3" s="84" t="s">
        <v>6</v>
      </c>
      <c r="AA3" s="85"/>
    </row>
    <row r="4" spans="2:27" ht="18.95" customHeight="1" x14ac:dyDescent="0.55000000000000004">
      <c r="B4" s="79" t="s">
        <v>2</v>
      </c>
      <c r="C4" s="240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7"/>
      <c r="X4" s="520"/>
      <c r="Y4" s="523"/>
      <c r="Z4" s="84" t="s">
        <v>8</v>
      </c>
      <c r="AA4" s="85" t="s">
        <v>9</v>
      </c>
    </row>
    <row r="5" spans="2:27" ht="18.95" customHeight="1" thickBot="1" x14ac:dyDescent="0.6">
      <c r="B5" s="89"/>
      <c r="C5" s="240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8"/>
      <c r="X5" s="521"/>
      <c r="Y5" s="524"/>
      <c r="Z5" s="84" t="s">
        <v>11</v>
      </c>
      <c r="AA5" s="85"/>
    </row>
    <row r="6" spans="2:27" ht="18.95" customHeight="1" thickBot="1" x14ac:dyDescent="0.6">
      <c r="B6" s="91"/>
      <c r="C6" s="241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31" si="0">SUM(D6:U6)</f>
        <v>50</v>
      </c>
      <c r="W6" s="97">
        <v>20</v>
      </c>
      <c r="X6" s="97">
        <v>30</v>
      </c>
      <c r="Y6" s="98">
        <f t="shared" ref="Y6:Y28" si="1">SUM(V6:X6)</f>
        <v>100</v>
      </c>
      <c r="Z6" s="99"/>
      <c r="AA6" s="91"/>
    </row>
    <row r="7" spans="2:27" ht="20.100000000000001" customHeight="1" x14ac:dyDescent="0.5">
      <c r="B7" s="100">
        <v>1</v>
      </c>
      <c r="C7" s="228" t="str">
        <f>'เวลาเรียน2-4'!D6</f>
        <v>เด็กหญิง จอมขวัญ  ส้มอั๋น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110">
        <v>2</v>
      </c>
      <c r="C8" s="228" t="str">
        <f>'เวลาเรียน2-4'!D7</f>
        <v>เด็กหญิง พกาวรรณ  แม้นประดิษฐ์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100">
        <v>3</v>
      </c>
      <c r="C9" s="228" t="str">
        <f>'เวลาเรียน2-4'!D8</f>
        <v>เด็กชาย เพชรพนม  เอี่ยมแก้ว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110">
        <v>4</v>
      </c>
      <c r="C10" s="228" t="str">
        <f>'เวลาเรียน2-4'!D9</f>
        <v>เด็กชาย ชนะชัย  ต่างใจ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100">
        <v>5</v>
      </c>
      <c r="C11" s="228" t="str">
        <f>'เวลาเรียน2-4'!D10</f>
        <v>เด็กหญิง นุชนาฎ  ธันวานนท์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110">
        <v>6</v>
      </c>
      <c r="C12" s="228" t="str">
        <f>'เวลาเรียน2-4'!D11</f>
        <v>เด็กชาย ฐปณวัฒน์  กองอ้น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100">
        <v>7</v>
      </c>
      <c r="C13" s="228" t="str">
        <f>'เวลาเรียน2-4'!D12</f>
        <v>เด็กหญิง ปัญญารัตน์  นามกระโทก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110">
        <v>8</v>
      </c>
      <c r="C14" s="228" t="str">
        <f>'เวลาเรียน2-4'!D13</f>
        <v>เด็กหญิง ปอ  เพ็งกระจ่าง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100">
        <v>9</v>
      </c>
      <c r="C15" s="228" t="str">
        <f>'เวลาเรียน2-4'!D14</f>
        <v>เด็กชาย วิวัฒน์  วิลาลัย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110">
        <v>10</v>
      </c>
      <c r="C16" s="228" t="str">
        <f>'เวลาเรียน2-4'!D15</f>
        <v>เด็กชาย ธีรวุฒิ  ทรวดทรง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100">
        <v>11</v>
      </c>
      <c r="C17" s="228" t="str">
        <f>'เวลาเรียน2-4'!D16</f>
        <v>เด็กชาย ภากร  วงศ์สุข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110">
        <v>12</v>
      </c>
      <c r="C18" s="228" t="str">
        <f>'เวลาเรียน2-4'!D17</f>
        <v>เด็กชาย สุทธิพงศ์  ทรัพย์สกุล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100">
        <v>13</v>
      </c>
      <c r="C19" s="228" t="str">
        <f>'เวลาเรียน2-4'!D18</f>
        <v>เด็กหญิง นิรมล  อินทรสร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110">
        <v>14</v>
      </c>
      <c r="C20" s="228" t="str">
        <f>'เวลาเรียน2-4'!D19</f>
        <v>เด็กชาย ธงชัย  บุญมา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100">
        <v>15</v>
      </c>
      <c r="C21" s="228" t="str">
        <f>'เวลาเรียน2-4'!D20</f>
        <v>เด็กชาย ชนกภัทร์  วงษ์สง่า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110">
        <v>16</v>
      </c>
      <c r="C22" s="228" t="str">
        <f>'เวลาเรียน2-4'!D21</f>
        <v>เด็กชาย อรรถวุฒิ  ชวดจอหอ</v>
      </c>
      <c r="D22" s="111"/>
      <c r="E22" s="112"/>
      <c r="F22" s="112">
        <v>5</v>
      </c>
      <c r="G22" s="113">
        <v>5</v>
      </c>
      <c r="H22" s="114">
        <v>6</v>
      </c>
      <c r="I22" s="114">
        <v>6</v>
      </c>
      <c r="J22" s="114">
        <v>8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30</v>
      </c>
      <c r="W22" s="112">
        <v>12</v>
      </c>
      <c r="X22" s="112">
        <v>20</v>
      </c>
      <c r="Y22" s="108">
        <f t="shared" si="1"/>
        <v>62</v>
      </c>
      <c r="Z22" s="367" t="str">
        <f t="shared" si="2"/>
        <v>2</v>
      </c>
      <c r="AA22" s="117"/>
    </row>
    <row r="23" spans="2:27" ht="20.100000000000001" customHeight="1" x14ac:dyDescent="0.5">
      <c r="B23" s="100">
        <v>17</v>
      </c>
      <c r="C23" s="228" t="str">
        <f>'เวลาเรียน2-4'!D22</f>
        <v>เด็กชาย อภิเดช  มาศศักดา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110">
        <v>18</v>
      </c>
      <c r="C24" s="228" t="str">
        <f>'เวลาเรียน2-4'!D23</f>
        <v>เด็กหญิง ฐิติพร   อะโน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100">
        <v>19</v>
      </c>
      <c r="C25" s="228" t="str">
        <f>'เวลาเรียน2-4'!D24</f>
        <v>เด็กหญิง สุธินันท์   ราชสำเภา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110">
        <v>20</v>
      </c>
      <c r="C26" s="228" t="str">
        <f>'เวลาเรียน2-4'!D25</f>
        <v>เด็กชาย ศราวุฒิ  ป้องคำสิงห์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/>
      <c r="X26" s="112"/>
      <c r="Y26" s="108">
        <f t="shared" si="1"/>
        <v>0</v>
      </c>
      <c r="Z26" s="367" t="str">
        <f t="shared" si="2"/>
        <v>0</v>
      </c>
      <c r="AA26" s="117"/>
    </row>
    <row r="27" spans="2:27" ht="20.100000000000001" customHeight="1" x14ac:dyDescent="0.5">
      <c r="B27" s="100">
        <v>21</v>
      </c>
      <c r="C27" s="228" t="str">
        <f>'เวลาเรียน2-4'!D26</f>
        <v>เด็กหญิง กมลลักษณ์  มาสงค์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/>
      <c r="X27" s="118"/>
      <c r="Y27" s="108">
        <f t="shared" si="1"/>
        <v>0</v>
      </c>
      <c r="Z27" s="367" t="str">
        <f t="shared" si="2"/>
        <v>0</v>
      </c>
      <c r="AA27" s="117"/>
    </row>
    <row r="28" spans="2:27" ht="20.100000000000001" customHeight="1" x14ac:dyDescent="0.5">
      <c r="B28" s="110">
        <v>22</v>
      </c>
      <c r="C28" s="228" t="str">
        <f>'เวลาเรียน2-4'!D27</f>
        <v>เด็กชาย เตชะสิทธิ์  สุขมะ</v>
      </c>
      <c r="D28" s="111"/>
      <c r="E28" s="112"/>
      <c r="F28" s="112">
        <v>9</v>
      </c>
      <c r="G28" s="113">
        <v>8</v>
      </c>
      <c r="H28" s="114">
        <v>9</v>
      </c>
      <c r="I28" s="114">
        <v>10</v>
      </c>
      <c r="J28" s="114">
        <v>10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46</v>
      </c>
      <c r="W28" s="112">
        <v>18</v>
      </c>
      <c r="X28" s="112">
        <v>28</v>
      </c>
      <c r="Y28" s="108">
        <f t="shared" si="1"/>
        <v>92</v>
      </c>
      <c r="Z28" s="367">
        <f t="shared" si="2"/>
        <v>4</v>
      </c>
      <c r="AA28" s="117"/>
    </row>
    <row r="29" spans="2:27" ht="20.100000000000001" customHeight="1" x14ac:dyDescent="0.5">
      <c r="B29" s="100">
        <v>23</v>
      </c>
      <c r="C29" s="228" t="str">
        <f>'เวลาเรียน2-4'!D28</f>
        <v>เด็กหญิง วราภรณ์  เกษมราช</v>
      </c>
      <c r="D29" s="111"/>
      <c r="E29" s="112"/>
      <c r="F29" s="112">
        <v>8</v>
      </c>
      <c r="G29" s="113">
        <v>8</v>
      </c>
      <c r="H29" s="114">
        <v>8</v>
      </c>
      <c r="I29" s="114">
        <v>8</v>
      </c>
      <c r="J29" s="114">
        <v>8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si="0"/>
        <v>40</v>
      </c>
      <c r="W29" s="118">
        <v>12</v>
      </c>
      <c r="X29" s="118">
        <v>22</v>
      </c>
      <c r="Y29" s="108">
        <f t="shared" ref="Y29:Y31" si="3">SUM(V29:X29)</f>
        <v>74</v>
      </c>
      <c r="Z29" s="367" t="str">
        <f t="shared" ref="Z29:Z31" si="4">IF(Y29&lt;50,"0",IF(Y29&lt;55,"1",IF(Y29&lt;60,"1.5",IF(Y29&lt;65,"2",IF(Y29&lt;70,"2.5",IF(Y29&lt;75,"3",IF(Y29&lt;80,"3.5",4)))))))</f>
        <v>3</v>
      </c>
      <c r="AA29" s="117"/>
    </row>
    <row r="30" spans="2:27" ht="20.100000000000001" customHeight="1" x14ac:dyDescent="0.5">
      <c r="B30" s="110">
        <v>24</v>
      </c>
      <c r="C30" s="228" t="str">
        <f>'เวลาเรียน2-4'!D29</f>
        <v>เด็กชาย อนุวัฒน์  จารีย์</v>
      </c>
      <c r="D30" s="111"/>
      <c r="E30" s="112"/>
      <c r="F30" s="112">
        <v>7</v>
      </c>
      <c r="G30" s="113">
        <v>7</v>
      </c>
      <c r="H30" s="114">
        <v>7</v>
      </c>
      <c r="I30" s="114">
        <v>6</v>
      </c>
      <c r="J30" s="114">
        <v>9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>
        <f t="shared" si="0"/>
        <v>36</v>
      </c>
      <c r="W30" s="112">
        <v>13</v>
      </c>
      <c r="X30" s="112">
        <v>15</v>
      </c>
      <c r="Y30" s="108">
        <f t="shared" si="3"/>
        <v>64</v>
      </c>
      <c r="Z30" s="367" t="str">
        <f t="shared" si="4"/>
        <v>2</v>
      </c>
      <c r="AA30" s="117"/>
    </row>
    <row r="31" spans="2:27" ht="20.100000000000001" customHeight="1" x14ac:dyDescent="0.5">
      <c r="B31" s="119">
        <v>25</v>
      </c>
      <c r="C31" s="228" t="str">
        <f>'เวลาเรียน2-4'!D30</f>
        <v>เด็กหญิงนภัค  ลักษณะสุต</v>
      </c>
      <c r="D31" s="111"/>
      <c r="E31" s="112"/>
      <c r="F31" s="112">
        <v>7</v>
      </c>
      <c r="G31" s="113">
        <v>7</v>
      </c>
      <c r="H31" s="114">
        <v>7</v>
      </c>
      <c r="I31" s="114">
        <v>6</v>
      </c>
      <c r="J31" s="114">
        <v>9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>
        <f t="shared" si="0"/>
        <v>36</v>
      </c>
      <c r="W31" s="112">
        <v>15</v>
      </c>
      <c r="X31" s="112">
        <v>15</v>
      </c>
      <c r="Y31" s="108">
        <f t="shared" si="3"/>
        <v>66</v>
      </c>
      <c r="Z31" s="367" t="str">
        <f t="shared" si="4"/>
        <v>2.5</v>
      </c>
      <c r="AA31" s="120"/>
    </row>
    <row r="32" spans="2:27" ht="20.100000000000001" customHeight="1" x14ac:dyDescent="0.5">
      <c r="B32" s="110">
        <v>26</v>
      </c>
      <c r="C32" s="228"/>
      <c r="D32" s="111"/>
      <c r="E32" s="112"/>
      <c r="F32" s="112"/>
      <c r="G32" s="113"/>
      <c r="H32" s="114"/>
      <c r="I32" s="114"/>
      <c r="J32" s="114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/>
      <c r="W32" s="112"/>
      <c r="X32" s="112"/>
      <c r="Y32" s="108"/>
      <c r="Z32" s="367"/>
      <c r="AA32" s="117"/>
    </row>
    <row r="33" spans="2:27" ht="20.100000000000001" customHeight="1" x14ac:dyDescent="0.5">
      <c r="B33" s="100">
        <v>27</v>
      </c>
      <c r="C33" s="228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110">
        <v>28</v>
      </c>
      <c r="C34" s="101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101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108"/>
      <c r="Z40" s="367"/>
      <c r="AA40" s="117"/>
    </row>
    <row r="41" spans="2:27" ht="20.100000000000001" customHeight="1" thickBot="1" x14ac:dyDescent="0.55000000000000004">
      <c r="B41" s="384">
        <v>35</v>
      </c>
      <c r="C41" s="385"/>
      <c r="D41" s="386"/>
      <c r="E41" s="375"/>
      <c r="F41" s="375"/>
      <c r="G41" s="376"/>
      <c r="H41" s="387"/>
      <c r="I41" s="387"/>
      <c r="J41" s="387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8"/>
      <c r="V41" s="389"/>
      <c r="W41" s="375"/>
      <c r="X41" s="375"/>
      <c r="Y41" s="390"/>
      <c r="Z41" s="391"/>
      <c r="AA41" s="392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9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2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7">
        <v>1.5</v>
      </c>
      <c r="T45" s="508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3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7">
        <v>2.5</v>
      </c>
      <c r="T47" s="509"/>
      <c r="U47" s="123" t="s">
        <v>27</v>
      </c>
      <c r="V47" s="124"/>
      <c r="W47" s="125">
        <f>COUNTIF($Z$7:$Z$42,"2.5")</f>
        <v>2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3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7">
        <v>3.5</v>
      </c>
      <c r="T49" s="509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3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25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B1:J432"/>
  <sheetViews>
    <sheetView tabSelected="1" view="pageBreakPreview" zoomScaleNormal="100" zoomScaleSheetLayoutView="100" workbookViewId="0">
      <selection activeCell="O24" sqref="O24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21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6" t="s">
        <v>154</v>
      </c>
      <c r="C1" s="536"/>
      <c r="D1" s="536"/>
      <c r="E1" s="536"/>
      <c r="F1" s="536"/>
      <c r="G1" s="536"/>
      <c r="H1" s="536"/>
      <c r="I1" s="536"/>
      <c r="J1" s="536"/>
    </row>
    <row r="2" spans="2:10" ht="24.95" customHeight="1" x14ac:dyDescent="0.55000000000000004">
      <c r="B2" s="536" t="s">
        <v>181</v>
      </c>
      <c r="C2" s="536"/>
      <c r="D2" s="536"/>
      <c r="E2" s="536"/>
      <c r="F2" s="536"/>
      <c r="G2" s="536"/>
      <c r="H2" s="536"/>
      <c r="I2" s="536"/>
      <c r="J2" s="536"/>
    </row>
    <row r="3" spans="2:10" s="5" customFormat="1" ht="18" customHeight="1" x14ac:dyDescent="0.5">
      <c r="B3" s="537" t="s">
        <v>33</v>
      </c>
      <c r="C3" s="537" t="s">
        <v>34</v>
      </c>
      <c r="D3" s="538" t="s">
        <v>51</v>
      </c>
      <c r="E3" s="2" t="s">
        <v>3</v>
      </c>
      <c r="F3" s="2" t="s">
        <v>155</v>
      </c>
      <c r="G3" s="539" t="s">
        <v>43</v>
      </c>
      <c r="H3" s="15"/>
      <c r="I3" s="3"/>
      <c r="J3" s="4"/>
    </row>
    <row r="4" spans="2:10" s="5" customFormat="1" ht="18" customHeight="1" x14ac:dyDescent="0.5">
      <c r="B4" s="537"/>
      <c r="C4" s="537"/>
      <c r="D4" s="538"/>
      <c r="E4" s="6">
        <v>100</v>
      </c>
      <c r="F4" s="6" t="s">
        <v>156</v>
      </c>
      <c r="G4" s="539"/>
      <c r="H4" s="16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'เวลาเรียน2-4'!C6</f>
        <v>12462</v>
      </c>
      <c r="D5" s="17" t="str">
        <f>'เวลาเรียน2-4'!D6</f>
        <v>เด็กหญิง จอมขวัญ  ส้มอั๋น</v>
      </c>
      <c r="E5" s="8">
        <f>'รวมคะแนน2-4'!Y7</f>
        <v>57</v>
      </c>
      <c r="F5" s="8" t="str">
        <f>'รวมคะแนน2-4'!Z7</f>
        <v>1.5</v>
      </c>
      <c r="G5" s="9"/>
      <c r="H5" s="529" t="s">
        <v>15</v>
      </c>
      <c r="I5" s="529"/>
      <c r="J5" s="530"/>
    </row>
    <row r="6" spans="2:10" s="5" customFormat="1" ht="20.100000000000001" customHeight="1" x14ac:dyDescent="0.5">
      <c r="B6" s="8">
        <v>2</v>
      </c>
      <c r="C6" s="8">
        <f>'เวลาเรียน2-4'!C7</f>
        <v>12468</v>
      </c>
      <c r="D6" s="17" t="str">
        <f>'เวลาเรียน2-4'!D7</f>
        <v>เด็กหญิง พกาวรรณ  แม้นประดิษฐ์</v>
      </c>
      <c r="E6" s="8">
        <f>'รวมคะแนน2-4'!Y8</f>
        <v>52</v>
      </c>
      <c r="F6" s="8" t="str">
        <f>'รวมคะแนน2-4'!Z8</f>
        <v>1</v>
      </c>
      <c r="G6" s="9"/>
      <c r="H6" s="16" t="s">
        <v>157</v>
      </c>
      <c r="I6" s="243">
        <f>'รวมคะแนน2-4'!W44</f>
        <v>2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'เวลาเรียน2-4'!C8</f>
        <v>12480</v>
      </c>
      <c r="D7" s="17" t="str">
        <f>'เวลาเรียน2-4'!D8</f>
        <v>เด็กชาย เพชรพนม  เอี่ยมแก้ว</v>
      </c>
      <c r="E7" s="8">
        <f>'รวมคะแนน2-4'!Y9</f>
        <v>59</v>
      </c>
      <c r="F7" s="8" t="str">
        <f>'รวมคะแนน2-4'!Z9</f>
        <v>1.5</v>
      </c>
      <c r="G7" s="9"/>
      <c r="H7" s="16" t="s">
        <v>158</v>
      </c>
      <c r="I7" s="243">
        <f>'รวมคะแนน2-4'!W45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'เวลาเรียน2-4'!C9</f>
        <v>12487</v>
      </c>
      <c r="D8" s="17" t="str">
        <f>'เวลาเรียน2-4'!D9</f>
        <v>เด็กชาย ชนะชัย  ต่างใจ</v>
      </c>
      <c r="E8" s="8">
        <f>'รวมคะแนน2-4'!Y10</f>
        <v>63</v>
      </c>
      <c r="F8" s="8" t="str">
        <f>'รวมคะแนน2-4'!Z10</f>
        <v>2</v>
      </c>
      <c r="G8" s="9"/>
      <c r="H8" s="16" t="s">
        <v>159</v>
      </c>
      <c r="I8" s="243">
        <f>'รวมคะแนน2-4'!W46</f>
        <v>3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'เวลาเรียน2-4'!C10</f>
        <v>12490</v>
      </c>
      <c r="D9" s="17" t="str">
        <f>'เวลาเรียน2-4'!D10</f>
        <v>เด็กหญิง นุชนาฎ  ธันวานนท์</v>
      </c>
      <c r="E9" s="8">
        <f>'รวมคะแนน2-4'!Y11</f>
        <v>71</v>
      </c>
      <c r="F9" s="8" t="str">
        <f>'รวมคะแนน2-4'!Z11</f>
        <v>3</v>
      </c>
      <c r="G9" s="9"/>
      <c r="H9" s="16" t="s">
        <v>160</v>
      </c>
      <c r="I9" s="243">
        <f>'รวมคะแนน2-4'!W47</f>
        <v>2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'เวลาเรียน2-4'!C11</f>
        <v>12509</v>
      </c>
      <c r="D10" s="17" t="str">
        <f>'เวลาเรียน2-4'!D11</f>
        <v>เด็กชาย ฐปณวัฒน์  กองอ้น</v>
      </c>
      <c r="E10" s="8">
        <f>'รวมคะแนน2-4'!Y12</f>
        <v>54</v>
      </c>
      <c r="F10" s="8" t="str">
        <f>'รวมคะแนน2-4'!Z12</f>
        <v>1</v>
      </c>
      <c r="G10" s="9"/>
      <c r="H10" s="16" t="s">
        <v>161</v>
      </c>
      <c r="I10" s="243">
        <f>'รวมคะแนน2-4'!W48</f>
        <v>3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'เวลาเรียน2-4'!C12</f>
        <v>12529</v>
      </c>
      <c r="D11" s="17" t="str">
        <f>'เวลาเรียน2-4'!D12</f>
        <v>เด็กหญิง ปัญญารัตน์  นามกระโทก</v>
      </c>
      <c r="E11" s="8">
        <f>'รวมคะแนน2-4'!Y13</f>
        <v>0</v>
      </c>
      <c r="F11" s="8" t="str">
        <f>'รวมคะแนน2-4'!Z13</f>
        <v>0</v>
      </c>
      <c r="G11" s="9"/>
      <c r="H11" s="16" t="s">
        <v>162</v>
      </c>
      <c r="I11" s="243">
        <f>'รวมคะแนน2-4'!W49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'เวลาเรียน2-4'!C13</f>
        <v>12532</v>
      </c>
      <c r="D12" s="17" t="str">
        <f>'เวลาเรียน2-4'!D13</f>
        <v>เด็กหญิง ปอ  เพ็งกระจ่าง</v>
      </c>
      <c r="E12" s="8">
        <f>'รวมคะแนน2-4'!Y14</f>
        <v>86</v>
      </c>
      <c r="F12" s="8">
        <f>'รวมคะแนน2-4'!Z14</f>
        <v>4</v>
      </c>
      <c r="G12" s="9"/>
      <c r="H12" s="16" t="s">
        <v>163</v>
      </c>
      <c r="I12" s="243">
        <f>'รวมคะแนน2-4'!W50</f>
        <v>3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'เวลาเรียน2-4'!C14</f>
        <v>12540</v>
      </c>
      <c r="D13" s="17" t="str">
        <f>'เวลาเรียน2-4'!D14</f>
        <v>เด็กชาย วิวัฒน์  วิลาลัย</v>
      </c>
      <c r="E13" s="8">
        <f>'รวมคะแนน2-4'!Y15</f>
        <v>74</v>
      </c>
      <c r="F13" s="8" t="str">
        <f>'รวมคะแนน2-4'!Z15</f>
        <v>3</v>
      </c>
      <c r="G13" s="9"/>
      <c r="H13" s="18" t="s">
        <v>164</v>
      </c>
      <c r="I13" s="245">
        <f>SUM(I6:I12)</f>
        <v>16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'เวลาเรียน2-4'!C15</f>
        <v>12542</v>
      </c>
      <c r="D14" s="17" t="str">
        <f>'เวลาเรียน2-4'!D15</f>
        <v>เด็กชาย ธีรวุฒิ  ทรวดทรง</v>
      </c>
      <c r="E14" s="8">
        <f>'รวมคะแนน2-4'!Y16</f>
        <v>0</v>
      </c>
      <c r="F14" s="8" t="str">
        <f>'รวมคะแนน2-4'!Z16</f>
        <v>0</v>
      </c>
      <c r="G14" s="9"/>
      <c r="H14" s="16" t="s">
        <v>165</v>
      </c>
      <c r="I14" s="243">
        <f>'รวมคะแนน2-4'!W43</f>
        <v>9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'เวลาเรียน2-4'!C16</f>
        <v>12546</v>
      </c>
      <c r="D15" s="17" t="str">
        <f>'เวลาเรียน2-4'!D16</f>
        <v>เด็กชาย ภากร  วงศ์สุข</v>
      </c>
      <c r="E15" s="8">
        <f>'รวมคะแนน2-4'!Y17</f>
        <v>0</v>
      </c>
      <c r="F15" s="8" t="str">
        <f>'รวมคะแนน2-4'!Z17</f>
        <v>0</v>
      </c>
      <c r="G15" s="9"/>
      <c r="H15" s="16" t="s">
        <v>17</v>
      </c>
      <c r="I15" s="243">
        <f>'รวมคะแนน2-4'!W51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'เวลาเรียน2-4'!C17</f>
        <v>12549</v>
      </c>
      <c r="D16" s="17" t="str">
        <f>'เวลาเรียน2-4'!D17</f>
        <v>เด็กชาย สุทธิพงศ์  ทรัพย์สกุล</v>
      </c>
      <c r="E16" s="8">
        <f>'รวมคะแนน2-4'!Y18</f>
        <v>0</v>
      </c>
      <c r="F16" s="8" t="str">
        <f>'รวมคะแนน2-4'!Z18</f>
        <v>0</v>
      </c>
      <c r="G16" s="9"/>
      <c r="H16" s="16" t="s">
        <v>18</v>
      </c>
      <c r="I16" s="243">
        <f>'รวมคะแนน2-4'!W52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'เวลาเรียน2-4'!C18</f>
        <v>12564</v>
      </c>
      <c r="D17" s="17" t="str">
        <f>'เวลาเรียน2-4'!D18</f>
        <v>เด็กหญิง นิรมล  อินทรสร</v>
      </c>
      <c r="E17" s="8">
        <f>'รวมคะแนน2-4'!Y19</f>
        <v>80</v>
      </c>
      <c r="F17" s="8">
        <f>'รวมคะแนน2-4'!Z19</f>
        <v>4</v>
      </c>
      <c r="G17" s="9"/>
      <c r="H17" s="18" t="s">
        <v>166</v>
      </c>
      <c r="I17" s="245">
        <f>SUM(I14:I16)</f>
        <v>9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'เวลาเรียน2-4'!C19</f>
        <v>12922</v>
      </c>
      <c r="D18" s="17" t="str">
        <f>'เวลาเรียน2-4'!D19</f>
        <v>เด็กชาย ธงชัย  บุญมา</v>
      </c>
      <c r="E18" s="8">
        <f>'รวมคะแนน2-4'!Y20</f>
        <v>0</v>
      </c>
      <c r="F18" s="8" t="str">
        <f>'รวมคะแนน2-4'!Z20</f>
        <v>0</v>
      </c>
      <c r="G18" s="9"/>
      <c r="H18" s="18" t="s">
        <v>1</v>
      </c>
      <c r="I18" s="19">
        <f>SUM(I13,(I17),)</f>
        <v>25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'เวลาเรียน2-4'!C20</f>
        <v>12954</v>
      </c>
      <c r="D19" s="17" t="str">
        <f>'เวลาเรียน2-4'!D20</f>
        <v>เด็กชาย ชนกภัทร์  วงษ์สง่า</v>
      </c>
      <c r="E19" s="8">
        <f>'รวมคะแนน2-4'!Y21</f>
        <v>67</v>
      </c>
      <c r="F19" s="8" t="str">
        <f>'รวมคะแนน2-4'!Z21</f>
        <v>2.5</v>
      </c>
      <c r="G19" s="9"/>
      <c r="H19" s="16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'เวลาเรียน2-4'!C21</f>
        <v>12957</v>
      </c>
      <c r="D20" s="17" t="str">
        <f>'เวลาเรียน2-4'!D21</f>
        <v>เด็กชาย อรรถวุฒิ  ชวดจอหอ</v>
      </c>
      <c r="E20" s="8">
        <f>'รวมคะแนน2-4'!Y22</f>
        <v>62</v>
      </c>
      <c r="F20" s="8" t="str">
        <f>'รวมคะแนน2-4'!Z22</f>
        <v>2</v>
      </c>
      <c r="G20" s="9"/>
      <c r="H20" s="533" t="s">
        <v>214</v>
      </c>
      <c r="I20" s="531"/>
      <c r="J20" s="532"/>
    </row>
    <row r="21" spans="2:10" s="5" customFormat="1" ht="20.100000000000001" customHeight="1" x14ac:dyDescent="0.5">
      <c r="B21" s="8">
        <v>17</v>
      </c>
      <c r="C21" s="8">
        <f>'เวลาเรียน2-4'!C22</f>
        <v>13247</v>
      </c>
      <c r="D21" s="17" t="str">
        <f>'เวลาเรียน2-4'!D22</f>
        <v>เด็กชาย อภิเดช  มาศศักดา</v>
      </c>
      <c r="E21" s="8">
        <f>'รวมคะแนน2-4'!Y23</f>
        <v>0</v>
      </c>
      <c r="F21" s="8" t="str">
        <f>'รวมคะแนน2-4'!Z23</f>
        <v>0</v>
      </c>
      <c r="G21" s="9"/>
      <c r="H21" s="535" t="s">
        <v>167</v>
      </c>
      <c r="I21" s="525"/>
      <c r="J21" s="526"/>
    </row>
    <row r="22" spans="2:10" s="5" customFormat="1" ht="20.100000000000001" customHeight="1" x14ac:dyDescent="0.5">
      <c r="B22" s="8">
        <v>18</v>
      </c>
      <c r="C22" s="8">
        <f>'เวลาเรียน2-4'!C23</f>
        <v>13329</v>
      </c>
      <c r="D22" s="17" t="str">
        <f>'เวลาเรียน2-4'!D23</f>
        <v>เด็กหญิง ฐิติพร   อะโน</v>
      </c>
      <c r="E22" s="8">
        <f>'รวมคะแนน2-4'!Y24</f>
        <v>0</v>
      </c>
      <c r="F22" s="8" t="str">
        <f>'รวมคะแนน2-4'!Z24</f>
        <v>0</v>
      </c>
      <c r="G22" s="9"/>
      <c r="H22" s="425"/>
      <c r="I22" s="16"/>
      <c r="J22" s="7"/>
    </row>
    <row r="23" spans="2:10" s="5" customFormat="1" ht="20.100000000000001" customHeight="1" x14ac:dyDescent="0.5">
      <c r="B23" s="8">
        <v>19</v>
      </c>
      <c r="C23" s="8">
        <f>'เวลาเรียน2-4'!C24</f>
        <v>13332</v>
      </c>
      <c r="D23" s="17" t="str">
        <f>'เวลาเรียน2-4'!D24</f>
        <v>เด็กหญิง สุธินันท์   ราชสำเภา</v>
      </c>
      <c r="E23" s="8">
        <f>'รวมคะแนน2-4'!Y25</f>
        <v>75</v>
      </c>
      <c r="F23" s="8" t="str">
        <f>'รวมคะแนน2-4'!Z25</f>
        <v>3.5</v>
      </c>
      <c r="G23" s="9"/>
      <c r="H23" s="533" t="s">
        <v>215</v>
      </c>
      <c r="I23" s="531"/>
      <c r="J23" s="532"/>
    </row>
    <row r="24" spans="2:10" s="5" customFormat="1" ht="20.100000000000001" customHeight="1" x14ac:dyDescent="0.5">
      <c r="B24" s="8">
        <v>20</v>
      </c>
      <c r="C24" s="8">
        <f>'เวลาเรียน2-4'!C25</f>
        <v>13385</v>
      </c>
      <c r="D24" s="17" t="str">
        <f>'เวลาเรียน2-4'!D25</f>
        <v>เด็กชาย ศราวุฒิ  ป้องคำสิงห์</v>
      </c>
      <c r="E24" s="8">
        <f>'รวมคะแนน2-4'!Y26</f>
        <v>0</v>
      </c>
      <c r="F24" s="8" t="str">
        <f>'รวมคะแนน2-4'!Z26</f>
        <v>0</v>
      </c>
      <c r="G24" s="9"/>
      <c r="H24" s="535" t="s">
        <v>167</v>
      </c>
      <c r="I24" s="525"/>
      <c r="J24" s="526"/>
    </row>
    <row r="25" spans="2:10" s="5" customFormat="1" ht="20.100000000000001" customHeight="1" x14ac:dyDescent="0.5">
      <c r="B25" s="8">
        <v>21</v>
      </c>
      <c r="C25" s="8">
        <f>'เวลาเรียน2-4'!C26</f>
        <v>13426</v>
      </c>
      <c r="D25" s="17" t="str">
        <f>'เวลาเรียน2-4'!D26</f>
        <v>เด็กหญิง กมลลักษณ์  มาสงค์</v>
      </c>
      <c r="E25" s="8">
        <f>'รวมคะแนน2-4'!Y27</f>
        <v>0</v>
      </c>
      <c r="F25" s="8" t="str">
        <f>'รวมคะแนน2-4'!Z27</f>
        <v>0</v>
      </c>
      <c r="G25" s="9"/>
      <c r="H25" s="425"/>
      <c r="I25" s="16"/>
      <c r="J25" s="7"/>
    </row>
    <row r="26" spans="2:10" s="5" customFormat="1" ht="20.100000000000001" customHeight="1" x14ac:dyDescent="0.5">
      <c r="B26" s="8">
        <v>22</v>
      </c>
      <c r="C26" s="8">
        <f>'เวลาเรียน2-4'!C27</f>
        <v>13428</v>
      </c>
      <c r="D26" s="17" t="str">
        <f>'เวลาเรียน2-4'!D27</f>
        <v>เด็กชาย เตชะสิทธิ์  สุขมะ</v>
      </c>
      <c r="E26" s="8">
        <f>'รวมคะแนน2-4'!Y28</f>
        <v>92</v>
      </c>
      <c r="F26" s="8">
        <f>'รวมคะแนน2-4'!Z28</f>
        <v>4</v>
      </c>
      <c r="G26" s="9"/>
      <c r="H26" s="533" t="s">
        <v>216</v>
      </c>
      <c r="I26" s="531"/>
      <c r="J26" s="532"/>
    </row>
    <row r="27" spans="2:10" s="5" customFormat="1" ht="20.100000000000001" customHeight="1" x14ac:dyDescent="0.5">
      <c r="B27" s="8">
        <v>23</v>
      </c>
      <c r="C27" s="8">
        <f>'เวลาเรียน2-4'!C28</f>
        <v>13502</v>
      </c>
      <c r="D27" s="17" t="str">
        <f>'เวลาเรียน2-4'!D28</f>
        <v>เด็กหญิง วราภรณ์  เกษมราช</v>
      </c>
      <c r="E27" s="8">
        <f>'รวมคะแนน2-4'!Y29</f>
        <v>74</v>
      </c>
      <c r="F27" s="8" t="str">
        <f>'รวมคะแนน2-4'!Z29</f>
        <v>3</v>
      </c>
      <c r="G27" s="9"/>
      <c r="H27" s="535" t="s">
        <v>210</v>
      </c>
      <c r="I27" s="525"/>
      <c r="J27" s="526"/>
    </row>
    <row r="28" spans="2:10" s="5" customFormat="1" ht="20.100000000000001" customHeight="1" x14ac:dyDescent="0.5">
      <c r="B28" s="8">
        <v>24</v>
      </c>
      <c r="C28" s="8">
        <f>'เวลาเรียน2-4'!C29</f>
        <v>13700</v>
      </c>
      <c r="D28" s="17" t="str">
        <f>'เวลาเรียน2-4'!D29</f>
        <v>เด็กชาย อนุวัฒน์  จารีย์</v>
      </c>
      <c r="E28" s="8">
        <f>'รวมคะแนน2-4'!Y30</f>
        <v>64</v>
      </c>
      <c r="F28" s="8" t="str">
        <f>'รวมคะแนน2-4'!Z30</f>
        <v>2</v>
      </c>
      <c r="G28" s="9"/>
      <c r="H28" s="425"/>
      <c r="I28" s="16"/>
      <c r="J28" s="7"/>
    </row>
    <row r="29" spans="2:10" s="5" customFormat="1" ht="20.100000000000001" customHeight="1" x14ac:dyDescent="0.5">
      <c r="B29" s="8">
        <v>25</v>
      </c>
      <c r="C29" s="8"/>
      <c r="D29" s="17" t="str">
        <f>'เวลาเรียน2-4'!D30</f>
        <v>เด็กหญิงนภัค  ลักษณะสุต</v>
      </c>
      <c r="E29" s="8">
        <f>'รวมคะแนน2-4'!Y31</f>
        <v>66</v>
      </c>
      <c r="F29" s="8" t="str">
        <f>'รวมคะแนน2-4'!Z31</f>
        <v>2.5</v>
      </c>
      <c r="G29" s="9"/>
      <c r="H29" s="533" t="s">
        <v>217</v>
      </c>
      <c r="I29" s="531"/>
      <c r="J29" s="532"/>
    </row>
    <row r="30" spans="2:10" s="5" customFormat="1" ht="20.100000000000001" customHeight="1" x14ac:dyDescent="0.5">
      <c r="B30" s="8">
        <v>26</v>
      </c>
      <c r="C30" s="8"/>
      <c r="D30" s="17"/>
      <c r="E30" s="8"/>
      <c r="F30" s="8"/>
      <c r="G30" s="9"/>
      <c r="H30" s="535" t="s">
        <v>168</v>
      </c>
      <c r="I30" s="525"/>
      <c r="J30" s="526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25"/>
      <c r="I31" s="525"/>
      <c r="J31" s="526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16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1"/>
      <c r="I33" s="531"/>
      <c r="J33" s="532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25"/>
      <c r="I34" s="525"/>
      <c r="J34" s="526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16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1"/>
      <c r="I36" s="531"/>
      <c r="J36" s="532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25"/>
      <c r="I37" s="525"/>
      <c r="J37" s="526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16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27"/>
      <c r="I39" s="527"/>
      <c r="J39" s="528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X45" sqref="X45"/>
    </sheetView>
  </sheetViews>
  <sheetFormatPr defaultColWidth="9.140625" defaultRowHeight="21.75" x14ac:dyDescent="0.5"/>
  <cols>
    <col min="1" max="1" width="3.7109375" style="23" customWidth="1"/>
    <col min="2" max="2" width="3.5703125" style="23" customWidth="1"/>
    <col min="3" max="3" width="25.5703125" style="23" customWidth="1"/>
    <col min="4" max="11" width="3.5703125" style="23" customWidth="1"/>
    <col min="12" max="23" width="3.42578125" style="23" customWidth="1"/>
    <col min="24" max="24" width="11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51" t="s">
        <v>192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</row>
    <row r="2" spans="2:58" ht="30" customHeight="1" thickBot="1" x14ac:dyDescent="0.55000000000000004">
      <c r="B2" s="129" t="s">
        <v>0</v>
      </c>
      <c r="C2" s="130"/>
      <c r="D2" s="552" t="s">
        <v>12</v>
      </c>
      <c r="E2" s="553"/>
      <c r="F2" s="553"/>
      <c r="G2" s="553"/>
      <c r="H2" s="553"/>
      <c r="I2" s="553"/>
      <c r="J2" s="553"/>
      <c r="K2" s="554"/>
      <c r="L2" s="552" t="s">
        <v>13</v>
      </c>
      <c r="M2" s="553"/>
      <c r="N2" s="553"/>
      <c r="O2" s="554"/>
      <c r="P2" s="555" t="s">
        <v>183</v>
      </c>
      <c r="Q2" s="556"/>
      <c r="R2" s="556"/>
      <c r="S2" s="557"/>
      <c r="T2" s="552" t="s">
        <v>13</v>
      </c>
      <c r="U2" s="553"/>
      <c r="V2" s="553"/>
      <c r="W2" s="554"/>
      <c r="X2" s="558" t="s">
        <v>43</v>
      </c>
      <c r="Y2" s="74"/>
      <c r="Z2" s="541" t="s">
        <v>52</v>
      </c>
      <c r="AA2" s="541"/>
      <c r="AB2" s="541"/>
      <c r="AC2" s="541"/>
      <c r="AD2" s="541"/>
      <c r="AE2" s="541"/>
      <c r="AF2" s="541"/>
      <c r="AG2" s="541"/>
      <c r="AI2" s="131" t="s">
        <v>60</v>
      </c>
      <c r="AJ2" s="74"/>
    </row>
    <row r="3" spans="2:58" ht="30" customHeight="1" x14ac:dyDescent="0.5">
      <c r="B3" s="132" t="s">
        <v>2</v>
      </c>
      <c r="C3" s="133" t="s">
        <v>51</v>
      </c>
      <c r="D3" s="565">
        <v>1</v>
      </c>
      <c r="E3" s="542">
        <v>2</v>
      </c>
      <c r="F3" s="542">
        <v>3</v>
      </c>
      <c r="G3" s="542">
        <v>4</v>
      </c>
      <c r="H3" s="542">
        <v>5</v>
      </c>
      <c r="I3" s="542">
        <v>6</v>
      </c>
      <c r="J3" s="542">
        <v>7</v>
      </c>
      <c r="K3" s="547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137">
        <v>1</v>
      </c>
      <c r="Q3" s="138">
        <v>2</v>
      </c>
      <c r="R3" s="139">
        <v>3</v>
      </c>
      <c r="S3" s="140" t="s">
        <v>1</v>
      </c>
      <c r="T3" s="549" t="s">
        <v>53</v>
      </c>
      <c r="U3" s="561" t="s">
        <v>54</v>
      </c>
      <c r="V3" s="561" t="s">
        <v>55</v>
      </c>
      <c r="W3" s="563" t="s">
        <v>56</v>
      </c>
      <c r="X3" s="559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44" t="s">
        <v>59</v>
      </c>
      <c r="AJ3" s="74"/>
    </row>
    <row r="4" spans="2:58" ht="22.5" customHeight="1" thickBot="1" x14ac:dyDescent="0.55000000000000004">
      <c r="B4" s="147"/>
      <c r="C4" s="148"/>
      <c r="D4" s="566"/>
      <c r="E4" s="543"/>
      <c r="F4" s="543"/>
      <c r="G4" s="543"/>
      <c r="H4" s="543"/>
      <c r="I4" s="543"/>
      <c r="J4" s="543"/>
      <c r="K4" s="548"/>
      <c r="L4" s="149">
        <v>3</v>
      </c>
      <c r="M4" s="150">
        <v>2</v>
      </c>
      <c r="N4" s="150">
        <v>1</v>
      </c>
      <c r="O4" s="151">
        <v>0</v>
      </c>
      <c r="P4" s="152">
        <v>3</v>
      </c>
      <c r="Q4" s="150">
        <v>3</v>
      </c>
      <c r="R4" s="151">
        <v>3</v>
      </c>
      <c r="S4" s="153">
        <v>9</v>
      </c>
      <c r="T4" s="550"/>
      <c r="U4" s="562"/>
      <c r="V4" s="562"/>
      <c r="W4" s="564"/>
      <c r="X4" s="560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45"/>
      <c r="AJ4" s="74"/>
    </row>
    <row r="5" spans="2:58" ht="20.100000000000001" customHeight="1" x14ac:dyDescent="0.5">
      <c r="B5" s="160">
        <v>1</v>
      </c>
      <c r="C5" s="161" t="str">
        <f>'เวลาเรียน2-4'!D6</f>
        <v>เด็กหญิง จอมขวัญ  ส้มอั๋น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19">
        <v>2</v>
      </c>
      <c r="L5" s="162" t="str">
        <f t="shared" ref="L5:L26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6" si="1">IF(AC5&gt;0,"/"," ")</f>
        <v xml:space="preserve"> </v>
      </c>
      <c r="P5" s="52">
        <v>1</v>
      </c>
      <c r="Q5" s="53">
        <v>1</v>
      </c>
      <c r="R5" s="166">
        <v>3</v>
      </c>
      <c r="S5" s="167">
        <f>SUM(P5:R5)</f>
        <v>5</v>
      </c>
      <c r="T5" s="137" t="str">
        <f>IF(S5&gt;=8,"/"," ")</f>
        <v xml:space="preserve"> </v>
      </c>
      <c r="U5" s="138" t="str">
        <f>IF(S5=7,"/",IF(S5=6,"/"," "))</f>
        <v xml:space="preserve"> </v>
      </c>
      <c r="V5" s="138" t="str">
        <f>IF(S5=5,"/",IF(S5=4,"/",IF(S5=3,"/"," ")))</f>
        <v>/</v>
      </c>
      <c r="W5" s="168" t="str">
        <f t="shared" ref="W5:W26" si="2">IF(S5&lt;3,"/"," ")</f>
        <v xml:space="preserve"> </v>
      </c>
      <c r="X5" s="169"/>
      <c r="Y5" s="74"/>
      <c r="Z5" s="170">
        <f t="shared" ref="Z5:Z29" si="3">COUNTIF(D5:K5,$Z$4)</f>
        <v>4</v>
      </c>
      <c r="AA5" s="171">
        <f t="shared" ref="AA5:AA29" si="4">COUNTIF(D5:K5,$AA$4)</f>
        <v>4</v>
      </c>
      <c r="AB5" s="171">
        <f t="shared" ref="AB5:AB29" si="5">COUNTIF(D5:K5,$AB$4)</f>
        <v>0</v>
      </c>
      <c r="AC5" s="172">
        <f t="shared" ref="AC5:AC29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161" t="str">
        <f>'เวลาเรียน2-4'!D7</f>
        <v>เด็กหญิง พกาวรรณ  แม้นประดิษฐ์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19">
        <v>0</v>
      </c>
      <c r="L6" s="178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79" t="str">
        <f t="shared" ref="N6:N26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166">
        <v>2</v>
      </c>
      <c r="S6" s="167">
        <f t="shared" ref="S6:S26" si="9">SUM(P6:R6)</f>
        <v>6</v>
      </c>
      <c r="T6" s="181" t="str">
        <f t="shared" ref="T6:T26" si="10">IF(S6&gt;=8,"/"," ")</f>
        <v xml:space="preserve"> </v>
      </c>
      <c r="U6" s="182" t="str">
        <f t="shared" ref="U6:U26" si="11">IF(S6=7,"/",IF(S6=6,"/"," "))</f>
        <v>/</v>
      </c>
      <c r="V6" s="182" t="str">
        <f t="shared" ref="V6:V26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29" si="13">IF(AC6&gt;0," ",IF(Z6&lt;AB6," ",IF(AA6&gt;Z6," ",IF(Z6&gt;=AA6,"3"," "))))</f>
        <v xml:space="preserve"> </v>
      </c>
      <c r="AE6" s="189" t="str">
        <f t="shared" ref="AE6:AE35" si="14">IF(AC6&gt;0," ",IF(AA6=Z6," ",IF(AA6&gt;=AB6,"2",IF(AB6&gt;Z6," ",IF(AB6&gt;AA6," ",IF(Z6=2," "))))))</f>
        <v xml:space="preserve"> </v>
      </c>
      <c r="AF6" s="189" t="str">
        <f t="shared" ref="AF6:AF35" si="15">IF(AC6&gt;0," ",IF(AB6&lt;AA6," ",IF(AB6&lt;Z6," ",IF(AB6&gt;AA6,"1",IF(AB6=AA6," ")))))</f>
        <v xml:space="preserve"> </v>
      </c>
      <c r="AG6" s="190" t="str">
        <f t="shared" ref="AG6:AG35" si="16">IF(AC6&gt;0,"0"," ")</f>
        <v>0</v>
      </c>
      <c r="AH6" s="60"/>
      <c r="AI6" s="191">
        <f t="shared" ref="AI6:AI29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161" t="str">
        <f>'เวลาเรียน2-4'!D8</f>
        <v>เด็กชาย เพชรพนม  เอี่ยมแก้ว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19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166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161" t="str">
        <f>'เวลาเรียน2-4'!D9</f>
        <v>เด็กชาย ชนะชัย  ต่างใจ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161" t="str">
        <f>'เวลาเรียน2-4'!D10</f>
        <v>เด็กหญิง นุชนาฎ  ธันวานนท์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19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166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161" t="str">
        <f>'เวลาเรียน2-4'!D11</f>
        <v>เด็กชาย ฐปณวัฒน์  กองอ้น</v>
      </c>
      <c r="D10" s="52">
        <v>2</v>
      </c>
      <c r="E10" s="53">
        <v>2</v>
      </c>
      <c r="F10" s="53">
        <v>2</v>
      </c>
      <c r="G10" s="219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166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161" t="str">
        <f>'เวลาเรียน2-4'!D12</f>
        <v>เด็กหญิง ปัญญารัตน์  นามกระโทก</v>
      </c>
      <c r="D11" s="52">
        <v>2</v>
      </c>
      <c r="E11" s="53">
        <v>2</v>
      </c>
      <c r="F11" s="53">
        <v>2</v>
      </c>
      <c r="G11" s="219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166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161" t="str">
        <f>'เวลาเรียน2-4'!D13</f>
        <v>เด็กหญิง ปอ  เพ็งกระจ่าง</v>
      </c>
      <c r="D12" s="52">
        <v>2</v>
      </c>
      <c r="E12" s="53">
        <v>2</v>
      </c>
      <c r="F12" s="53">
        <v>2</v>
      </c>
      <c r="G12" s="219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166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161" t="str">
        <f>'เวลาเรียน2-4'!D14</f>
        <v>เด็กชาย วิวัฒน์  วิลาลัย</v>
      </c>
      <c r="D13" s="52">
        <v>2</v>
      </c>
      <c r="E13" s="53">
        <v>2</v>
      </c>
      <c r="F13" s="53">
        <v>2</v>
      </c>
      <c r="G13" s="219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/>
      <c r="Q13" s="53"/>
      <c r="R13" s="166"/>
      <c r="S13" s="167">
        <f t="shared" si="9"/>
        <v>0</v>
      </c>
      <c r="T13" s="181" t="str">
        <f t="shared" si="10"/>
        <v xml:space="preserve"> </v>
      </c>
      <c r="U13" s="196" t="str">
        <f t="shared" si="11"/>
        <v xml:space="preserve"> </v>
      </c>
      <c r="V13" s="182" t="str">
        <f t="shared" si="12"/>
        <v xml:space="preserve"> </v>
      </c>
      <c r="W13" s="183" t="str">
        <f t="shared" si="2"/>
        <v>/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 t="str">
        <f t="shared" si="17"/>
        <v>0</v>
      </c>
      <c r="AJ13" s="74"/>
    </row>
    <row r="14" spans="2:58" ht="20.100000000000001" customHeight="1" x14ac:dyDescent="0.5">
      <c r="B14" s="177">
        <v>10</v>
      </c>
      <c r="C14" s="161" t="str">
        <f>'เวลาเรียน2-4'!D15</f>
        <v>เด็กชาย ธีรวุฒิ  ทรวดทรง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19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/>
      <c r="Q14" s="53"/>
      <c r="R14" s="166"/>
      <c r="S14" s="167">
        <f t="shared" si="9"/>
        <v>0</v>
      </c>
      <c r="T14" s="181" t="str">
        <f t="shared" si="10"/>
        <v xml:space="preserve"> 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>/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 t="str">
        <f t="shared" si="17"/>
        <v>0</v>
      </c>
      <c r="AJ14" s="74"/>
    </row>
    <row r="15" spans="2:58" ht="20.100000000000001" customHeight="1" x14ac:dyDescent="0.5">
      <c r="B15" s="160">
        <v>11</v>
      </c>
      <c r="C15" s="161" t="str">
        <f>'เวลาเรียน2-4'!D16</f>
        <v>เด็กชาย ภากร  วงศ์สุข</v>
      </c>
      <c r="D15" s="52">
        <v>2</v>
      </c>
      <c r="E15" s="53">
        <v>3</v>
      </c>
      <c r="F15" s="53">
        <v>1</v>
      </c>
      <c r="G15" s="53">
        <v>1</v>
      </c>
      <c r="H15" s="53">
        <v>1</v>
      </c>
      <c r="I15" s="53">
        <v>1</v>
      </c>
      <c r="J15" s="53">
        <v>1</v>
      </c>
      <c r="K15" s="219">
        <v>1</v>
      </c>
      <c r="L15" s="178" t="str">
        <f t="shared" si="0"/>
        <v xml:space="preserve"> </v>
      </c>
      <c r="M15" s="8" t="str">
        <f t="shared" si="7"/>
        <v xml:space="preserve"> </v>
      </c>
      <c r="N15" s="179" t="str">
        <f t="shared" si="8"/>
        <v>/</v>
      </c>
      <c r="O15" s="180" t="str">
        <f t="shared" si="1"/>
        <v xml:space="preserve"> </v>
      </c>
      <c r="P15" s="52"/>
      <c r="Q15" s="53"/>
      <c r="R15" s="166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1</v>
      </c>
      <c r="AA15" s="186">
        <f t="shared" si="4"/>
        <v>1</v>
      </c>
      <c r="AB15" s="186">
        <f t="shared" si="5"/>
        <v>6</v>
      </c>
      <c r="AC15" s="187">
        <f t="shared" si="6"/>
        <v>0</v>
      </c>
      <c r="AD15" s="188" t="str">
        <f t="shared" si="13"/>
        <v xml:space="preserve"> </v>
      </c>
      <c r="AE15" s="189" t="str">
        <f t="shared" si="14"/>
        <v xml:space="preserve"> </v>
      </c>
      <c r="AF15" s="189" t="str">
        <f t="shared" si="15"/>
        <v>1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46"/>
      <c r="AT15" s="28"/>
      <c r="AU15" s="461"/>
      <c r="AV15" s="461"/>
      <c r="AW15" s="461"/>
      <c r="AX15" s="461"/>
      <c r="AY15" s="461"/>
      <c r="AZ15" s="461"/>
      <c r="BA15" s="461"/>
      <c r="BB15" s="461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161" t="str">
        <f>'เวลาเรียน2-4'!D17</f>
        <v>เด็กชาย สุทธิพงศ์  ทรัพย์สกุล</v>
      </c>
      <c r="D16" s="52">
        <v>2</v>
      </c>
      <c r="E16" s="53">
        <v>2</v>
      </c>
      <c r="F16" s="53">
        <v>1</v>
      </c>
      <c r="G16" s="53">
        <v>1</v>
      </c>
      <c r="H16" s="53">
        <v>1</v>
      </c>
      <c r="I16" s="53">
        <v>1</v>
      </c>
      <c r="J16" s="53">
        <v>1</v>
      </c>
      <c r="K16" s="219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166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2</v>
      </c>
      <c r="AB16" s="186">
        <f t="shared" si="5"/>
        <v>6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46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40"/>
      <c r="BE16" s="28"/>
      <c r="BF16" s="28"/>
    </row>
    <row r="17" spans="2:58" ht="20.100000000000001" customHeight="1" x14ac:dyDescent="0.5">
      <c r="B17" s="160">
        <v>13</v>
      </c>
      <c r="C17" s="161" t="str">
        <f>'เวลาเรียน2-4'!D18</f>
        <v>เด็กหญิง นิรมล  อินทรสร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19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166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46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40"/>
      <c r="BE17" s="28"/>
      <c r="BF17" s="28"/>
    </row>
    <row r="18" spans="2:58" ht="20.100000000000001" customHeight="1" x14ac:dyDescent="0.5">
      <c r="B18" s="177">
        <v>14</v>
      </c>
      <c r="C18" s="161" t="str">
        <f>'เวลาเรียน2-4'!D19</f>
        <v>เด็กชาย ธงชัย  บุญมา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19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166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161" t="str">
        <f>'เวลาเรียน2-4'!D20</f>
        <v>เด็กชาย ชนกภัทร์  วงษ์สง่า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19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166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161" t="str">
        <f>'เวลาเรียน2-4'!D21</f>
        <v>เด็กชาย อรรถวุฒิ  ชวดจอหอ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19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166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161" t="str">
        <f>'เวลาเรียน2-4'!D22</f>
        <v>เด็กชาย อภิเดช  มาศศักดา</v>
      </c>
      <c r="D21" s="52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219">
        <v>0</v>
      </c>
      <c r="L21" s="178" t="str">
        <f t="shared" si="0"/>
        <v xml:space="preserve"> </v>
      </c>
      <c r="M21" s="8" t="str">
        <f t="shared" si="7"/>
        <v xml:space="preserve"> </v>
      </c>
      <c r="N21" s="179" t="str">
        <f t="shared" si="8"/>
        <v xml:space="preserve"> </v>
      </c>
      <c r="O21" s="180" t="str">
        <f t="shared" si="1"/>
        <v>/</v>
      </c>
      <c r="P21" s="52"/>
      <c r="Q21" s="53"/>
      <c r="R21" s="166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0</v>
      </c>
      <c r="AB21" s="186">
        <f t="shared" si="5"/>
        <v>7</v>
      </c>
      <c r="AC21" s="187">
        <f t="shared" si="6"/>
        <v>1</v>
      </c>
      <c r="AD21" s="188" t="str">
        <f t="shared" si="13"/>
        <v xml:space="preserve"> </v>
      </c>
      <c r="AE21" s="189" t="str">
        <f t="shared" si="14"/>
        <v xml:space="preserve"> </v>
      </c>
      <c r="AF21" s="189" t="str">
        <f t="shared" si="15"/>
        <v xml:space="preserve"> </v>
      </c>
      <c r="AG21" s="190" t="str">
        <f t="shared" si="16"/>
        <v>0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161" t="str">
        <f>'เวลาเรียน2-4'!D23</f>
        <v>เด็กหญิง ฐิติพร   อะโน</v>
      </c>
      <c r="D22" s="52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219">
        <v>0</v>
      </c>
      <c r="L22" s="178" t="str">
        <f t="shared" si="0"/>
        <v xml:space="preserve"> 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>/</v>
      </c>
      <c r="P22" s="52"/>
      <c r="Q22" s="53"/>
      <c r="R22" s="166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0</v>
      </c>
      <c r="AA22" s="186">
        <f t="shared" si="4"/>
        <v>0</v>
      </c>
      <c r="AB22" s="186">
        <f t="shared" si="5"/>
        <v>7</v>
      </c>
      <c r="AC22" s="187">
        <f t="shared" si="6"/>
        <v>1</v>
      </c>
      <c r="AD22" s="188" t="str">
        <f t="shared" si="13"/>
        <v xml:space="preserve"> 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>0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161" t="str">
        <f>'เวลาเรียน2-4'!D24</f>
        <v>เด็กหญิง สุธินันท์   ราชสำเภา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19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166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161" t="str">
        <f>'เวลาเรียน2-4'!D25</f>
        <v>เด็กชาย ศราวุฒิ  ป้องคำสิงห์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19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166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161" t="str">
        <f>'เวลาเรียน2-4'!D26</f>
        <v>เด็กหญิง กมลลักษณ์  มาสงค์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19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166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161" t="str">
        <f>'เวลาเรียน2-4'!D27</f>
        <v>เด็กชาย เตชะสิทธิ์  สุขมะ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19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/>
      <c r="Q26" s="53"/>
      <c r="R26" s="166"/>
      <c r="S26" s="167">
        <f t="shared" si="9"/>
        <v>0</v>
      </c>
      <c r="T26" s="181" t="str">
        <f t="shared" si="10"/>
        <v xml:space="preserve"> 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>/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 t="str">
        <f t="shared" si="17"/>
        <v>0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161" t="str">
        <f>'เวลาเรียน2-4'!D28</f>
        <v>เด็กหญิง วราภรณ์  เกษมราช</v>
      </c>
      <c r="D27" s="52">
        <v>3</v>
      </c>
      <c r="E27" s="53">
        <v>3</v>
      </c>
      <c r="F27" s="53">
        <v>3</v>
      </c>
      <c r="G27" s="53">
        <v>1</v>
      </c>
      <c r="H27" s="53">
        <v>1</v>
      </c>
      <c r="I27" s="53">
        <v>1</v>
      </c>
      <c r="J27" s="53">
        <v>1</v>
      </c>
      <c r="K27" s="219">
        <v>1</v>
      </c>
      <c r="L27" s="178" t="str">
        <f t="shared" ref="L27:L29" si="18">IF(AC27&gt;0," ",IF(Z27&lt;AB27," ",IF(AA27&gt;Z27," ",IF(Z27&gt;=AA27,"/"," "))))</f>
        <v xml:space="preserve"> </v>
      </c>
      <c r="M27" s="8" t="str">
        <f t="shared" ref="M27:M29" si="19">IF(AC27&gt;0," ",IF(AA27=Z27," ",IF(AA27&gt;=AB27,"/",IF(AB27&gt;Z27," ",IF(AB27&gt;AA27," ",IF(Z27=2," "))))))</f>
        <v xml:space="preserve"> </v>
      </c>
      <c r="N27" s="179" t="str">
        <f t="shared" ref="N27:N29" si="20">IF(AC27&gt;0," ",IF(AB27&lt;AA27," ",IF(AB27&lt;Z27," ",IF(AB27&gt;AA27,"/",IF(AB27=AA27," ")))))</f>
        <v>/</v>
      </c>
      <c r="O27" s="180" t="str">
        <f t="shared" ref="O27:O29" si="21">IF(AC27&gt;0,"/"," ")</f>
        <v xml:space="preserve"> </v>
      </c>
      <c r="P27" s="52"/>
      <c r="Q27" s="53"/>
      <c r="R27" s="166"/>
      <c r="S27" s="167">
        <f t="shared" ref="S27:S29" si="22">SUM(P27:R27)</f>
        <v>0</v>
      </c>
      <c r="T27" s="181" t="str">
        <f t="shared" ref="T27:T29" si="23">IF(S27&gt;=8,"/"," ")</f>
        <v xml:space="preserve"> </v>
      </c>
      <c r="U27" s="182" t="str">
        <f t="shared" ref="U27:U29" si="24">IF(S27=7,"/",IF(S27=6,"/"," "))</f>
        <v xml:space="preserve"> </v>
      </c>
      <c r="V27" s="182" t="str">
        <f t="shared" ref="V27:V29" si="25">IF(S27=5,"/",IF(S27=4,"/",IF(S27=3,"/"," ")))</f>
        <v xml:space="preserve"> </v>
      </c>
      <c r="W27" s="183" t="str">
        <f t="shared" ref="W27:W29" si="26">IF(S27&lt;3,"/"," ")</f>
        <v>/</v>
      </c>
      <c r="X27" s="184"/>
      <c r="Y27" s="74"/>
      <c r="Z27" s="185">
        <f t="shared" si="3"/>
        <v>3</v>
      </c>
      <c r="AA27" s="186">
        <f t="shared" si="4"/>
        <v>0</v>
      </c>
      <c r="AB27" s="186">
        <f t="shared" si="5"/>
        <v>5</v>
      </c>
      <c r="AC27" s="187">
        <f t="shared" si="6"/>
        <v>0</v>
      </c>
      <c r="AD27" s="188" t="str">
        <f t="shared" si="13"/>
        <v xml:space="preserve"> </v>
      </c>
      <c r="AE27" s="189" t="str">
        <f t="shared" si="14"/>
        <v xml:space="preserve"> </v>
      </c>
      <c r="AF27" s="189" t="str">
        <f t="shared" si="15"/>
        <v>1</v>
      </c>
      <c r="AG27" s="190" t="str">
        <f t="shared" si="16"/>
        <v xml:space="preserve"> </v>
      </c>
      <c r="AH27" s="60"/>
      <c r="AI27" s="191" t="str">
        <f t="shared" si="17"/>
        <v>0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161" t="str">
        <f>'เวลาเรียน2-4'!D29</f>
        <v>เด็กชาย อนุวัฒน์  จารีย์</v>
      </c>
      <c r="D28" s="52">
        <v>3</v>
      </c>
      <c r="E28" s="53">
        <v>3</v>
      </c>
      <c r="F28" s="53">
        <v>3</v>
      </c>
      <c r="G28" s="53">
        <v>1</v>
      </c>
      <c r="H28" s="53">
        <v>1</v>
      </c>
      <c r="I28" s="53">
        <v>1</v>
      </c>
      <c r="J28" s="53">
        <v>1</v>
      </c>
      <c r="K28" s="219">
        <v>1</v>
      </c>
      <c r="L28" s="178" t="str">
        <f t="shared" si="18"/>
        <v xml:space="preserve"> </v>
      </c>
      <c r="M28" s="8" t="str">
        <f t="shared" si="19"/>
        <v xml:space="preserve"> </v>
      </c>
      <c r="N28" s="179" t="str">
        <f t="shared" si="20"/>
        <v>/</v>
      </c>
      <c r="O28" s="180" t="str">
        <f t="shared" si="21"/>
        <v xml:space="preserve"> </v>
      </c>
      <c r="P28" s="52"/>
      <c r="Q28" s="53"/>
      <c r="R28" s="166"/>
      <c r="S28" s="167">
        <f t="shared" si="22"/>
        <v>0</v>
      </c>
      <c r="T28" s="181" t="str">
        <f t="shared" si="23"/>
        <v xml:space="preserve"> </v>
      </c>
      <c r="U28" s="182" t="str">
        <f t="shared" si="24"/>
        <v xml:space="preserve"> </v>
      </c>
      <c r="V28" s="182" t="str">
        <f t="shared" si="25"/>
        <v xml:space="preserve"> </v>
      </c>
      <c r="W28" s="183" t="str">
        <f t="shared" si="26"/>
        <v>/</v>
      </c>
      <c r="X28" s="184"/>
      <c r="Y28" s="74"/>
      <c r="Z28" s="185">
        <f t="shared" si="3"/>
        <v>3</v>
      </c>
      <c r="AA28" s="186">
        <f t="shared" si="4"/>
        <v>0</v>
      </c>
      <c r="AB28" s="186">
        <f t="shared" si="5"/>
        <v>5</v>
      </c>
      <c r="AC28" s="187">
        <f t="shared" si="6"/>
        <v>0</v>
      </c>
      <c r="AD28" s="188"/>
      <c r="AE28" s="189" t="str">
        <f t="shared" si="14"/>
        <v xml:space="preserve"> </v>
      </c>
      <c r="AF28" s="189" t="str">
        <f t="shared" si="15"/>
        <v>1</v>
      </c>
      <c r="AG28" s="190" t="str">
        <f t="shared" si="16"/>
        <v xml:space="preserve"> </v>
      </c>
      <c r="AH28" s="60"/>
      <c r="AI28" s="191" t="str">
        <f t="shared" si="17"/>
        <v>0</v>
      </c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161" t="str">
        <f>'เวลาเรียน2-4'!D30</f>
        <v>เด็กหญิงนภัค  ลักษณะสุต</v>
      </c>
      <c r="D29" s="52">
        <v>3</v>
      </c>
      <c r="E29" s="53">
        <v>3</v>
      </c>
      <c r="F29" s="53">
        <v>3</v>
      </c>
      <c r="G29" s="53">
        <v>1</v>
      </c>
      <c r="H29" s="53">
        <v>1</v>
      </c>
      <c r="I29" s="53">
        <v>1</v>
      </c>
      <c r="J29" s="53">
        <v>1</v>
      </c>
      <c r="K29" s="219">
        <v>1</v>
      </c>
      <c r="L29" s="178" t="str">
        <f t="shared" si="18"/>
        <v xml:space="preserve"> </v>
      </c>
      <c r="M29" s="8" t="str">
        <f t="shared" si="19"/>
        <v xml:space="preserve"> </v>
      </c>
      <c r="N29" s="179" t="str">
        <f t="shared" si="20"/>
        <v>/</v>
      </c>
      <c r="O29" s="180" t="str">
        <f t="shared" si="21"/>
        <v xml:space="preserve"> </v>
      </c>
      <c r="P29" s="52"/>
      <c r="Q29" s="53"/>
      <c r="R29" s="166"/>
      <c r="S29" s="167">
        <f t="shared" si="22"/>
        <v>0</v>
      </c>
      <c r="T29" s="181" t="str">
        <f t="shared" si="23"/>
        <v xml:space="preserve"> </v>
      </c>
      <c r="U29" s="182" t="str">
        <f t="shared" si="24"/>
        <v xml:space="preserve"> </v>
      </c>
      <c r="V29" s="182" t="str">
        <f t="shared" si="25"/>
        <v xml:space="preserve"> </v>
      </c>
      <c r="W29" s="183" t="str">
        <f t="shared" si="26"/>
        <v>/</v>
      </c>
      <c r="X29" s="184"/>
      <c r="Y29" s="74"/>
      <c r="Z29" s="185">
        <f t="shared" si="3"/>
        <v>3</v>
      </c>
      <c r="AA29" s="186">
        <f t="shared" si="4"/>
        <v>0</v>
      </c>
      <c r="AB29" s="186">
        <f t="shared" si="5"/>
        <v>5</v>
      </c>
      <c r="AC29" s="187">
        <f t="shared" si="6"/>
        <v>0</v>
      </c>
      <c r="AD29" s="188" t="str">
        <f t="shared" si="13"/>
        <v xml:space="preserve"> </v>
      </c>
      <c r="AE29" s="189" t="str">
        <f t="shared" si="14"/>
        <v xml:space="preserve"> </v>
      </c>
      <c r="AF29" s="189" t="str">
        <f t="shared" si="15"/>
        <v>1</v>
      </c>
      <c r="AG29" s="190" t="str">
        <f t="shared" si="16"/>
        <v xml:space="preserve"> </v>
      </c>
      <c r="AH29" s="60"/>
      <c r="AI29" s="191" t="str">
        <f t="shared" si="17"/>
        <v>0</v>
      </c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161"/>
      <c r="D30" s="52"/>
      <c r="E30" s="53"/>
      <c r="F30" s="53"/>
      <c r="G30" s="53"/>
      <c r="H30" s="53"/>
      <c r="I30" s="53"/>
      <c r="J30" s="53"/>
      <c r="K30" s="219"/>
      <c r="L30" s="178"/>
      <c r="M30" s="8"/>
      <c r="N30" s="179"/>
      <c r="O30" s="180"/>
      <c r="P30" s="52"/>
      <c r="Q30" s="53"/>
      <c r="R30" s="166"/>
      <c r="S30" s="167"/>
      <c r="T30" s="181"/>
      <c r="U30" s="182"/>
      <c r="V30" s="182"/>
      <c r="W30" s="183"/>
      <c r="X30" s="184"/>
      <c r="Y30" s="74"/>
      <c r="Z30" s="185"/>
      <c r="AA30" s="186"/>
      <c r="AB30" s="186"/>
      <c r="AC30" s="187"/>
      <c r="AD30" s="188"/>
      <c r="AE30" s="189"/>
      <c r="AF30" s="189"/>
      <c r="AG30" s="190"/>
      <c r="AH30" s="60"/>
      <c r="AI30" s="191"/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161"/>
      <c r="D31" s="52"/>
      <c r="E31" s="53"/>
      <c r="F31" s="53"/>
      <c r="G31" s="53"/>
      <c r="H31" s="53"/>
      <c r="I31" s="53"/>
      <c r="J31" s="53"/>
      <c r="K31" s="219"/>
      <c r="L31" s="178"/>
      <c r="M31" s="8"/>
      <c r="N31" s="179"/>
      <c r="O31" s="180"/>
      <c r="P31" s="52"/>
      <c r="Q31" s="53"/>
      <c r="R31" s="166"/>
      <c r="S31" s="167"/>
      <c r="T31" s="181"/>
      <c r="U31" s="182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161"/>
      <c r="D32" s="52"/>
      <c r="E32" s="53"/>
      <c r="F32" s="53"/>
      <c r="G32" s="53"/>
      <c r="H32" s="53"/>
      <c r="I32" s="53"/>
      <c r="J32" s="53"/>
      <c r="K32" s="219"/>
      <c r="L32" s="178"/>
      <c r="M32" s="8"/>
      <c r="N32" s="179"/>
      <c r="O32" s="180"/>
      <c r="P32" s="52"/>
      <c r="Q32" s="53"/>
      <c r="R32" s="166"/>
      <c r="S32" s="167"/>
      <c r="T32" s="181"/>
      <c r="U32" s="182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161"/>
      <c r="D33" s="52"/>
      <c r="E33" s="53"/>
      <c r="F33" s="53"/>
      <c r="G33" s="53"/>
      <c r="H33" s="53"/>
      <c r="I33" s="53"/>
      <c r="J33" s="53"/>
      <c r="K33" s="219"/>
      <c r="L33" s="178"/>
      <c r="M33" s="8"/>
      <c r="N33" s="179"/>
      <c r="O33" s="180"/>
      <c r="P33" s="52"/>
      <c r="Q33" s="53"/>
      <c r="R33" s="166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161"/>
      <c r="D34" s="52"/>
      <c r="E34" s="53"/>
      <c r="F34" s="53"/>
      <c r="G34" s="53"/>
      <c r="H34" s="53"/>
      <c r="I34" s="53"/>
      <c r="J34" s="53"/>
      <c r="K34" s="219"/>
      <c r="L34" s="178"/>
      <c r="M34" s="8"/>
      <c r="N34" s="179"/>
      <c r="O34" s="180"/>
      <c r="P34" s="52"/>
      <c r="Q34" s="53"/>
      <c r="R34" s="166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 t="str">
        <f t="shared" si="14"/>
        <v xml:space="preserve"> </v>
      </c>
      <c r="AF34" s="189" t="str">
        <f t="shared" si="15"/>
        <v xml:space="preserve"> </v>
      </c>
      <c r="AG34" s="190" t="str">
        <f t="shared" si="16"/>
        <v xml:space="preserve"> </v>
      </c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161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 t="str">
        <f t="shared" si="14"/>
        <v xml:space="preserve"> </v>
      </c>
      <c r="AF35" s="189" t="str">
        <f t="shared" si="15"/>
        <v xml:space="preserve"> </v>
      </c>
      <c r="AG35" s="190" t="str">
        <f t="shared" si="16"/>
        <v xml:space="preserve"> </v>
      </c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161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161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431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428">
        <v>35</v>
      </c>
      <c r="C39" s="432"/>
      <c r="D39" s="395"/>
      <c r="E39" s="396"/>
      <c r="F39" s="396"/>
      <c r="G39" s="396"/>
      <c r="H39" s="396"/>
      <c r="I39" s="396"/>
      <c r="J39" s="396"/>
      <c r="K39" s="397"/>
      <c r="L39" s="395"/>
      <c r="M39" s="396"/>
      <c r="N39" s="398"/>
      <c r="O39" s="399"/>
      <c r="P39" s="395"/>
      <c r="Q39" s="396"/>
      <c r="R39" s="397"/>
      <c r="S39" s="400"/>
      <c r="T39" s="256"/>
      <c r="U39" s="248"/>
      <c r="V39" s="248"/>
      <c r="W39" s="251"/>
      <c r="X39" s="401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210"/>
      <c r="C40" s="211"/>
      <c r="D40" s="220"/>
      <c r="E40" s="220"/>
      <c r="F40" s="220"/>
      <c r="G40" s="220"/>
      <c r="H40" s="220"/>
      <c r="I40" s="220"/>
      <c r="J40" s="220"/>
      <c r="K40" s="220"/>
      <c r="L40" s="201"/>
      <c r="M40" s="201"/>
      <c r="N40" s="20"/>
      <c r="O40" s="20"/>
      <c r="P40" s="20"/>
      <c r="Q40" s="20"/>
      <c r="R40" s="201"/>
      <c r="S40" s="201"/>
      <c r="T40" s="20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x14ac:dyDescent="0.5">
      <c r="B41" s="210"/>
      <c r="C41" s="211"/>
      <c r="D41" s="220"/>
      <c r="E41" s="220"/>
      <c r="F41" s="220"/>
      <c r="G41" s="220"/>
      <c r="H41" s="220"/>
      <c r="I41" s="220"/>
      <c r="J41" s="220"/>
      <c r="K41" s="220"/>
      <c r="L41" s="201"/>
      <c r="M41" s="201"/>
      <c r="N41" s="20"/>
      <c r="O41" s="20"/>
      <c r="P41" s="20"/>
      <c r="Q41" s="20"/>
      <c r="R41" s="201"/>
      <c r="S41" s="201"/>
      <c r="T41" s="20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11"/>
      <c r="D42" s="220"/>
      <c r="E42" s="220"/>
      <c r="F42" s="220"/>
      <c r="G42" s="220"/>
      <c r="H42" s="220"/>
      <c r="I42" s="220"/>
      <c r="J42" s="220"/>
      <c r="K42" s="220"/>
      <c r="L42" s="201"/>
      <c r="M42" s="201"/>
      <c r="N42" s="20"/>
      <c r="O42" s="20"/>
      <c r="P42" s="20"/>
      <c r="Q42" s="20"/>
      <c r="R42" s="201"/>
      <c r="S42" s="201"/>
      <c r="T42" s="20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11"/>
      <c r="D43" s="220"/>
      <c r="E43" s="220"/>
      <c r="F43" s="220"/>
      <c r="G43" s="220"/>
      <c r="H43" s="220"/>
      <c r="I43" s="220"/>
      <c r="J43" s="220"/>
      <c r="K43" s="220"/>
      <c r="L43" s="201"/>
      <c r="M43" s="201"/>
      <c r="N43" s="20"/>
      <c r="O43" s="20"/>
      <c r="P43" s="20"/>
      <c r="Q43" s="20"/>
      <c r="R43" s="201"/>
      <c r="S43" s="201"/>
      <c r="T43" s="20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11"/>
      <c r="D44" s="220"/>
      <c r="E44" s="220"/>
      <c r="F44" s="220"/>
      <c r="G44" s="220"/>
      <c r="H44" s="220"/>
      <c r="I44" s="220"/>
      <c r="J44" s="220"/>
      <c r="K44" s="220"/>
      <c r="L44" s="201"/>
      <c r="M44" s="201"/>
      <c r="N44" s="20"/>
      <c r="O44" s="20"/>
      <c r="P44" s="20"/>
      <c r="Q44" s="20"/>
      <c r="R44" s="201"/>
      <c r="S44" s="201"/>
      <c r="T44" s="20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5000000000000004">
      <c r="C45" s="1"/>
      <c r="D45" s="1"/>
      <c r="F45" s="1"/>
      <c r="G45" s="212" t="s">
        <v>29</v>
      </c>
      <c r="H45" s="213"/>
      <c r="I45" s="182">
        <v>0</v>
      </c>
      <c r="J45" s="212" t="s">
        <v>27</v>
      </c>
      <c r="K45" s="212"/>
      <c r="L45" s="182">
        <f>COUNTIF($AG$5:$AG$39,"0")</f>
        <v>4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18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5000000000000004">
      <c r="C46" s="1"/>
      <c r="D46" s="1"/>
      <c r="F46" s="1"/>
      <c r="G46" s="212" t="s">
        <v>29</v>
      </c>
      <c r="H46" s="213"/>
      <c r="I46" s="182">
        <v>1</v>
      </c>
      <c r="J46" s="212" t="s">
        <v>27</v>
      </c>
      <c r="K46" s="212"/>
      <c r="L46" s="182">
        <f>COUNTIF($AF$5:$AF$39,"1")</f>
        <v>9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5000000000000004">
      <c r="C47" s="1"/>
      <c r="D47" s="1"/>
      <c r="F47" s="1"/>
      <c r="G47" s="212" t="s">
        <v>29</v>
      </c>
      <c r="H47" s="213"/>
      <c r="I47" s="182">
        <v>2</v>
      </c>
      <c r="J47" s="212" t="s">
        <v>27</v>
      </c>
      <c r="K47" s="212"/>
      <c r="L47" s="182">
        <f>COUNTIF($AE$5:$AE$39,"2")</f>
        <v>8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3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5000000000000004">
      <c r="C48" s="1"/>
      <c r="D48" s="1"/>
      <c r="F48" s="1"/>
      <c r="G48" s="212" t="s">
        <v>29</v>
      </c>
      <c r="H48" s="213"/>
      <c r="I48" s="182">
        <v>3</v>
      </c>
      <c r="J48" s="212" t="s">
        <v>27</v>
      </c>
      <c r="K48" s="212"/>
      <c r="L48" s="182">
        <f>COUNTIF($AD$5:$AD$39,"3")</f>
        <v>4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2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25</v>
      </c>
      <c r="M49" s="1"/>
      <c r="N49" s="1"/>
      <c r="O49" s="1"/>
      <c r="P49" s="1"/>
      <c r="Q49" s="1"/>
      <c r="R49" s="1"/>
      <c r="S49" s="1">
        <f>SUM(S45:S48)</f>
        <v>25</v>
      </c>
      <c r="T49" s="1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view="pageBreakPreview" topLeftCell="A22" zoomScaleNormal="100" zoomScaleSheetLayoutView="100" workbookViewId="0">
      <selection activeCell="F10" sqref="F10"/>
    </sheetView>
  </sheetViews>
  <sheetFormatPr defaultColWidth="9.28515625" defaultRowHeight="21.75" x14ac:dyDescent="0.5"/>
  <cols>
    <col min="1" max="1" width="3.85546875" style="23" customWidth="1"/>
    <col min="2" max="2" width="7" style="23" customWidth="1"/>
    <col min="3" max="12" width="9.28515625" style="23"/>
    <col min="13" max="13" width="14" style="23" customWidth="1"/>
    <col min="14" max="18" width="9.28515625" style="28"/>
    <col min="19" max="16384" width="9.28515625" style="23"/>
  </cols>
  <sheetData>
    <row r="1" spans="2:18" ht="21" customHeight="1" x14ac:dyDescent="0.5"/>
    <row r="2" spans="2:18" ht="27" customHeight="1" x14ac:dyDescent="0.65">
      <c r="B2" s="478" t="s">
        <v>204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27"/>
    </row>
    <row r="3" spans="2:18" s="258" customFormat="1" ht="27" customHeight="1" x14ac:dyDescent="0.65">
      <c r="B3" s="488" t="s">
        <v>205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260"/>
    </row>
    <row r="4" spans="2:18" ht="21" customHeight="1" x14ac:dyDescent="0.7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2"/>
      <c r="P4" s="72"/>
      <c r="Q4" s="72"/>
      <c r="R4" s="72"/>
    </row>
    <row r="5" spans="2:18" ht="21" customHeight="1" x14ac:dyDescent="0.7">
      <c r="B5" s="72"/>
      <c r="C5" s="72"/>
      <c r="D5" s="72"/>
      <c r="E5" s="72"/>
      <c r="F5" s="72"/>
      <c r="G5" s="72"/>
      <c r="H5" s="72"/>
      <c r="I5" s="73"/>
      <c r="J5" s="72"/>
      <c r="K5" s="72"/>
      <c r="L5" s="72"/>
      <c r="M5" s="72"/>
      <c r="N5" s="72"/>
      <c r="O5" s="72"/>
      <c r="P5" s="72"/>
      <c r="Q5" s="72"/>
      <c r="R5" s="72"/>
    </row>
    <row r="6" spans="2:18" ht="21" customHeight="1" x14ac:dyDescent="0.7">
      <c r="B6" s="72"/>
      <c r="C6" s="72"/>
      <c r="D6" s="72"/>
      <c r="E6" s="72"/>
      <c r="F6" s="72"/>
      <c r="G6" s="72"/>
      <c r="H6" s="72"/>
      <c r="I6" s="73"/>
      <c r="J6" s="72"/>
      <c r="K6" s="72"/>
      <c r="L6" s="72"/>
      <c r="M6" s="72"/>
      <c r="N6" s="72"/>
      <c r="O6" s="72"/>
      <c r="P6" s="72"/>
      <c r="Q6" s="72"/>
      <c r="R6" s="72"/>
    </row>
    <row r="7" spans="2:18" ht="21" customHeight="1" x14ac:dyDescent="0.7">
      <c r="B7" s="72"/>
      <c r="C7" s="72"/>
      <c r="D7" s="72"/>
      <c r="E7" s="72"/>
      <c r="F7" s="72"/>
      <c r="G7" s="72"/>
      <c r="H7" s="72"/>
      <c r="I7" s="73"/>
      <c r="J7" s="72"/>
      <c r="K7" s="72"/>
      <c r="L7" s="72"/>
      <c r="M7" s="72"/>
      <c r="N7" s="72"/>
      <c r="O7" s="72"/>
      <c r="P7" s="72"/>
      <c r="Q7" s="72"/>
      <c r="R7" s="72"/>
    </row>
    <row r="8" spans="2:18" ht="21" customHeight="1" x14ac:dyDescent="0.7">
      <c r="B8" s="72"/>
      <c r="C8" s="72"/>
      <c r="D8" s="72"/>
      <c r="E8" s="72"/>
      <c r="F8" s="72"/>
      <c r="G8" s="72"/>
      <c r="H8" s="72"/>
      <c r="I8" s="73"/>
      <c r="J8" s="72"/>
      <c r="K8" s="72"/>
      <c r="L8" s="72"/>
      <c r="M8" s="72"/>
      <c r="N8" s="72"/>
      <c r="O8" s="72"/>
      <c r="P8" s="72"/>
      <c r="Q8" s="72"/>
      <c r="R8" s="72"/>
    </row>
    <row r="9" spans="2:18" ht="21" customHeight="1" x14ac:dyDescent="0.7">
      <c r="B9" s="72"/>
      <c r="C9" s="72"/>
      <c r="D9" s="72"/>
      <c r="E9" s="72"/>
      <c r="F9" s="72"/>
      <c r="G9" s="72"/>
      <c r="H9" s="72"/>
      <c r="I9" s="73"/>
      <c r="J9" s="72"/>
      <c r="K9" s="72"/>
      <c r="L9" s="72"/>
      <c r="M9" s="72"/>
      <c r="N9" s="72"/>
      <c r="O9" s="72"/>
      <c r="P9" s="72"/>
      <c r="Q9" s="72"/>
      <c r="R9" s="72"/>
    </row>
    <row r="10" spans="2:18" ht="21" customHeight="1" x14ac:dyDescent="0.7">
      <c r="B10" s="72"/>
      <c r="C10" s="72"/>
      <c r="D10" s="72"/>
      <c r="E10" s="72"/>
      <c r="F10" s="72"/>
      <c r="G10" s="72"/>
      <c r="H10" s="72"/>
      <c r="I10" s="73"/>
      <c r="J10" s="72"/>
      <c r="K10" s="72"/>
      <c r="L10" s="72"/>
      <c r="M10" s="72"/>
      <c r="N10" s="72"/>
      <c r="O10" s="72"/>
      <c r="P10" s="72"/>
      <c r="Q10" s="72"/>
      <c r="R10" s="72"/>
    </row>
    <row r="11" spans="2:18" ht="21" customHeight="1" x14ac:dyDescent="0.7">
      <c r="B11" s="72"/>
      <c r="C11" s="72"/>
      <c r="D11" s="72"/>
      <c r="E11" s="72"/>
      <c r="F11" s="72"/>
      <c r="G11" s="72"/>
      <c r="H11" s="72"/>
      <c r="I11" s="73"/>
      <c r="J11" s="72"/>
      <c r="K11" s="72"/>
      <c r="L11" s="72"/>
      <c r="M11" s="72"/>
      <c r="N11" s="72"/>
      <c r="O11" s="72"/>
      <c r="P11" s="72"/>
      <c r="Q11" s="72"/>
      <c r="R11" s="72"/>
    </row>
    <row r="12" spans="2:18" ht="21" customHeight="1" x14ac:dyDescent="0.7">
      <c r="B12" s="72"/>
      <c r="C12" s="72"/>
      <c r="D12" s="72"/>
      <c r="E12" s="72"/>
      <c r="F12" s="72"/>
      <c r="G12" s="72"/>
      <c r="H12" s="72"/>
      <c r="I12" s="73"/>
      <c r="J12" s="72"/>
      <c r="K12" s="72"/>
      <c r="L12" s="72"/>
      <c r="M12" s="72"/>
      <c r="N12" s="72"/>
      <c r="O12" s="72"/>
      <c r="P12" s="72"/>
      <c r="Q12" s="72"/>
      <c r="R12" s="72"/>
    </row>
    <row r="13" spans="2:18" ht="21" customHeight="1" x14ac:dyDescent="0.7">
      <c r="B13" s="72"/>
      <c r="C13" s="72"/>
      <c r="D13" s="72"/>
      <c r="E13" s="72"/>
      <c r="F13" s="72"/>
      <c r="G13" s="72"/>
      <c r="H13" s="72"/>
      <c r="I13" s="73"/>
      <c r="J13" s="72"/>
      <c r="K13" s="72"/>
      <c r="L13" s="72"/>
      <c r="M13" s="72"/>
      <c r="N13" s="72"/>
      <c r="O13" s="72"/>
      <c r="P13" s="72"/>
      <c r="Q13" s="72"/>
      <c r="R13" s="72"/>
    </row>
    <row r="14" spans="2:18" ht="21" customHeight="1" x14ac:dyDescent="0.5"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</row>
    <row r="15" spans="2:18" ht="21" customHeight="1" x14ac:dyDescent="0.5"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</row>
    <row r="16" spans="2:18" ht="21" customHeight="1" x14ac:dyDescent="0.5">
      <c r="B16" s="28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</row>
    <row r="17" spans="2:13" ht="21" customHeight="1" x14ac:dyDescent="0.5">
      <c r="B17" s="28"/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</row>
    <row r="18" spans="2:13" ht="21" customHeight="1" x14ac:dyDescent="0.5">
      <c r="B18" s="28"/>
      <c r="C18" s="28"/>
      <c r="D18" s="28"/>
      <c r="E18" s="28"/>
      <c r="F18" s="28"/>
      <c r="G18" s="28"/>
      <c r="H18" s="28"/>
      <c r="I18" s="29"/>
      <c r="J18" s="28"/>
      <c r="K18" s="28"/>
      <c r="L18" s="28"/>
      <c r="M18" s="28"/>
    </row>
    <row r="19" spans="2:13" ht="21" customHeight="1" x14ac:dyDescent="0.5"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</row>
    <row r="20" spans="2:13" ht="21" customHeight="1" x14ac:dyDescent="0.5">
      <c r="B20" s="28"/>
      <c r="C20" s="28"/>
      <c r="D20" s="28"/>
      <c r="E20" s="28"/>
      <c r="F20" s="28"/>
      <c r="G20" s="28"/>
      <c r="H20" s="28"/>
      <c r="I20" s="29"/>
      <c r="J20" s="28"/>
      <c r="K20" s="28"/>
      <c r="L20" s="28"/>
      <c r="M20" s="28"/>
    </row>
    <row r="21" spans="2:13" ht="21" customHeight="1" x14ac:dyDescent="0.5"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</row>
    <row r="22" spans="2:13" ht="21" customHeight="1" x14ac:dyDescent="0.5">
      <c r="B22" s="28"/>
      <c r="C22" s="28"/>
      <c r="D22" s="28"/>
      <c r="E22" s="28"/>
      <c r="F22" s="28"/>
      <c r="G22" s="28"/>
      <c r="H22" s="28"/>
      <c r="I22" s="29"/>
      <c r="J22" s="28"/>
      <c r="K22" s="28"/>
      <c r="L22" s="28"/>
      <c r="M22" s="28"/>
    </row>
    <row r="23" spans="2:13" ht="21" customHeight="1" x14ac:dyDescent="0.5">
      <c r="B23" s="28"/>
      <c r="C23" s="28"/>
      <c r="D23" s="28"/>
      <c r="E23" s="28"/>
      <c r="F23" s="28"/>
      <c r="G23" s="28"/>
      <c r="H23" s="28"/>
      <c r="I23" s="29"/>
      <c r="J23" s="28"/>
      <c r="K23" s="28"/>
      <c r="L23" s="28"/>
      <c r="M23" s="28"/>
    </row>
    <row r="24" spans="2:13" ht="21" customHeight="1" x14ac:dyDescent="0.5">
      <c r="B24" s="28"/>
      <c r="C24" s="28"/>
      <c r="D24" s="28"/>
      <c r="E24" s="28"/>
      <c r="F24" s="28"/>
      <c r="G24" s="28"/>
      <c r="H24" s="28"/>
      <c r="I24" s="29"/>
      <c r="J24" s="28"/>
      <c r="K24" s="28"/>
      <c r="L24" s="28"/>
      <c r="M24" s="28"/>
    </row>
    <row r="25" spans="2:13" ht="21" customHeight="1" x14ac:dyDescent="0.5">
      <c r="B25" s="28"/>
      <c r="C25" s="28"/>
      <c r="D25" s="28"/>
      <c r="E25" s="28"/>
      <c r="F25" s="28"/>
      <c r="G25" s="28"/>
      <c r="H25" s="28"/>
      <c r="I25" s="29"/>
      <c r="J25" s="28"/>
      <c r="K25" s="28"/>
      <c r="L25" s="28"/>
      <c r="M25" s="28"/>
    </row>
    <row r="26" spans="2:13" ht="21" customHeight="1" x14ac:dyDescent="0.5">
      <c r="B26" s="28"/>
      <c r="C26" s="28"/>
      <c r="D26" s="28"/>
      <c r="E26" s="28"/>
      <c r="F26" s="28"/>
      <c r="G26" s="28"/>
      <c r="H26" s="28"/>
      <c r="I26" s="29"/>
      <c r="J26" s="28"/>
      <c r="K26" s="28"/>
      <c r="L26" s="28"/>
      <c r="M26" s="28"/>
    </row>
    <row r="27" spans="2:13" ht="21" customHeight="1" x14ac:dyDescent="0.5">
      <c r="B27" s="28"/>
      <c r="C27" s="28"/>
      <c r="D27" s="28"/>
      <c r="E27" s="28"/>
      <c r="F27" s="28"/>
      <c r="G27" s="28"/>
      <c r="H27" s="28"/>
      <c r="I27" s="29"/>
      <c r="J27" s="28"/>
      <c r="K27" s="28"/>
      <c r="L27" s="28"/>
      <c r="M27" s="28"/>
    </row>
    <row r="28" spans="2:13" ht="21" customHeight="1" x14ac:dyDescent="0.5">
      <c r="B28" s="28"/>
      <c r="C28" s="28"/>
      <c r="D28" s="28"/>
      <c r="E28" s="28"/>
      <c r="F28" s="28"/>
      <c r="G28" s="28"/>
      <c r="H28" s="28"/>
      <c r="I28" s="29"/>
      <c r="J28" s="28"/>
      <c r="K28" s="28"/>
      <c r="L28" s="28"/>
      <c r="M28" s="28"/>
    </row>
    <row r="29" spans="2:13" ht="21" customHeight="1" x14ac:dyDescent="0.5">
      <c r="B29" s="28"/>
      <c r="C29" s="28"/>
      <c r="D29" s="28"/>
      <c r="E29" s="28"/>
      <c r="F29" s="28"/>
      <c r="G29" s="28"/>
      <c r="H29" s="28"/>
      <c r="I29" s="29"/>
      <c r="J29" s="28"/>
      <c r="K29" s="28"/>
      <c r="L29" s="28"/>
      <c r="M29" s="28"/>
    </row>
    <row r="30" spans="2:13" ht="21" customHeight="1" x14ac:dyDescent="0.5">
      <c r="B30" s="28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28"/>
    </row>
    <row r="31" spans="2:13" ht="21" customHeight="1" x14ac:dyDescent="0.5">
      <c r="B31" s="28"/>
      <c r="C31" s="28"/>
      <c r="D31" s="28"/>
      <c r="E31" s="28"/>
      <c r="F31" s="28"/>
      <c r="G31" s="28"/>
      <c r="H31" s="28"/>
      <c r="I31" s="29"/>
      <c r="J31" s="28"/>
      <c r="K31" s="28"/>
      <c r="L31" s="28"/>
      <c r="M31" s="28"/>
    </row>
    <row r="32" spans="2:13" ht="21" customHeight="1" x14ac:dyDescent="0.5">
      <c r="B32" s="28"/>
      <c r="C32" s="28"/>
      <c r="D32" s="28"/>
      <c r="E32" s="28"/>
      <c r="F32" s="28"/>
      <c r="G32" s="28"/>
      <c r="H32" s="28"/>
      <c r="M32" s="28"/>
    </row>
    <row r="33" spans="2:13" ht="21" customHeight="1" x14ac:dyDescent="0.5"/>
    <row r="34" spans="2:13" ht="21" customHeight="1" x14ac:dyDescent="0.65">
      <c r="I34" s="261"/>
      <c r="J34" s="261"/>
      <c r="K34" s="261"/>
      <c r="L34" s="261"/>
    </row>
    <row r="35" spans="2:13" ht="27.75" customHeight="1" x14ac:dyDescent="0.65">
      <c r="I35" s="484" t="s">
        <v>182</v>
      </c>
      <c r="J35" s="484"/>
      <c r="K35" s="484"/>
      <c r="L35" s="484"/>
    </row>
    <row r="36" spans="2:13" ht="27.75" customHeight="1" x14ac:dyDescent="0.65">
      <c r="I36" s="484" t="s">
        <v>203</v>
      </c>
      <c r="J36" s="484"/>
      <c r="K36" s="484"/>
      <c r="L36" s="484"/>
    </row>
    <row r="37" spans="2:13" ht="27.75" customHeight="1" x14ac:dyDescent="0.7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2:13" ht="21" customHeight="1" x14ac:dyDescent="0.7"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</row>
    <row r="39" spans="2:13" ht="30.75" x14ac:dyDescent="0.7">
      <c r="B39" s="478" t="s">
        <v>204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72"/>
    </row>
    <row r="40" spans="2:13" ht="30.75" x14ac:dyDescent="0.7">
      <c r="B40" s="488" t="s">
        <v>205</v>
      </c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72"/>
    </row>
    <row r="41" spans="2:13" ht="21" customHeight="1" x14ac:dyDescent="0.7"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</row>
    <row r="42" spans="2:13" ht="21" customHeight="1" x14ac:dyDescent="0.7"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</row>
    <row r="43" spans="2:13" ht="21" customHeight="1" x14ac:dyDescent="0.7"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</row>
    <row r="44" spans="2:13" ht="2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</row>
    <row r="45" spans="2:13" ht="2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</row>
    <row r="46" spans="2:13" ht="2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</row>
    <row r="47" spans="2:13" ht="21" customHeight="1" x14ac:dyDescent="0.7">
      <c r="B47" s="72"/>
      <c r="C47" s="72"/>
      <c r="D47" s="72"/>
      <c r="E47" s="72"/>
      <c r="F47" s="72"/>
      <c r="G47" s="72"/>
      <c r="H47" s="72"/>
      <c r="I47" s="73"/>
      <c r="J47" s="72"/>
      <c r="K47" s="72"/>
      <c r="L47" s="72"/>
      <c r="M47" s="72"/>
    </row>
    <row r="48" spans="2:13" ht="21" customHeight="1" x14ac:dyDescent="0.7">
      <c r="B48" s="72"/>
      <c r="C48" s="72"/>
      <c r="D48" s="72"/>
      <c r="E48" s="72"/>
      <c r="F48" s="72"/>
      <c r="G48" s="72"/>
      <c r="H48" s="72"/>
      <c r="I48" s="73"/>
      <c r="J48" s="72"/>
      <c r="K48" s="72"/>
      <c r="L48" s="72"/>
      <c r="M48" s="72"/>
    </row>
    <row r="49" spans="2:13" ht="21" customHeight="1" x14ac:dyDescent="0.5"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</row>
    <row r="50" spans="2:13" ht="21" customHeight="1" x14ac:dyDescent="0.5"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</row>
    <row r="51" spans="2:13" ht="21" customHeight="1" x14ac:dyDescent="0.5"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</row>
    <row r="52" spans="2:13" ht="21" customHeight="1" x14ac:dyDescent="0.5"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</row>
    <row r="53" spans="2:13" ht="21" customHeight="1" x14ac:dyDescent="0.5"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</row>
    <row r="54" spans="2:13" ht="21" customHeight="1" x14ac:dyDescent="0.5"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</row>
    <row r="55" spans="2:13" ht="2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</row>
    <row r="56" spans="2:13" ht="2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</row>
    <row r="57" spans="2:13" ht="2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</row>
    <row r="58" spans="2:13" ht="2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</row>
    <row r="59" spans="2:13" ht="2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</row>
    <row r="60" spans="2:13" ht="2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</row>
    <row r="61" spans="2:13" ht="2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</row>
    <row r="62" spans="2:13" ht="2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</row>
    <row r="63" spans="2:13" ht="2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</row>
    <row r="64" spans="2:13" ht="2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</row>
    <row r="65" spans="2:13" ht="2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</row>
    <row r="66" spans="2:13" ht="21" customHeight="1" x14ac:dyDescent="0.65">
      <c r="I66" s="261"/>
      <c r="J66" s="261"/>
      <c r="K66" s="261"/>
      <c r="L66" s="261"/>
    </row>
    <row r="67" spans="2:13" ht="21" customHeight="1" x14ac:dyDescent="0.65">
      <c r="I67" s="261"/>
      <c r="J67" s="261"/>
      <c r="K67" s="261"/>
      <c r="L67" s="261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84" t="s">
        <v>182</v>
      </c>
      <c r="J72" s="484"/>
      <c r="K72" s="484"/>
      <c r="L72" s="484"/>
    </row>
    <row r="73" spans="2:13" ht="27.75" customHeight="1" x14ac:dyDescent="0.65">
      <c r="I73" s="484" t="s">
        <v>203</v>
      </c>
      <c r="J73" s="484"/>
      <c r="K73" s="484"/>
      <c r="L73" s="484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zoomScaleNormal="100" zoomScaleSheetLayoutView="100" workbookViewId="0">
      <pane xSplit="5" ySplit="5" topLeftCell="F30" activePane="bottomRight" state="frozen"/>
      <selection pane="topRight" activeCell="F1" sqref="F1"/>
      <selection pane="bottomLeft" activeCell="A5" sqref="A5"/>
      <selection pane="bottomRight" activeCell="W35" sqref="W35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89" t="s">
        <v>206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262"/>
      <c r="AO1" s="263"/>
      <c r="AP1" s="263" t="s">
        <v>207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0" t="s">
        <v>33</v>
      </c>
      <c r="C2" s="493" t="s">
        <v>34</v>
      </c>
      <c r="D2" s="496" t="s">
        <v>200</v>
      </c>
      <c r="E2" s="109" t="s">
        <v>178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499" t="s">
        <v>1</v>
      </c>
      <c r="CJ2" s="269" t="s">
        <v>33</v>
      </c>
      <c r="CK2" s="264"/>
    </row>
    <row r="3" spans="2:101" ht="20.100000000000001" customHeight="1" thickBot="1" x14ac:dyDescent="0.7">
      <c r="B3" s="491"/>
      <c r="C3" s="494"/>
      <c r="D3" s="497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0"/>
      <c r="CJ3" s="279"/>
      <c r="CK3" s="23"/>
      <c r="CL3" s="23"/>
      <c r="CM3" s="23"/>
      <c r="CN3" s="280" t="s">
        <v>179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1"/>
      <c r="C4" s="494"/>
      <c r="D4" s="497"/>
      <c r="E4" s="284" t="s">
        <v>32</v>
      </c>
      <c r="F4" s="285"/>
      <c r="G4" s="286"/>
      <c r="H4" s="286"/>
      <c r="I4" s="286"/>
      <c r="J4" s="286"/>
      <c r="K4" s="286"/>
      <c r="L4" s="286"/>
      <c r="M4" s="368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368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2"/>
      <c r="C5" s="495"/>
      <c r="D5" s="498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180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378">
        <v>12371</v>
      </c>
      <c r="D6" s="380" t="s">
        <v>193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83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378">
        <v>12461</v>
      </c>
      <c r="D7" s="381" t="s">
        <v>67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378">
        <v>12464</v>
      </c>
      <c r="D8" s="381" t="s">
        <v>128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378">
        <v>12465</v>
      </c>
      <c r="D9" s="381" t="s">
        <v>68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2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378">
        <v>12478</v>
      </c>
      <c r="D10" s="381" t="s">
        <v>73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378">
        <v>12486</v>
      </c>
      <c r="D11" s="381" t="s">
        <v>76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378">
        <v>12508</v>
      </c>
      <c r="D12" s="381" t="s">
        <v>132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501"/>
      <c r="CO12" s="501"/>
      <c r="CP12" s="501"/>
      <c r="CQ12" s="501"/>
      <c r="CR12" s="501"/>
      <c r="CS12" s="501"/>
      <c r="CT12" s="501"/>
      <c r="CU12" s="501"/>
      <c r="CV12" s="501"/>
      <c r="CW12" s="501"/>
    </row>
    <row r="13" spans="2:101" s="322" customFormat="1" ht="20.100000000000001" customHeight="1" x14ac:dyDescent="0.5">
      <c r="B13" s="324">
        <v>8</v>
      </c>
      <c r="C13" s="378">
        <v>12511</v>
      </c>
      <c r="D13" s="381" t="s">
        <v>78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501"/>
      <c r="CO13" s="501"/>
      <c r="CP13" s="501"/>
      <c r="CQ13" s="501"/>
      <c r="CR13" s="501"/>
      <c r="CS13" s="501"/>
      <c r="CT13" s="501"/>
      <c r="CU13" s="501"/>
      <c r="CV13" s="501"/>
      <c r="CW13" s="501"/>
    </row>
    <row r="14" spans="2:101" s="322" customFormat="1" ht="20.100000000000001" customHeight="1" x14ac:dyDescent="0.5">
      <c r="B14" s="324">
        <v>9</v>
      </c>
      <c r="C14" s="378">
        <v>12531</v>
      </c>
      <c r="D14" s="381" t="s">
        <v>79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501"/>
      <c r="CO14" s="501"/>
      <c r="CP14" s="501"/>
      <c r="CQ14" s="501"/>
      <c r="CR14" s="501"/>
      <c r="CS14" s="501"/>
      <c r="CT14" s="501"/>
      <c r="CU14" s="501"/>
      <c r="CV14" s="501"/>
      <c r="CW14" s="501"/>
    </row>
    <row r="15" spans="2:101" s="322" customFormat="1" ht="20.100000000000001" customHeight="1" x14ac:dyDescent="0.5">
      <c r="B15" s="324">
        <v>10</v>
      </c>
      <c r="C15" s="378">
        <v>12536</v>
      </c>
      <c r="D15" s="381" t="s">
        <v>135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501"/>
      <c r="CO15" s="501"/>
      <c r="CP15" s="501"/>
      <c r="CQ15" s="501"/>
      <c r="CR15" s="501"/>
      <c r="CS15" s="501"/>
      <c r="CT15" s="501"/>
      <c r="CU15" s="501"/>
      <c r="CV15" s="501"/>
      <c r="CW15" s="501"/>
    </row>
    <row r="16" spans="2:101" s="322" customFormat="1" ht="20.100000000000001" customHeight="1" x14ac:dyDescent="0.65">
      <c r="B16" s="324">
        <v>11</v>
      </c>
      <c r="C16" s="378">
        <v>12539</v>
      </c>
      <c r="D16" s="381" t="s">
        <v>111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502"/>
      <c r="CO16" s="502"/>
      <c r="CP16" s="502"/>
      <c r="CQ16" s="502"/>
      <c r="CR16" s="502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378">
        <v>12544</v>
      </c>
      <c r="D17" s="381" t="s">
        <v>81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502"/>
      <c r="CO17" s="502"/>
      <c r="CP17" s="502"/>
      <c r="CQ17" s="502"/>
      <c r="CR17" s="502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378">
        <v>12547</v>
      </c>
      <c r="D18" s="381" t="s">
        <v>137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378">
        <v>12550</v>
      </c>
      <c r="D19" s="381" t="s">
        <v>82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378">
        <v>12556</v>
      </c>
      <c r="D20" s="381" t="s">
        <v>139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378">
        <v>12640</v>
      </c>
      <c r="D21" s="381" t="s">
        <v>116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378">
        <v>12654</v>
      </c>
      <c r="D22" s="381" t="s">
        <v>117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378">
        <v>12833</v>
      </c>
      <c r="D23" s="381" t="s">
        <v>142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378">
        <v>12941</v>
      </c>
      <c r="D24" s="381" t="s">
        <v>90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>
        <v>1</v>
      </c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79</v>
      </c>
      <c r="CJ24" s="330">
        <v>19</v>
      </c>
      <c r="CK24" s="321"/>
      <c r="CL24" s="321">
        <f t="shared" si="1"/>
        <v>1</v>
      </c>
    </row>
    <row r="25" spans="2:101" s="322" customFormat="1" ht="20.100000000000001" customHeight="1" x14ac:dyDescent="0.5">
      <c r="B25" s="324">
        <v>20</v>
      </c>
      <c r="C25" s="378">
        <v>13079</v>
      </c>
      <c r="D25" s="381" t="s">
        <v>91</v>
      </c>
      <c r="E25" s="361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>
        <v>1</v>
      </c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29">
        <f t="shared" si="0"/>
        <v>79</v>
      </c>
      <c r="CJ25" s="330">
        <v>20</v>
      </c>
      <c r="CK25" s="321"/>
      <c r="CL25" s="321">
        <f t="shared" si="1"/>
        <v>1</v>
      </c>
    </row>
    <row r="26" spans="2:101" s="322" customFormat="1" ht="20.100000000000001" customHeight="1" x14ac:dyDescent="0.5">
      <c r="B26" s="324">
        <v>21</v>
      </c>
      <c r="C26" s="378">
        <v>13092</v>
      </c>
      <c r="D26" s="381" t="s">
        <v>119</v>
      </c>
      <c r="E26" s="361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>
        <v>1</v>
      </c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si="0"/>
        <v>79</v>
      </c>
      <c r="CJ26" s="330">
        <v>21</v>
      </c>
      <c r="CK26" s="321"/>
      <c r="CL26" s="321">
        <f t="shared" si="1"/>
        <v>1</v>
      </c>
    </row>
    <row r="27" spans="2:101" s="322" customFormat="1" ht="20.100000000000001" customHeight="1" x14ac:dyDescent="0.5">
      <c r="B27" s="324">
        <v>22</v>
      </c>
      <c r="C27" s="378">
        <v>13229</v>
      </c>
      <c r="D27" s="381" t="s">
        <v>120</v>
      </c>
      <c r="E27" s="361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>
        <v>1</v>
      </c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0"/>
        <v>79</v>
      </c>
      <c r="CJ27" s="330">
        <v>22</v>
      </c>
      <c r="CK27" s="321"/>
      <c r="CL27" s="321">
        <f t="shared" si="1"/>
        <v>1</v>
      </c>
    </row>
    <row r="28" spans="2:101" s="322" customFormat="1" ht="20.100000000000001" customHeight="1" x14ac:dyDescent="0.5">
      <c r="B28" s="324">
        <v>23</v>
      </c>
      <c r="C28" s="378">
        <v>13432</v>
      </c>
      <c r="D28" s="381" t="s">
        <v>152</v>
      </c>
      <c r="E28" s="361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>
        <v>1</v>
      </c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29">
        <f t="shared" si="0"/>
        <v>79</v>
      </c>
      <c r="CJ28" s="330">
        <v>23</v>
      </c>
      <c r="CK28" s="321"/>
      <c r="CL28" s="321">
        <f t="shared" si="1"/>
        <v>1</v>
      </c>
    </row>
    <row r="29" spans="2:101" s="322" customFormat="1" ht="20.100000000000001" customHeight="1" x14ac:dyDescent="0.5">
      <c r="B29" s="324">
        <v>24</v>
      </c>
      <c r="C29" s="378">
        <v>13433</v>
      </c>
      <c r="D29" s="381" t="s">
        <v>153</v>
      </c>
      <c r="E29" s="361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>
        <v>1</v>
      </c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>
        <f t="shared" si="0"/>
        <v>79</v>
      </c>
      <c r="CJ29" s="330">
        <v>24</v>
      </c>
      <c r="CK29" s="321"/>
      <c r="CL29" s="321">
        <f t="shared" si="1"/>
        <v>1</v>
      </c>
    </row>
    <row r="30" spans="2:101" s="322" customFormat="1" ht="20.100000000000001" customHeight="1" x14ac:dyDescent="0.5">
      <c r="B30" s="324">
        <v>25</v>
      </c>
      <c r="C30" s="378">
        <v>13545</v>
      </c>
      <c r="D30" s="381" t="s">
        <v>185</v>
      </c>
      <c r="E30" s="361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>
        <v>1</v>
      </c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>
        <f t="shared" si="0"/>
        <v>79</v>
      </c>
      <c r="CJ30" s="330">
        <v>25</v>
      </c>
      <c r="CK30" s="321"/>
      <c r="CL30" s="321">
        <f t="shared" si="1"/>
        <v>1</v>
      </c>
    </row>
    <row r="31" spans="2:101" s="322" customFormat="1" ht="20.100000000000001" customHeight="1" x14ac:dyDescent="0.5">
      <c r="B31" s="324">
        <v>26</v>
      </c>
      <c r="C31" s="378">
        <v>13562</v>
      </c>
      <c r="D31" s="381" t="s">
        <v>188</v>
      </c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>
        <v>1</v>
      </c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>
        <f t="shared" si="0"/>
        <v>79</v>
      </c>
      <c r="CJ31" s="330">
        <v>26</v>
      </c>
      <c r="CK31" s="321"/>
      <c r="CL31" s="321">
        <f t="shared" si="1"/>
        <v>1</v>
      </c>
    </row>
    <row r="32" spans="2:101" s="322" customFormat="1" ht="20.100000000000001" customHeight="1" x14ac:dyDescent="0.55000000000000004">
      <c r="B32" s="324">
        <v>27</v>
      </c>
      <c r="C32" s="379"/>
      <c r="D32" s="382" t="s">
        <v>208</v>
      </c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>
        <v>1</v>
      </c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>
        <f t="shared" si="0"/>
        <v>79</v>
      </c>
      <c r="CJ32" s="330">
        <v>27</v>
      </c>
      <c r="CK32" s="321"/>
      <c r="CL32" s="321">
        <f t="shared" si="1"/>
        <v>1</v>
      </c>
    </row>
    <row r="33" spans="2:90" s="322" customFormat="1" ht="20.100000000000001" customHeight="1" x14ac:dyDescent="0.5">
      <c r="B33" s="324">
        <v>28</v>
      </c>
      <c r="C33" s="355"/>
      <c r="D33" s="503"/>
      <c r="E33" s="504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>
        <f t="shared" si="0"/>
        <v>80</v>
      </c>
      <c r="CJ33" s="330">
        <v>28</v>
      </c>
      <c r="CK33" s="321"/>
      <c r="CL33" s="321">
        <f t="shared" si="1"/>
        <v>0</v>
      </c>
    </row>
    <row r="34" spans="2:90" s="322" customFormat="1" ht="20.100000000000001" customHeight="1" x14ac:dyDescent="0.5">
      <c r="B34" s="324">
        <v>29</v>
      </c>
      <c r="C34" s="355"/>
      <c r="D34" s="357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>
        <f t="shared" si="0"/>
        <v>80</v>
      </c>
      <c r="CJ34" s="330">
        <v>29</v>
      </c>
      <c r="CK34" s="321"/>
      <c r="CL34" s="321">
        <f t="shared" si="1"/>
        <v>0</v>
      </c>
    </row>
    <row r="35" spans="2:90" s="322" customFormat="1" ht="20.100000000000001" customHeight="1" x14ac:dyDescent="0.5">
      <c r="B35" s="324">
        <v>30</v>
      </c>
      <c r="C35" s="358"/>
      <c r="D35" s="360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>
        <f t="shared" si="0"/>
        <v>80</v>
      </c>
      <c r="CJ35" s="330">
        <v>30</v>
      </c>
      <c r="CK35" s="321"/>
      <c r="CL35" s="321">
        <f t="shared" si="1"/>
        <v>0</v>
      </c>
    </row>
    <row r="36" spans="2:90" s="322" customFormat="1" ht="20.100000000000001" customHeight="1" x14ac:dyDescent="0.5">
      <c r="B36" s="324">
        <v>31</v>
      </c>
      <c r="C36" s="358"/>
      <c r="D36" s="505"/>
      <c r="E36" s="506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>
        <f t="shared" si="0"/>
        <v>80</v>
      </c>
      <c r="CJ36" s="330">
        <v>31</v>
      </c>
      <c r="CK36" s="321"/>
      <c r="CL36" s="321">
        <f t="shared" si="1"/>
        <v>0</v>
      </c>
    </row>
    <row r="37" spans="2:90" s="322" customFormat="1" ht="20.100000000000001" customHeight="1" x14ac:dyDescent="0.5">
      <c r="B37" s="324">
        <v>32</v>
      </c>
      <c r="C37" s="362"/>
      <c r="D37" s="360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>
        <f t="shared" si="0"/>
        <v>80</v>
      </c>
      <c r="CJ37" s="330">
        <v>32</v>
      </c>
      <c r="CK37" s="321"/>
      <c r="CL37" s="321">
        <f t="shared" si="1"/>
        <v>0</v>
      </c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>
        <f t="shared" si="0"/>
        <v>80</v>
      </c>
      <c r="CJ38" s="330">
        <v>33</v>
      </c>
      <c r="CK38" s="321"/>
      <c r="CL38" s="321">
        <f t="shared" si="1"/>
        <v>0</v>
      </c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>
        <f t="shared" si="0"/>
        <v>80</v>
      </c>
      <c r="CJ39" s="330">
        <v>29</v>
      </c>
      <c r="CK39" s="321"/>
      <c r="CL39" s="321">
        <f t="shared" si="1"/>
        <v>0</v>
      </c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410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411"/>
      <c r="BR40" s="411"/>
      <c r="BS40" s="411"/>
      <c r="BT40" s="411"/>
      <c r="BU40" s="411"/>
      <c r="BV40" s="411"/>
      <c r="BW40" s="411"/>
      <c r="BX40" s="411"/>
      <c r="BY40" s="411"/>
      <c r="BZ40" s="411"/>
      <c r="CA40" s="411"/>
      <c r="CB40" s="411"/>
      <c r="CC40" s="411"/>
      <c r="CD40" s="411"/>
      <c r="CE40" s="411"/>
      <c r="CF40" s="411"/>
      <c r="CG40" s="411"/>
      <c r="CH40" s="412"/>
      <c r="CI40" s="413">
        <f t="shared" si="0"/>
        <v>80</v>
      </c>
      <c r="CJ40" s="414">
        <v>30</v>
      </c>
      <c r="CK40" s="321"/>
      <c r="CL40" s="321">
        <f t="shared" si="1"/>
        <v>0</v>
      </c>
    </row>
  </sheetData>
  <mergeCells count="10">
    <mergeCell ref="CN12:CW13"/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G23" sqref="G23"/>
    </sheetView>
  </sheetViews>
  <sheetFormatPr defaultColWidth="9.140625" defaultRowHeight="21.75" x14ac:dyDescent="0.5"/>
  <cols>
    <col min="1" max="1" width="5.42578125" style="76" customWidth="1"/>
    <col min="2" max="2" width="3.28515625" style="231" customWidth="1"/>
    <col min="3" max="3" width="28.5703125" style="231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89" t="s">
        <v>209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2:27" ht="18.95" customHeight="1" thickBot="1" x14ac:dyDescent="0.55000000000000004">
      <c r="B2" s="221"/>
      <c r="C2" s="221"/>
      <c r="D2" s="510" t="s">
        <v>38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2"/>
      <c r="V2" s="513" t="s">
        <v>3</v>
      </c>
      <c r="W2" s="514"/>
      <c r="X2" s="514"/>
      <c r="Y2" s="515"/>
      <c r="Z2" s="78" t="s">
        <v>4</v>
      </c>
      <c r="AA2" s="77"/>
    </row>
    <row r="3" spans="2:27" ht="18.95" customHeight="1" x14ac:dyDescent="0.5">
      <c r="B3" s="222" t="s">
        <v>0</v>
      </c>
      <c r="C3" s="222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6" t="s">
        <v>39</v>
      </c>
      <c r="X3" s="519" t="s">
        <v>40</v>
      </c>
      <c r="Y3" s="522" t="s">
        <v>1</v>
      </c>
      <c r="Z3" s="84" t="s">
        <v>6</v>
      </c>
      <c r="AA3" s="85"/>
    </row>
    <row r="4" spans="2:27" ht="18.95" customHeight="1" x14ac:dyDescent="0.5">
      <c r="B4" s="222" t="s">
        <v>2</v>
      </c>
      <c r="C4" s="223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7"/>
      <c r="X4" s="520"/>
      <c r="Y4" s="523"/>
      <c r="Z4" s="84" t="s">
        <v>8</v>
      </c>
      <c r="AA4" s="85" t="s">
        <v>9</v>
      </c>
    </row>
    <row r="5" spans="2:27" ht="18.95" customHeight="1" thickBot="1" x14ac:dyDescent="0.55000000000000004">
      <c r="B5" s="224"/>
      <c r="C5" s="222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8"/>
      <c r="X5" s="521"/>
      <c r="Y5" s="524"/>
      <c r="Z5" s="84" t="s">
        <v>11</v>
      </c>
      <c r="AA5" s="85"/>
    </row>
    <row r="6" spans="2:27" ht="18.95" customHeight="1" thickBot="1" x14ac:dyDescent="0.6">
      <c r="B6" s="225"/>
      <c r="C6" s="226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33" si="0">SUM(D6:U6)</f>
        <v>50</v>
      </c>
      <c r="W6" s="97">
        <v>20</v>
      </c>
      <c r="X6" s="97">
        <v>30</v>
      </c>
      <c r="Y6" s="98">
        <f t="shared" ref="Y6:Y33" si="1">SUM(V6:X6)</f>
        <v>100</v>
      </c>
      <c r="Z6" s="99"/>
      <c r="AA6" s="91"/>
    </row>
    <row r="7" spans="2:27" ht="20.100000000000001" customHeight="1" x14ac:dyDescent="0.5">
      <c r="B7" s="227">
        <v>1</v>
      </c>
      <c r="C7" s="228" t="str">
        <f>'เวลาเรียน2-1'!D6</f>
        <v>เด็กชาย ปฏิภาณ  มอญใต้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33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229">
        <v>2</v>
      </c>
      <c r="C8" s="228" t="str">
        <f>'เวลาเรียน2-1'!D7</f>
        <v>เด็กหญิง สิริราช  สีบุญ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227">
        <v>3</v>
      </c>
      <c r="C9" s="228" t="str">
        <f>'เวลาเรียน2-1'!D8</f>
        <v>เด็กหญิง วริศรา  วงศ์ศรีวิชัย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229">
        <v>4</v>
      </c>
      <c r="C10" s="228" t="str">
        <f>'เวลาเรียน2-1'!D9</f>
        <v>เด็กหญิง รมิตา  สว่างชูแก้ว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227">
        <v>5</v>
      </c>
      <c r="C11" s="228" t="str">
        <f>'เวลาเรียน2-1'!D10</f>
        <v>เด็กชาย ขวัญชัย  ศรีสมพัด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229">
        <v>6</v>
      </c>
      <c r="C12" s="228" t="str">
        <f>'เวลาเรียน2-1'!D11</f>
        <v>เด็กชาย วงศกร  ทองมาก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227">
        <v>7</v>
      </c>
      <c r="C13" s="228" t="str">
        <f>'เวลาเรียน2-1'!D12</f>
        <v>เด็กชาย ธนพงศ์  พวงเพชร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229">
        <v>8</v>
      </c>
      <c r="C14" s="228" t="str">
        <f>'เวลาเรียน2-1'!D13</f>
        <v>เด็กชาย สุรชาติ  เรืองสุวรรณ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227">
        <v>9</v>
      </c>
      <c r="C15" s="228" t="str">
        <f>'เวลาเรียน2-1'!D14</f>
        <v>เด็กหญิง ศศิวิมล  ศรีวิเชียร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229">
        <v>10</v>
      </c>
      <c r="C16" s="228" t="str">
        <f>'เวลาเรียน2-1'!D15</f>
        <v>เด็กหญิง กนกวรรณ  สมหมาย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227">
        <v>11</v>
      </c>
      <c r="C17" s="228" t="str">
        <f>'เวลาเรียน2-1'!D16</f>
        <v>เด็กหญิง ปัญจพร  เจริญใหญ่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229">
        <v>12</v>
      </c>
      <c r="C18" s="228" t="str">
        <f>'เวลาเรียน2-1'!D17</f>
        <v>เด็กชาย ภูดิท  มณฑาทิพย์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227">
        <v>13</v>
      </c>
      <c r="C19" s="228" t="str">
        <f>'เวลาเรียน2-1'!D18</f>
        <v>เด็กชาย ภาคิน  รูปกระต่าย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229">
        <v>14</v>
      </c>
      <c r="C20" s="228" t="str">
        <f>'เวลาเรียน2-1'!D19</f>
        <v>เด็กชาย ปกรณ์  นานา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227">
        <v>15</v>
      </c>
      <c r="C21" s="228" t="str">
        <f>'เวลาเรียน2-1'!D20</f>
        <v>เด็กชาย ชรินทร์  อุตมา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229">
        <v>16</v>
      </c>
      <c r="C22" s="228" t="str">
        <f>'เวลาเรียน2-1'!D21</f>
        <v>เด็กหญิง ศิรินภา  จันทร์ภู่</v>
      </c>
      <c r="D22" s="111"/>
      <c r="E22" s="112"/>
      <c r="F22" s="112"/>
      <c r="G22" s="113"/>
      <c r="H22" s="114"/>
      <c r="I22" s="114"/>
      <c r="J22" s="114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0</v>
      </c>
      <c r="W22" s="112"/>
      <c r="X22" s="112"/>
      <c r="Y22" s="108">
        <f t="shared" si="1"/>
        <v>0</v>
      </c>
      <c r="Z22" s="367" t="str">
        <f t="shared" si="2"/>
        <v>0</v>
      </c>
      <c r="AA22" s="117"/>
    </row>
    <row r="23" spans="2:27" ht="20.100000000000001" customHeight="1" x14ac:dyDescent="0.5">
      <c r="B23" s="227">
        <v>17</v>
      </c>
      <c r="C23" s="228" t="str">
        <f>'เวลาเรียน2-1'!D22</f>
        <v>เด็กหญิง อินธิรา  ปรีชุม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229">
        <v>18</v>
      </c>
      <c r="C24" s="228" t="str">
        <f>'เวลาเรียน2-1'!D23</f>
        <v>เด็กชาย กรกช  ลางคุลเสน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227">
        <v>19</v>
      </c>
      <c r="C25" s="228" t="str">
        <f>'เวลาเรียน2-1'!D24</f>
        <v>เด็กหญิง ชมพูนุท  จินาวงศ์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229">
        <v>20</v>
      </c>
      <c r="C26" s="228" t="str">
        <f>'เวลาเรียน2-1'!D25</f>
        <v>เด็กหญิง ชลธิชา  อัลอูเซลี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/>
      <c r="X26" s="112"/>
      <c r="Y26" s="108">
        <f t="shared" si="1"/>
        <v>0</v>
      </c>
      <c r="Z26" s="367" t="str">
        <f t="shared" si="2"/>
        <v>0</v>
      </c>
      <c r="AA26" s="117"/>
    </row>
    <row r="27" spans="2:27" ht="20.100000000000001" customHeight="1" x14ac:dyDescent="0.5">
      <c r="B27" s="227">
        <v>21</v>
      </c>
      <c r="C27" s="228" t="str">
        <f>'เวลาเรียน2-1'!D26</f>
        <v>เด็กหญิง ณัฐกานต์  ปัญญาใส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/>
      <c r="X27" s="118"/>
      <c r="Y27" s="108">
        <f t="shared" si="1"/>
        <v>0</v>
      </c>
      <c r="Z27" s="367" t="str">
        <f t="shared" si="2"/>
        <v>0</v>
      </c>
      <c r="AA27" s="117"/>
    </row>
    <row r="28" spans="2:27" ht="20.100000000000001" customHeight="1" x14ac:dyDescent="0.5">
      <c r="B28" s="229">
        <v>22</v>
      </c>
      <c r="C28" s="228" t="str">
        <f>'เวลาเรียน2-1'!D27</f>
        <v>เด็กชาย อานนท์  ก้อนผา</v>
      </c>
      <c r="D28" s="111"/>
      <c r="E28" s="112"/>
      <c r="F28" s="112">
        <v>9</v>
      </c>
      <c r="G28" s="113">
        <v>8</v>
      </c>
      <c r="H28" s="114">
        <v>9</v>
      </c>
      <c r="I28" s="114">
        <v>10</v>
      </c>
      <c r="J28" s="114">
        <v>10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46</v>
      </c>
      <c r="W28" s="112">
        <v>18</v>
      </c>
      <c r="X28" s="112">
        <v>28</v>
      </c>
      <c r="Y28" s="108">
        <f t="shared" si="1"/>
        <v>92</v>
      </c>
      <c r="Z28" s="367">
        <f t="shared" si="2"/>
        <v>4</v>
      </c>
      <c r="AA28" s="117"/>
    </row>
    <row r="29" spans="2:27" ht="20.100000000000001" customHeight="1" x14ac:dyDescent="0.5">
      <c r="B29" s="227">
        <v>23</v>
      </c>
      <c r="C29" s="228" t="str">
        <f>'เวลาเรียน2-1'!D28</f>
        <v>เด็กชาย สมเจตร  ทับทวี</v>
      </c>
      <c r="D29" s="111" t="s">
        <v>14</v>
      </c>
      <c r="E29" s="112"/>
      <c r="F29" s="112"/>
      <c r="G29" s="113"/>
      <c r="H29" s="114"/>
      <c r="I29" s="114"/>
      <c r="J29" s="114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si="0"/>
        <v>0</v>
      </c>
      <c r="W29" s="118"/>
      <c r="X29" s="118"/>
      <c r="Y29" s="108">
        <f t="shared" si="1"/>
        <v>0</v>
      </c>
      <c r="Z29" s="367" t="str">
        <f t="shared" si="2"/>
        <v>0</v>
      </c>
      <c r="AA29" s="117"/>
    </row>
    <row r="30" spans="2:27" ht="20.100000000000001" customHeight="1" x14ac:dyDescent="0.5">
      <c r="B30" s="229">
        <v>24</v>
      </c>
      <c r="C30" s="228" t="str">
        <f>'เวลาเรียน2-1'!D29</f>
        <v>เด็กชาย สัชฌุกร  เช้าวันดี</v>
      </c>
      <c r="D30" s="111"/>
      <c r="E30" s="112"/>
      <c r="F30" s="112">
        <v>8</v>
      </c>
      <c r="G30" s="113">
        <v>9</v>
      </c>
      <c r="H30" s="114">
        <v>8</v>
      </c>
      <c r="I30" s="114">
        <v>8</v>
      </c>
      <c r="J30" s="114">
        <v>10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>
        <f t="shared" si="0"/>
        <v>43</v>
      </c>
      <c r="W30" s="112">
        <v>15</v>
      </c>
      <c r="X30" s="112">
        <v>12</v>
      </c>
      <c r="Y30" s="108">
        <f t="shared" si="1"/>
        <v>70</v>
      </c>
      <c r="Z30" s="367" t="str">
        <f t="shared" si="2"/>
        <v>3</v>
      </c>
      <c r="AA30" s="117"/>
    </row>
    <row r="31" spans="2:27" ht="20.100000000000001" customHeight="1" x14ac:dyDescent="0.5">
      <c r="B31" s="230">
        <v>25</v>
      </c>
      <c r="C31" s="228" t="str">
        <f>'เวลาเรียน2-1'!D30</f>
        <v>เด็กหญิง เขมิกา  ปานสันเทียะ</v>
      </c>
      <c r="D31" s="111"/>
      <c r="E31" s="112"/>
      <c r="F31" s="112">
        <v>8</v>
      </c>
      <c r="G31" s="113">
        <v>8</v>
      </c>
      <c r="H31" s="114">
        <v>7</v>
      </c>
      <c r="I31" s="114">
        <v>8</v>
      </c>
      <c r="J31" s="114">
        <v>8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>
        <f t="shared" si="0"/>
        <v>39</v>
      </c>
      <c r="W31" s="112">
        <v>15</v>
      </c>
      <c r="X31" s="112">
        <v>12</v>
      </c>
      <c r="Y31" s="108">
        <f t="shared" si="1"/>
        <v>66</v>
      </c>
      <c r="Z31" s="367" t="str">
        <f t="shared" si="2"/>
        <v>2.5</v>
      </c>
      <c r="AA31" s="120"/>
    </row>
    <row r="32" spans="2:27" ht="20.100000000000001" customHeight="1" x14ac:dyDescent="0.5">
      <c r="B32" s="229">
        <v>26</v>
      </c>
      <c r="C32" s="228" t="str">
        <f>'เวลาเรียน2-1'!D31</f>
        <v>เด็กชาย อธิป  ซื่อดี</v>
      </c>
      <c r="D32" s="111"/>
      <c r="E32" s="112"/>
      <c r="F32" s="112">
        <v>8</v>
      </c>
      <c r="G32" s="113">
        <v>8</v>
      </c>
      <c r="H32" s="114">
        <v>7</v>
      </c>
      <c r="I32" s="114">
        <v>8</v>
      </c>
      <c r="J32" s="114">
        <v>8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>
        <f t="shared" si="0"/>
        <v>39</v>
      </c>
      <c r="W32" s="112">
        <v>15</v>
      </c>
      <c r="X32" s="112">
        <v>12</v>
      </c>
      <c r="Y32" s="108">
        <f t="shared" si="1"/>
        <v>66</v>
      </c>
      <c r="Z32" s="367" t="str">
        <f t="shared" si="2"/>
        <v>2.5</v>
      </c>
      <c r="AA32" s="117"/>
    </row>
    <row r="33" spans="2:27" ht="20.100000000000001" customHeight="1" x14ac:dyDescent="0.5">
      <c r="B33" s="227">
        <v>27</v>
      </c>
      <c r="C33" s="228" t="str">
        <f>'เวลาเรียน2-1'!D32</f>
        <v>เด็กหญิงชนัญธิดา   พิมพา</v>
      </c>
      <c r="D33" s="111"/>
      <c r="E33" s="112"/>
      <c r="F33" s="112">
        <v>8</v>
      </c>
      <c r="G33" s="113">
        <v>8</v>
      </c>
      <c r="H33" s="114">
        <v>7</v>
      </c>
      <c r="I33" s="114">
        <v>8</v>
      </c>
      <c r="J33" s="114">
        <v>8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>
        <f t="shared" si="0"/>
        <v>39</v>
      </c>
      <c r="W33" s="112">
        <v>15</v>
      </c>
      <c r="X33" s="112">
        <v>12</v>
      </c>
      <c r="Y33" s="108">
        <f t="shared" si="1"/>
        <v>66</v>
      </c>
      <c r="Z33" s="367" t="str">
        <f t="shared" si="2"/>
        <v>2.5</v>
      </c>
      <c r="AA33" s="117"/>
    </row>
    <row r="34" spans="2:27" ht="20.100000000000001" customHeight="1" x14ac:dyDescent="0.5">
      <c r="B34" s="110">
        <v>28</v>
      </c>
      <c r="C34" s="101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101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108"/>
      <c r="Z40" s="367"/>
      <c r="AA40" s="117"/>
    </row>
    <row r="41" spans="2:27" ht="20.100000000000001" customHeight="1" thickBot="1" x14ac:dyDescent="0.55000000000000004">
      <c r="B41" s="384">
        <v>35</v>
      </c>
      <c r="C41" s="385"/>
      <c r="D41" s="386"/>
      <c r="E41" s="375"/>
      <c r="F41" s="375"/>
      <c r="G41" s="376"/>
      <c r="H41" s="387"/>
      <c r="I41" s="387"/>
      <c r="J41" s="387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8"/>
      <c r="V41" s="389"/>
      <c r="W41" s="375"/>
      <c r="X41" s="375"/>
      <c r="Y41" s="390"/>
      <c r="Z41" s="391"/>
      <c r="AA41" s="392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11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2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7">
        <v>1.5</v>
      </c>
      <c r="T45" s="508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1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7">
        <v>2.5</v>
      </c>
      <c r="T47" s="509"/>
      <c r="U47" s="123" t="s">
        <v>27</v>
      </c>
      <c r="V47" s="124"/>
      <c r="W47" s="125">
        <f>COUNTIF($Z$7:$Z$42,"2.5")</f>
        <v>4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3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7">
        <v>3.5</v>
      </c>
      <c r="T49" s="509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3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27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J432"/>
  <sheetViews>
    <sheetView view="pageBreakPreview" topLeftCell="A13" zoomScaleNormal="100" zoomScaleSheetLayoutView="100" workbookViewId="0">
      <selection activeCell="H20" sqref="H20:J30"/>
    </sheetView>
  </sheetViews>
  <sheetFormatPr defaultColWidth="9.140625" defaultRowHeight="24" x14ac:dyDescent="0.55000000000000004"/>
  <cols>
    <col min="1" max="1" width="4.5703125" style="1" customWidth="1"/>
    <col min="2" max="2" width="5.42578125" style="215" customWidth="1"/>
    <col min="3" max="3" width="9.140625" style="215"/>
    <col min="4" max="4" width="29.28515625" style="5" customWidth="1"/>
    <col min="5" max="6" width="9.28515625" style="215" customWidth="1"/>
    <col min="7" max="8" width="11" style="1" customWidth="1"/>
    <col min="9" max="9" width="11" style="217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6" t="s">
        <v>154</v>
      </c>
      <c r="C1" s="536"/>
      <c r="D1" s="536"/>
      <c r="E1" s="536"/>
      <c r="F1" s="536"/>
      <c r="G1" s="536"/>
      <c r="H1" s="536"/>
      <c r="I1" s="536"/>
      <c r="J1" s="536"/>
    </row>
    <row r="2" spans="2:10" ht="24.95" customHeight="1" x14ac:dyDescent="0.55000000000000004">
      <c r="B2" s="536" t="s">
        <v>181</v>
      </c>
      <c r="C2" s="536"/>
      <c r="D2" s="536"/>
      <c r="E2" s="536"/>
      <c r="F2" s="536"/>
      <c r="G2" s="536"/>
      <c r="H2" s="536"/>
      <c r="I2" s="536"/>
      <c r="J2" s="536"/>
    </row>
    <row r="3" spans="2:10" s="5" customFormat="1" ht="18" customHeight="1" x14ac:dyDescent="0.5">
      <c r="B3" s="537" t="s">
        <v>33</v>
      </c>
      <c r="C3" s="537" t="s">
        <v>34</v>
      </c>
      <c r="D3" s="538" t="s">
        <v>200</v>
      </c>
      <c r="E3" s="2" t="s">
        <v>3</v>
      </c>
      <c r="F3" s="2" t="s">
        <v>155</v>
      </c>
      <c r="G3" s="539" t="s">
        <v>43</v>
      </c>
      <c r="H3" s="15"/>
      <c r="I3" s="3"/>
      <c r="J3" s="4"/>
    </row>
    <row r="4" spans="2:10" s="5" customFormat="1" ht="18" customHeight="1" x14ac:dyDescent="0.5">
      <c r="B4" s="537"/>
      <c r="C4" s="537"/>
      <c r="D4" s="538"/>
      <c r="E4" s="6">
        <v>100</v>
      </c>
      <c r="F4" s="6" t="s">
        <v>156</v>
      </c>
      <c r="G4" s="539"/>
      <c r="H4" s="16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'เวลาเรียน2-1'!C6</f>
        <v>12371</v>
      </c>
      <c r="D5" s="17" t="str">
        <f>'เวลาเรียน2-1'!D6</f>
        <v>เด็กชาย ปฏิภาณ  มอญใต้</v>
      </c>
      <c r="E5" s="8">
        <f>'รวมคะแนน2-1'!Y7</f>
        <v>57</v>
      </c>
      <c r="F5" s="8" t="str">
        <f>'รวมคะแนน2-1'!Z7</f>
        <v>1.5</v>
      </c>
      <c r="G5" s="9"/>
      <c r="H5" s="529" t="s">
        <v>15</v>
      </c>
      <c r="I5" s="529"/>
      <c r="J5" s="530"/>
    </row>
    <row r="6" spans="2:10" s="5" customFormat="1" ht="20.100000000000001" customHeight="1" x14ac:dyDescent="0.5">
      <c r="B6" s="8">
        <v>2</v>
      </c>
      <c r="C6" s="8">
        <f>'เวลาเรียน2-1'!C7</f>
        <v>12461</v>
      </c>
      <c r="D6" s="17" t="str">
        <f>'เวลาเรียน2-1'!D7</f>
        <v>เด็กหญิง สิริราช  สีบุญ</v>
      </c>
      <c r="E6" s="8">
        <f>'รวมคะแนน2-1'!Y8</f>
        <v>52</v>
      </c>
      <c r="F6" s="8" t="str">
        <f>'รวมคะแนน2-1'!Z8</f>
        <v>1</v>
      </c>
      <c r="G6" s="9"/>
      <c r="H6" s="16" t="s">
        <v>157</v>
      </c>
      <c r="I6" s="243">
        <f>'รวมคะแนน2-1'!W44</f>
        <v>2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'เวลาเรียน2-1'!C8</f>
        <v>12464</v>
      </c>
      <c r="D7" s="17" t="str">
        <f>'เวลาเรียน2-1'!D8</f>
        <v>เด็กหญิง วริศรา  วงศ์ศรีวิชัย</v>
      </c>
      <c r="E7" s="8">
        <f>'รวมคะแนน2-1'!Y9</f>
        <v>59</v>
      </c>
      <c r="F7" s="8" t="str">
        <f>'รวมคะแนน2-1'!Z9</f>
        <v>1.5</v>
      </c>
      <c r="G7" s="9"/>
      <c r="H7" s="16" t="s">
        <v>158</v>
      </c>
      <c r="I7" s="243">
        <f>'รวมคะแนน2-1'!W45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'เวลาเรียน2-1'!C9</f>
        <v>12465</v>
      </c>
      <c r="D8" s="17" t="str">
        <f>'เวลาเรียน2-1'!D9</f>
        <v>เด็กหญิง รมิตา  สว่างชูแก้ว</v>
      </c>
      <c r="E8" s="8">
        <f>'รวมคะแนน2-1'!Y10</f>
        <v>63</v>
      </c>
      <c r="F8" s="8" t="str">
        <f>'รวมคะแนน2-1'!Z10</f>
        <v>2</v>
      </c>
      <c r="G8" s="9"/>
      <c r="H8" s="16" t="s">
        <v>159</v>
      </c>
      <c r="I8" s="243">
        <f>'รวมคะแนน2-1'!W46</f>
        <v>1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'เวลาเรียน2-1'!C10</f>
        <v>12478</v>
      </c>
      <c r="D9" s="17" t="str">
        <f>'เวลาเรียน2-1'!D10</f>
        <v>เด็กชาย ขวัญชัย  ศรีสมพัด</v>
      </c>
      <c r="E9" s="8">
        <f>'รวมคะแนน2-1'!Y11</f>
        <v>71</v>
      </c>
      <c r="F9" s="8" t="str">
        <f>'รวมคะแนน2-1'!Z11</f>
        <v>3</v>
      </c>
      <c r="G9" s="9"/>
      <c r="H9" s="16" t="s">
        <v>160</v>
      </c>
      <c r="I9" s="243">
        <f>'รวมคะแนน2-1'!W47</f>
        <v>4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'เวลาเรียน2-1'!C11</f>
        <v>12486</v>
      </c>
      <c r="D10" s="17" t="str">
        <f>'เวลาเรียน2-1'!D11</f>
        <v>เด็กชาย วงศกร  ทองมาก</v>
      </c>
      <c r="E10" s="8">
        <f>'รวมคะแนน2-1'!Y12</f>
        <v>54</v>
      </c>
      <c r="F10" s="8" t="str">
        <f>'รวมคะแนน2-1'!Z12</f>
        <v>1</v>
      </c>
      <c r="G10" s="9"/>
      <c r="H10" s="16" t="s">
        <v>161</v>
      </c>
      <c r="I10" s="243">
        <f>'รวมคะแนน2-1'!W48</f>
        <v>3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'เวลาเรียน2-1'!C12</f>
        <v>12508</v>
      </c>
      <c r="D11" s="17" t="str">
        <f>'เวลาเรียน2-1'!D12</f>
        <v>เด็กชาย ธนพงศ์  พวงเพชร</v>
      </c>
      <c r="E11" s="8">
        <f>'รวมคะแนน2-1'!Y13</f>
        <v>0</v>
      </c>
      <c r="F11" s="8" t="str">
        <f>'รวมคะแนน2-1'!Z13</f>
        <v>0</v>
      </c>
      <c r="G11" s="9"/>
      <c r="H11" s="16" t="s">
        <v>162</v>
      </c>
      <c r="I11" s="243">
        <f>'รวมคะแนน2-1'!W49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'เวลาเรียน2-1'!C13</f>
        <v>12511</v>
      </c>
      <c r="D12" s="17" t="str">
        <f>'เวลาเรียน2-1'!D13</f>
        <v>เด็กชาย สุรชาติ  เรืองสุวรรณ</v>
      </c>
      <c r="E12" s="8">
        <f>'รวมคะแนน2-1'!Y14</f>
        <v>86</v>
      </c>
      <c r="F12" s="8">
        <f>'รวมคะแนน2-1'!Z14</f>
        <v>4</v>
      </c>
      <c r="G12" s="9"/>
      <c r="H12" s="16" t="s">
        <v>163</v>
      </c>
      <c r="I12" s="243">
        <f>'รวมคะแนน2-1'!W50</f>
        <v>3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'เวลาเรียน2-1'!C14</f>
        <v>12531</v>
      </c>
      <c r="D13" s="17" t="str">
        <f>'เวลาเรียน2-1'!D14</f>
        <v>เด็กหญิง ศศิวิมล  ศรีวิเชียร</v>
      </c>
      <c r="E13" s="8">
        <f>'รวมคะแนน2-1'!Y15</f>
        <v>74</v>
      </c>
      <c r="F13" s="8" t="str">
        <f>'รวมคะแนน2-1'!Z15</f>
        <v>3</v>
      </c>
      <c r="G13" s="9"/>
      <c r="H13" s="18" t="s">
        <v>164</v>
      </c>
      <c r="I13" s="245">
        <f>SUM(I6:I12)</f>
        <v>16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'เวลาเรียน2-1'!C15</f>
        <v>12536</v>
      </c>
      <c r="D14" s="17" t="str">
        <f>'เวลาเรียน2-1'!D15</f>
        <v>เด็กหญิง กนกวรรณ  สมหมาย</v>
      </c>
      <c r="E14" s="8">
        <f>'รวมคะแนน2-1'!Y16</f>
        <v>0</v>
      </c>
      <c r="F14" s="8" t="str">
        <f>'รวมคะแนน2-1'!Z16</f>
        <v>0</v>
      </c>
      <c r="G14" s="9"/>
      <c r="H14" s="16" t="s">
        <v>165</v>
      </c>
      <c r="I14" s="243">
        <f>'รวมคะแนน2-1'!W43</f>
        <v>11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'เวลาเรียน2-1'!C16</f>
        <v>12539</v>
      </c>
      <c r="D15" s="17" t="str">
        <f>'เวลาเรียน2-1'!D16</f>
        <v>เด็กหญิง ปัญจพร  เจริญใหญ่</v>
      </c>
      <c r="E15" s="8">
        <f>'รวมคะแนน2-1'!Y17</f>
        <v>0</v>
      </c>
      <c r="F15" s="8" t="str">
        <f>'รวมคะแนน2-1'!Z17</f>
        <v>0</v>
      </c>
      <c r="G15" s="9"/>
      <c r="H15" s="16" t="s">
        <v>17</v>
      </c>
      <c r="I15" s="243">
        <f>'รวมคะแนน2-1'!W51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'เวลาเรียน2-1'!C17</f>
        <v>12544</v>
      </c>
      <c r="D16" s="17" t="str">
        <f>'เวลาเรียน2-1'!D17</f>
        <v>เด็กชาย ภูดิท  มณฑาทิพย์</v>
      </c>
      <c r="E16" s="8">
        <f>'รวมคะแนน2-1'!Y18</f>
        <v>0</v>
      </c>
      <c r="F16" s="8" t="str">
        <f>'รวมคะแนน2-1'!Z18</f>
        <v>0</v>
      </c>
      <c r="G16" s="9"/>
      <c r="H16" s="16" t="s">
        <v>18</v>
      </c>
      <c r="I16" s="243">
        <f>'รวมคะแนน2-1'!W52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'เวลาเรียน2-1'!C18</f>
        <v>12547</v>
      </c>
      <c r="D17" s="17" t="str">
        <f>'เวลาเรียน2-1'!D18</f>
        <v>เด็กชาย ภาคิน  รูปกระต่าย</v>
      </c>
      <c r="E17" s="8">
        <f>'รวมคะแนน2-1'!Y19</f>
        <v>80</v>
      </c>
      <c r="F17" s="8">
        <f>'รวมคะแนน2-1'!Z19</f>
        <v>4</v>
      </c>
      <c r="G17" s="9"/>
      <c r="H17" s="18" t="s">
        <v>166</v>
      </c>
      <c r="I17" s="245">
        <f>SUM(I14:I16)</f>
        <v>11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'เวลาเรียน2-1'!C19</f>
        <v>12550</v>
      </c>
      <c r="D18" s="17" t="str">
        <f>'เวลาเรียน2-1'!D19</f>
        <v>เด็กชาย ปกรณ์  นานา</v>
      </c>
      <c r="E18" s="8">
        <f>'รวมคะแนน2-1'!Y20</f>
        <v>0</v>
      </c>
      <c r="F18" s="8" t="str">
        <f>'รวมคะแนน2-1'!Z20</f>
        <v>0</v>
      </c>
      <c r="G18" s="9"/>
      <c r="H18" s="18" t="s">
        <v>1</v>
      </c>
      <c r="I18" s="19">
        <f>SUM(I13,(I17),)</f>
        <v>27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'เวลาเรียน2-1'!C20</f>
        <v>12556</v>
      </c>
      <c r="D19" s="17" t="str">
        <f>'เวลาเรียน2-1'!D20</f>
        <v>เด็กชาย ชรินทร์  อุตมา</v>
      </c>
      <c r="E19" s="8">
        <f>'รวมคะแนน2-1'!Y21</f>
        <v>67</v>
      </c>
      <c r="F19" s="8" t="str">
        <f>'รวมคะแนน2-1'!Z21</f>
        <v>2.5</v>
      </c>
      <c r="G19" s="9"/>
      <c r="H19" s="16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'เวลาเรียน2-1'!C21</f>
        <v>12640</v>
      </c>
      <c r="D20" s="17" t="str">
        <f>'เวลาเรียน2-1'!D21</f>
        <v>เด็กหญิง ศิรินภา  จันทร์ภู่</v>
      </c>
      <c r="E20" s="8">
        <f>'รวมคะแนน2-1'!Y22</f>
        <v>0</v>
      </c>
      <c r="F20" s="8" t="str">
        <f>'รวมคะแนน2-1'!Z22</f>
        <v>0</v>
      </c>
      <c r="G20" s="9"/>
      <c r="H20" s="533" t="s">
        <v>214</v>
      </c>
      <c r="I20" s="534"/>
      <c r="J20" s="532"/>
    </row>
    <row r="21" spans="2:10" s="5" customFormat="1" ht="20.100000000000001" customHeight="1" x14ac:dyDescent="0.5">
      <c r="B21" s="8">
        <v>17</v>
      </c>
      <c r="C21" s="8">
        <f>'เวลาเรียน2-1'!C22</f>
        <v>12654</v>
      </c>
      <c r="D21" s="17" t="str">
        <f>'เวลาเรียน2-1'!D22</f>
        <v>เด็กหญิง อินธิรา  ปรีชุม</v>
      </c>
      <c r="E21" s="8">
        <f>'รวมคะแนน2-1'!Y23</f>
        <v>0</v>
      </c>
      <c r="F21" s="8" t="str">
        <f>'รวมคะแนน2-1'!Z23</f>
        <v>0</v>
      </c>
      <c r="G21" s="9"/>
      <c r="H21" s="535" t="s">
        <v>167</v>
      </c>
      <c r="I21" s="439"/>
      <c r="J21" s="526"/>
    </row>
    <row r="22" spans="2:10" s="5" customFormat="1" ht="20.100000000000001" customHeight="1" x14ac:dyDescent="0.5">
      <c r="B22" s="8">
        <v>18</v>
      </c>
      <c r="C22" s="8">
        <f>'เวลาเรียน2-1'!C23</f>
        <v>12833</v>
      </c>
      <c r="D22" s="17" t="str">
        <f>'เวลาเรียน2-1'!D23</f>
        <v>เด็กชาย กรกช  ลางคุลเสน</v>
      </c>
      <c r="E22" s="8">
        <f>'รวมคะแนน2-1'!Y24</f>
        <v>0</v>
      </c>
      <c r="F22" s="8" t="str">
        <f>'รวมคะแนน2-1'!Z24</f>
        <v>0</v>
      </c>
      <c r="G22" s="9"/>
      <c r="J22" s="7"/>
    </row>
    <row r="23" spans="2:10" s="5" customFormat="1" ht="20.100000000000001" customHeight="1" x14ac:dyDescent="0.5">
      <c r="B23" s="8">
        <v>19</v>
      </c>
      <c r="C23" s="8">
        <f>'เวลาเรียน2-1'!C24</f>
        <v>12941</v>
      </c>
      <c r="D23" s="17" t="str">
        <f>'เวลาเรียน2-1'!D24</f>
        <v>เด็กหญิง ชมพูนุท  จินาวงศ์</v>
      </c>
      <c r="E23" s="8">
        <f>'รวมคะแนน2-1'!Y25</f>
        <v>75</v>
      </c>
      <c r="F23" s="8" t="str">
        <f>'รวมคะแนน2-1'!Z25</f>
        <v>3.5</v>
      </c>
      <c r="G23" s="9"/>
      <c r="H23" s="533" t="s">
        <v>215</v>
      </c>
      <c r="I23" s="534"/>
      <c r="J23" s="532"/>
    </row>
    <row r="24" spans="2:10" s="5" customFormat="1" ht="20.100000000000001" customHeight="1" x14ac:dyDescent="0.5">
      <c r="B24" s="8">
        <v>20</v>
      </c>
      <c r="C24" s="8">
        <f>'เวลาเรียน2-1'!C25</f>
        <v>13079</v>
      </c>
      <c r="D24" s="17" t="str">
        <f>'เวลาเรียน2-1'!D25</f>
        <v>เด็กหญิง ชลธิชา  อัลอูเซลี</v>
      </c>
      <c r="E24" s="8">
        <f>'รวมคะแนน2-1'!Y26</f>
        <v>0</v>
      </c>
      <c r="F24" s="8" t="str">
        <f>'รวมคะแนน2-1'!Z26</f>
        <v>0</v>
      </c>
      <c r="G24" s="9"/>
      <c r="H24" s="535" t="s">
        <v>167</v>
      </c>
      <c r="I24" s="439"/>
      <c r="J24" s="526"/>
    </row>
    <row r="25" spans="2:10" s="5" customFormat="1" ht="20.100000000000001" customHeight="1" x14ac:dyDescent="0.5">
      <c r="B25" s="8">
        <v>21</v>
      </c>
      <c r="C25" s="8">
        <f>'เวลาเรียน2-1'!C26</f>
        <v>13092</v>
      </c>
      <c r="D25" s="17" t="str">
        <f>'เวลาเรียน2-1'!D26</f>
        <v>เด็กหญิง ณัฐกานต์  ปัญญาใส</v>
      </c>
      <c r="E25" s="8">
        <f>'รวมคะแนน2-1'!Y27</f>
        <v>0</v>
      </c>
      <c r="F25" s="8" t="str">
        <f>'รวมคะแนน2-1'!Z27</f>
        <v>0</v>
      </c>
      <c r="G25" s="9"/>
      <c r="J25" s="7"/>
    </row>
    <row r="26" spans="2:10" s="5" customFormat="1" ht="20.100000000000001" customHeight="1" x14ac:dyDescent="0.5">
      <c r="B26" s="8">
        <v>22</v>
      </c>
      <c r="C26" s="8">
        <f>'เวลาเรียน2-1'!C27</f>
        <v>13229</v>
      </c>
      <c r="D26" s="17" t="str">
        <f>'เวลาเรียน2-1'!D27</f>
        <v>เด็กชาย อานนท์  ก้อนผา</v>
      </c>
      <c r="E26" s="8">
        <f>'รวมคะแนน2-1'!Y28</f>
        <v>92</v>
      </c>
      <c r="F26" s="8">
        <f>'รวมคะแนน2-1'!Z28</f>
        <v>4</v>
      </c>
      <c r="G26" s="9"/>
      <c r="H26" s="534" t="s">
        <v>216</v>
      </c>
      <c r="I26" s="534"/>
      <c r="J26" s="532"/>
    </row>
    <row r="27" spans="2:10" s="5" customFormat="1" ht="20.100000000000001" customHeight="1" x14ac:dyDescent="0.5">
      <c r="B27" s="8">
        <v>23</v>
      </c>
      <c r="C27" s="8">
        <f>'เวลาเรียน2-1'!C28</f>
        <v>13432</v>
      </c>
      <c r="D27" s="17" t="str">
        <f>'เวลาเรียน2-1'!D28</f>
        <v>เด็กชาย สมเจตร  ทับทวี</v>
      </c>
      <c r="E27" s="8">
        <f>'รวมคะแนน2-1'!Y29</f>
        <v>0</v>
      </c>
      <c r="F27" s="8" t="str">
        <f>'รวมคะแนน2-1'!Z29</f>
        <v>0</v>
      </c>
      <c r="G27" s="9"/>
      <c r="H27" s="439" t="s">
        <v>210</v>
      </c>
      <c r="I27" s="439"/>
      <c r="J27" s="526"/>
    </row>
    <row r="28" spans="2:10" s="5" customFormat="1" ht="20.100000000000001" customHeight="1" x14ac:dyDescent="0.5">
      <c r="B28" s="8">
        <v>24</v>
      </c>
      <c r="C28" s="8">
        <f>'เวลาเรียน2-1'!C29</f>
        <v>13433</v>
      </c>
      <c r="D28" s="17" t="str">
        <f>'เวลาเรียน2-1'!D29</f>
        <v>เด็กชาย สัชฌุกร  เช้าวันดี</v>
      </c>
      <c r="E28" s="8">
        <f>'รวมคะแนน2-1'!Y30</f>
        <v>70</v>
      </c>
      <c r="F28" s="8" t="str">
        <f>'รวมคะแนน2-1'!Z30</f>
        <v>3</v>
      </c>
      <c r="G28" s="9"/>
      <c r="J28" s="7"/>
    </row>
    <row r="29" spans="2:10" s="5" customFormat="1" ht="20.100000000000001" customHeight="1" x14ac:dyDescent="0.5">
      <c r="B29" s="8">
        <v>25</v>
      </c>
      <c r="C29" s="8">
        <f>'เวลาเรียน2-1'!C30</f>
        <v>13545</v>
      </c>
      <c r="D29" s="17" t="str">
        <f>'เวลาเรียน2-1'!D30</f>
        <v>เด็กหญิง เขมิกา  ปานสันเทียะ</v>
      </c>
      <c r="E29" s="8">
        <f>'รวมคะแนน2-1'!Y31</f>
        <v>66</v>
      </c>
      <c r="F29" s="8" t="str">
        <f>'รวมคะแนน2-1'!Z31</f>
        <v>2.5</v>
      </c>
      <c r="G29" s="9"/>
      <c r="H29" s="534" t="s">
        <v>217</v>
      </c>
      <c r="I29" s="534"/>
      <c r="J29" s="532"/>
    </row>
    <row r="30" spans="2:10" s="5" customFormat="1" ht="20.100000000000001" customHeight="1" x14ac:dyDescent="0.5">
      <c r="B30" s="8">
        <v>26</v>
      </c>
      <c r="C30" s="8">
        <f>'เวลาเรียน2-1'!C31</f>
        <v>13562</v>
      </c>
      <c r="D30" s="17" t="str">
        <f>'เวลาเรียน2-1'!D31</f>
        <v>เด็กชาย อธิป  ซื่อดี</v>
      </c>
      <c r="E30" s="8">
        <f>'รวมคะแนน2-1'!Y32</f>
        <v>66</v>
      </c>
      <c r="F30" s="8" t="str">
        <f>'รวมคะแนน2-1'!Z32</f>
        <v>2.5</v>
      </c>
      <c r="G30" s="9"/>
      <c r="H30" s="439" t="s">
        <v>168</v>
      </c>
      <c r="I30" s="439"/>
      <c r="J30" s="526"/>
    </row>
    <row r="31" spans="2:10" s="5" customFormat="1" ht="20.100000000000001" customHeight="1" x14ac:dyDescent="0.5">
      <c r="B31" s="8">
        <v>27</v>
      </c>
      <c r="C31" s="8"/>
      <c r="D31" s="17" t="str">
        <f>'เวลาเรียน2-1'!D32</f>
        <v>เด็กหญิงชนัญธิดา   พิมพา</v>
      </c>
      <c r="E31" s="8">
        <f>'รวมคะแนน2-1'!Y33</f>
        <v>66</v>
      </c>
      <c r="F31" s="8" t="str">
        <f>'รวมคะแนน2-1'!Z33</f>
        <v>2.5</v>
      </c>
      <c r="G31" s="9"/>
      <c r="H31" s="525"/>
      <c r="I31" s="525"/>
      <c r="J31" s="526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16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1"/>
      <c r="I33" s="531"/>
      <c r="J33" s="532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25"/>
      <c r="I34" s="525"/>
      <c r="J34" s="526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16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1"/>
      <c r="I36" s="531"/>
      <c r="J36" s="532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25"/>
      <c r="I37" s="525"/>
      <c r="J37" s="526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16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27"/>
      <c r="I39" s="527"/>
      <c r="J39" s="528"/>
    </row>
    <row r="40" spans="2:10" s="5" customFormat="1" ht="18" customHeight="1" x14ac:dyDescent="0.5">
      <c r="B40" s="215"/>
      <c r="C40" s="215"/>
      <c r="E40" s="215"/>
      <c r="F40" s="215"/>
      <c r="I40" s="215"/>
    </row>
    <row r="41" spans="2:10" s="5" customFormat="1" ht="18" customHeight="1" x14ac:dyDescent="0.5">
      <c r="B41" s="215"/>
      <c r="C41" s="215"/>
      <c r="E41" s="215"/>
      <c r="F41" s="215"/>
      <c r="I41" s="215"/>
    </row>
    <row r="42" spans="2:10" s="5" customFormat="1" ht="18" customHeight="1" x14ac:dyDescent="0.5">
      <c r="B42" s="215"/>
      <c r="C42" s="215"/>
      <c r="E42" s="215"/>
      <c r="F42" s="215"/>
      <c r="I42" s="215"/>
    </row>
    <row r="43" spans="2:10" s="5" customFormat="1" ht="18" customHeight="1" x14ac:dyDescent="0.5">
      <c r="B43" s="215"/>
      <c r="C43" s="215"/>
      <c r="E43" s="215"/>
      <c r="F43" s="215"/>
      <c r="I43" s="215"/>
    </row>
    <row r="44" spans="2:10" s="5" customFormat="1" ht="18" customHeight="1" x14ac:dyDescent="0.5">
      <c r="B44" s="215"/>
      <c r="C44" s="215"/>
      <c r="E44" s="215"/>
      <c r="F44" s="215"/>
      <c r="I44" s="215"/>
    </row>
    <row r="45" spans="2:10" s="5" customFormat="1" ht="18" customHeight="1" x14ac:dyDescent="0.5">
      <c r="B45" s="215"/>
      <c r="C45" s="215"/>
      <c r="E45" s="215"/>
      <c r="F45" s="215"/>
      <c r="I45" s="215"/>
    </row>
    <row r="46" spans="2:10" s="5" customFormat="1" ht="18" customHeight="1" x14ac:dyDescent="0.5">
      <c r="B46" s="215"/>
      <c r="C46" s="215"/>
      <c r="E46" s="215"/>
      <c r="F46" s="215"/>
      <c r="I46" s="215"/>
    </row>
    <row r="47" spans="2:10" s="5" customFormat="1" ht="18" customHeight="1" x14ac:dyDescent="0.5">
      <c r="B47" s="215"/>
      <c r="C47" s="215"/>
      <c r="E47" s="215"/>
      <c r="F47" s="215"/>
      <c r="I47" s="215"/>
    </row>
    <row r="48" spans="2:10" s="5" customFormat="1" ht="18" customHeight="1" x14ac:dyDescent="0.5">
      <c r="B48" s="215"/>
      <c r="C48" s="215"/>
      <c r="E48" s="215"/>
      <c r="F48" s="215"/>
      <c r="I48" s="215"/>
    </row>
    <row r="49" spans="2:9" s="5" customFormat="1" ht="18" customHeight="1" x14ac:dyDescent="0.5">
      <c r="B49" s="215"/>
      <c r="C49" s="215"/>
      <c r="E49" s="215"/>
      <c r="F49" s="215"/>
      <c r="I49" s="215"/>
    </row>
    <row r="50" spans="2:9" s="5" customFormat="1" ht="18" customHeight="1" x14ac:dyDescent="0.5">
      <c r="B50" s="215"/>
      <c r="C50" s="215"/>
      <c r="E50" s="215"/>
      <c r="F50" s="215"/>
      <c r="I50" s="215"/>
    </row>
    <row r="51" spans="2:9" s="5" customFormat="1" ht="18" customHeight="1" x14ac:dyDescent="0.5">
      <c r="B51" s="215"/>
      <c r="C51" s="215"/>
      <c r="E51" s="215"/>
      <c r="F51" s="215"/>
      <c r="I51" s="215"/>
    </row>
    <row r="52" spans="2:9" s="5" customFormat="1" ht="18" customHeight="1" x14ac:dyDescent="0.5">
      <c r="B52" s="215"/>
      <c r="C52" s="215"/>
      <c r="E52" s="215"/>
      <c r="F52" s="215"/>
      <c r="I52" s="215"/>
    </row>
    <row r="53" spans="2:9" s="5" customFormat="1" ht="18" customHeight="1" x14ac:dyDescent="0.5">
      <c r="B53" s="215"/>
      <c r="C53" s="215"/>
      <c r="E53" s="215"/>
      <c r="F53" s="215"/>
      <c r="I53" s="215"/>
    </row>
    <row r="54" spans="2:9" s="5" customFormat="1" ht="18" customHeight="1" x14ac:dyDescent="0.5">
      <c r="B54" s="215"/>
      <c r="C54" s="215"/>
      <c r="E54" s="215"/>
      <c r="F54" s="215"/>
      <c r="I54" s="215"/>
    </row>
    <row r="55" spans="2:9" s="5" customFormat="1" ht="18" customHeight="1" x14ac:dyDescent="0.5">
      <c r="B55" s="215"/>
      <c r="C55" s="215"/>
      <c r="E55" s="215"/>
      <c r="F55" s="215"/>
      <c r="I55" s="215"/>
    </row>
    <row r="56" spans="2:9" s="5" customFormat="1" ht="18" customHeight="1" x14ac:dyDescent="0.5">
      <c r="B56" s="215"/>
      <c r="C56" s="215"/>
      <c r="E56" s="215"/>
      <c r="F56" s="215"/>
      <c r="I56" s="215"/>
    </row>
    <row r="57" spans="2:9" s="5" customFormat="1" ht="18" customHeight="1" x14ac:dyDescent="0.5">
      <c r="B57" s="215"/>
      <c r="C57" s="215"/>
      <c r="E57" s="215"/>
      <c r="F57" s="215"/>
      <c r="I57" s="215"/>
    </row>
    <row r="58" spans="2:9" s="5" customFormat="1" ht="18" customHeight="1" x14ac:dyDescent="0.5">
      <c r="B58" s="215"/>
      <c r="C58" s="215"/>
      <c r="E58" s="215"/>
      <c r="F58" s="215"/>
      <c r="I58" s="215"/>
    </row>
    <row r="59" spans="2:9" s="5" customFormat="1" ht="18" customHeight="1" x14ac:dyDescent="0.5">
      <c r="B59" s="215"/>
      <c r="C59" s="215"/>
      <c r="E59" s="215"/>
      <c r="F59" s="215"/>
      <c r="I59" s="215"/>
    </row>
    <row r="60" spans="2:9" s="5" customFormat="1" ht="18" customHeight="1" x14ac:dyDescent="0.5">
      <c r="B60" s="215"/>
      <c r="C60" s="215"/>
      <c r="E60" s="215"/>
      <c r="F60" s="215"/>
      <c r="I60" s="215"/>
    </row>
    <row r="61" spans="2:9" s="5" customFormat="1" ht="18" customHeight="1" x14ac:dyDescent="0.5">
      <c r="B61" s="215"/>
      <c r="C61" s="215"/>
      <c r="E61" s="215"/>
      <c r="F61" s="215"/>
      <c r="I61" s="215"/>
    </row>
    <row r="62" spans="2:9" s="5" customFormat="1" ht="18" customHeight="1" x14ac:dyDescent="0.5">
      <c r="B62" s="215"/>
      <c r="C62" s="215"/>
      <c r="E62" s="215"/>
      <c r="F62" s="215"/>
      <c r="I62" s="215"/>
    </row>
    <row r="63" spans="2:9" s="5" customFormat="1" ht="18" customHeight="1" x14ac:dyDescent="0.5">
      <c r="B63" s="215"/>
      <c r="C63" s="215"/>
      <c r="E63" s="215"/>
      <c r="F63" s="215"/>
      <c r="I63" s="215"/>
    </row>
    <row r="64" spans="2:9" s="5" customFormat="1" ht="18" customHeight="1" x14ac:dyDescent="0.5">
      <c r="B64" s="215"/>
      <c r="C64" s="215"/>
      <c r="E64" s="215"/>
      <c r="F64" s="215"/>
      <c r="I64" s="215"/>
    </row>
    <row r="65" spans="2:9" s="5" customFormat="1" ht="18" customHeight="1" x14ac:dyDescent="0.5">
      <c r="B65" s="215"/>
      <c r="C65" s="215"/>
      <c r="E65" s="215"/>
      <c r="F65" s="215"/>
      <c r="I65" s="215"/>
    </row>
    <row r="66" spans="2:9" s="5" customFormat="1" ht="18" customHeight="1" x14ac:dyDescent="0.5">
      <c r="B66" s="215"/>
      <c r="C66" s="215"/>
      <c r="E66" s="215"/>
      <c r="F66" s="215"/>
      <c r="I66" s="215"/>
    </row>
    <row r="67" spans="2:9" s="5" customFormat="1" ht="18" customHeight="1" x14ac:dyDescent="0.5">
      <c r="B67" s="215"/>
      <c r="C67" s="215"/>
      <c r="E67" s="215"/>
      <c r="F67" s="215"/>
      <c r="I67" s="215"/>
    </row>
    <row r="68" spans="2:9" s="5" customFormat="1" ht="18" customHeight="1" x14ac:dyDescent="0.5">
      <c r="B68" s="215"/>
      <c r="C68" s="215"/>
      <c r="E68" s="215"/>
      <c r="F68" s="215"/>
      <c r="I68" s="215"/>
    </row>
    <row r="69" spans="2:9" s="5" customFormat="1" ht="18" customHeight="1" x14ac:dyDescent="0.5">
      <c r="B69" s="215"/>
      <c r="C69" s="215"/>
      <c r="E69" s="215"/>
      <c r="F69" s="215"/>
      <c r="I69" s="215"/>
    </row>
    <row r="70" spans="2:9" s="5" customFormat="1" ht="18" customHeight="1" x14ac:dyDescent="0.5">
      <c r="B70" s="215"/>
      <c r="C70" s="215"/>
      <c r="E70" s="215"/>
      <c r="F70" s="215"/>
      <c r="I70" s="215"/>
    </row>
    <row r="71" spans="2:9" s="5" customFormat="1" ht="18" customHeight="1" x14ac:dyDescent="0.5">
      <c r="B71" s="215"/>
      <c r="C71" s="215"/>
      <c r="E71" s="215"/>
      <c r="F71" s="215"/>
      <c r="I71" s="215"/>
    </row>
    <row r="72" spans="2:9" s="5" customFormat="1" ht="18" customHeight="1" x14ac:dyDescent="0.5">
      <c r="B72" s="215"/>
      <c r="C72" s="215"/>
      <c r="E72" s="215"/>
      <c r="F72" s="215"/>
      <c r="I72" s="215"/>
    </row>
    <row r="73" spans="2:9" s="5" customFormat="1" ht="18" customHeight="1" x14ac:dyDescent="0.5">
      <c r="B73" s="215"/>
      <c r="C73" s="215"/>
      <c r="E73" s="215"/>
      <c r="F73" s="215"/>
      <c r="I73" s="215"/>
    </row>
    <row r="74" spans="2:9" s="5" customFormat="1" ht="18" customHeight="1" x14ac:dyDescent="0.5">
      <c r="B74" s="215"/>
      <c r="C74" s="215"/>
      <c r="E74" s="215"/>
      <c r="F74" s="215"/>
      <c r="I74" s="215"/>
    </row>
    <row r="75" spans="2:9" s="5" customFormat="1" ht="18" customHeight="1" x14ac:dyDescent="0.5">
      <c r="B75" s="215"/>
      <c r="C75" s="215"/>
      <c r="E75" s="215"/>
      <c r="F75" s="215"/>
      <c r="I75" s="215"/>
    </row>
    <row r="76" spans="2:9" s="5" customFormat="1" ht="18" customHeight="1" x14ac:dyDescent="0.5">
      <c r="B76" s="215"/>
      <c r="C76" s="215"/>
      <c r="E76" s="215"/>
      <c r="F76" s="215"/>
      <c r="I76" s="215"/>
    </row>
    <row r="77" spans="2:9" s="5" customFormat="1" ht="18" customHeight="1" x14ac:dyDescent="0.5">
      <c r="B77" s="215"/>
      <c r="C77" s="215"/>
      <c r="E77" s="215"/>
      <c r="F77" s="215"/>
      <c r="I77" s="215"/>
    </row>
    <row r="78" spans="2:9" s="5" customFormat="1" ht="18" customHeight="1" x14ac:dyDescent="0.5">
      <c r="B78" s="215"/>
      <c r="C78" s="215"/>
      <c r="E78" s="215"/>
      <c r="F78" s="215"/>
      <c r="I78" s="215"/>
    </row>
    <row r="79" spans="2:9" s="5" customFormat="1" ht="18" customHeight="1" x14ac:dyDescent="0.5">
      <c r="B79" s="215"/>
      <c r="C79" s="215"/>
      <c r="E79" s="215"/>
      <c r="F79" s="215"/>
      <c r="I79" s="215"/>
    </row>
    <row r="80" spans="2:9" s="5" customFormat="1" ht="18" customHeight="1" x14ac:dyDescent="0.5">
      <c r="B80" s="215"/>
      <c r="C80" s="215"/>
      <c r="E80" s="215"/>
      <c r="F80" s="215"/>
      <c r="I80" s="215"/>
    </row>
    <row r="81" spans="2:9" s="5" customFormat="1" ht="18" customHeight="1" x14ac:dyDescent="0.5">
      <c r="B81" s="215"/>
      <c r="C81" s="215"/>
      <c r="E81" s="215"/>
      <c r="F81" s="215"/>
      <c r="I81" s="215"/>
    </row>
    <row r="82" spans="2:9" s="5" customFormat="1" ht="18" customHeight="1" x14ac:dyDescent="0.5">
      <c r="B82" s="215"/>
      <c r="C82" s="215"/>
      <c r="E82" s="215"/>
      <c r="F82" s="215"/>
      <c r="I82" s="215"/>
    </row>
    <row r="83" spans="2:9" s="5" customFormat="1" ht="18" customHeight="1" x14ac:dyDescent="0.5">
      <c r="B83" s="215"/>
      <c r="C83" s="215"/>
      <c r="E83" s="215"/>
      <c r="F83" s="215"/>
      <c r="I83" s="215"/>
    </row>
    <row r="84" spans="2:9" s="5" customFormat="1" ht="18" customHeight="1" x14ac:dyDescent="0.5">
      <c r="B84" s="215"/>
      <c r="C84" s="215"/>
      <c r="E84" s="215"/>
      <c r="F84" s="215"/>
      <c r="I84" s="215"/>
    </row>
    <row r="85" spans="2:9" s="5" customFormat="1" ht="18" customHeight="1" x14ac:dyDescent="0.5">
      <c r="B85" s="215"/>
      <c r="C85" s="215"/>
      <c r="E85" s="215"/>
      <c r="F85" s="215"/>
      <c r="I85" s="215"/>
    </row>
    <row r="86" spans="2:9" s="5" customFormat="1" ht="18" customHeight="1" x14ac:dyDescent="0.5">
      <c r="B86" s="215"/>
      <c r="C86" s="215"/>
      <c r="E86" s="215"/>
      <c r="F86" s="215"/>
      <c r="I86" s="215"/>
    </row>
    <row r="87" spans="2:9" s="5" customFormat="1" ht="18" customHeight="1" x14ac:dyDescent="0.5">
      <c r="B87" s="215"/>
      <c r="C87" s="215"/>
      <c r="E87" s="215"/>
      <c r="F87" s="215"/>
      <c r="I87" s="215"/>
    </row>
    <row r="88" spans="2:9" s="5" customFormat="1" ht="18" customHeight="1" x14ac:dyDescent="0.5">
      <c r="B88" s="215"/>
      <c r="C88" s="215"/>
      <c r="E88" s="215"/>
      <c r="F88" s="215"/>
      <c r="I88" s="215"/>
    </row>
    <row r="89" spans="2:9" s="5" customFormat="1" ht="18" customHeight="1" x14ac:dyDescent="0.5">
      <c r="B89" s="215"/>
      <c r="C89" s="215"/>
      <c r="E89" s="215"/>
      <c r="F89" s="215"/>
      <c r="I89" s="215"/>
    </row>
    <row r="90" spans="2:9" s="5" customFormat="1" ht="18" customHeight="1" x14ac:dyDescent="0.5">
      <c r="B90" s="215"/>
      <c r="C90" s="215"/>
      <c r="E90" s="215"/>
      <c r="F90" s="215"/>
      <c r="I90" s="215"/>
    </row>
    <row r="91" spans="2:9" s="5" customFormat="1" ht="18" customHeight="1" x14ac:dyDescent="0.5">
      <c r="B91" s="215"/>
      <c r="C91" s="215"/>
      <c r="E91" s="215"/>
      <c r="F91" s="215"/>
      <c r="I91" s="215"/>
    </row>
    <row r="92" spans="2:9" s="5" customFormat="1" ht="18" customHeight="1" x14ac:dyDescent="0.5">
      <c r="B92" s="215"/>
      <c r="C92" s="215"/>
      <c r="E92" s="215"/>
      <c r="F92" s="215"/>
      <c r="I92" s="215"/>
    </row>
    <row r="93" spans="2:9" s="5" customFormat="1" ht="18" customHeight="1" x14ac:dyDescent="0.5">
      <c r="B93" s="215"/>
      <c r="C93" s="215"/>
      <c r="E93" s="215"/>
      <c r="F93" s="215"/>
      <c r="I93" s="215"/>
    </row>
    <row r="94" spans="2:9" s="5" customFormat="1" ht="18" customHeight="1" x14ac:dyDescent="0.5">
      <c r="B94" s="215"/>
      <c r="C94" s="215"/>
      <c r="E94" s="215"/>
      <c r="F94" s="215"/>
      <c r="I94" s="215"/>
    </row>
    <row r="95" spans="2:9" s="5" customFormat="1" ht="18" customHeight="1" x14ac:dyDescent="0.5">
      <c r="B95" s="215"/>
      <c r="C95" s="215"/>
      <c r="E95" s="215"/>
      <c r="F95" s="215"/>
      <c r="I95" s="215"/>
    </row>
    <row r="96" spans="2:9" s="5" customFormat="1" ht="18" customHeight="1" x14ac:dyDescent="0.5">
      <c r="B96" s="215"/>
      <c r="C96" s="215"/>
      <c r="E96" s="215"/>
      <c r="F96" s="215"/>
      <c r="I96" s="215"/>
    </row>
    <row r="97" spans="2:9" s="5" customFormat="1" ht="18" customHeight="1" x14ac:dyDescent="0.5">
      <c r="B97" s="215"/>
      <c r="C97" s="215"/>
      <c r="E97" s="215"/>
      <c r="F97" s="215"/>
      <c r="I97" s="215"/>
    </row>
    <row r="98" spans="2:9" s="5" customFormat="1" ht="18" customHeight="1" x14ac:dyDescent="0.5">
      <c r="B98" s="215"/>
      <c r="C98" s="215"/>
      <c r="E98" s="215"/>
      <c r="F98" s="215"/>
      <c r="I98" s="215"/>
    </row>
    <row r="99" spans="2:9" s="5" customFormat="1" ht="18" customHeight="1" x14ac:dyDescent="0.5">
      <c r="B99" s="215"/>
      <c r="C99" s="215"/>
      <c r="E99" s="215"/>
      <c r="F99" s="215"/>
      <c r="I99" s="215"/>
    </row>
    <row r="100" spans="2:9" s="5" customFormat="1" ht="18" customHeight="1" x14ac:dyDescent="0.5">
      <c r="B100" s="215"/>
      <c r="C100" s="215"/>
      <c r="E100" s="215"/>
      <c r="F100" s="215"/>
      <c r="I100" s="215"/>
    </row>
    <row r="101" spans="2:9" s="5" customFormat="1" ht="18" customHeight="1" x14ac:dyDescent="0.5">
      <c r="B101" s="215"/>
      <c r="C101" s="215"/>
      <c r="E101" s="215"/>
      <c r="F101" s="215"/>
      <c r="I101" s="215"/>
    </row>
    <row r="102" spans="2:9" s="5" customFormat="1" ht="18" customHeight="1" x14ac:dyDescent="0.5">
      <c r="B102" s="215"/>
      <c r="C102" s="215"/>
      <c r="E102" s="215"/>
      <c r="F102" s="215"/>
      <c r="I102" s="215"/>
    </row>
    <row r="103" spans="2:9" s="5" customFormat="1" ht="18" customHeight="1" x14ac:dyDescent="0.5">
      <c r="B103" s="215"/>
      <c r="C103" s="215"/>
      <c r="E103" s="215"/>
      <c r="F103" s="215"/>
      <c r="I103" s="215"/>
    </row>
    <row r="104" spans="2:9" s="5" customFormat="1" ht="18" customHeight="1" x14ac:dyDescent="0.5">
      <c r="B104" s="215"/>
      <c r="C104" s="215"/>
      <c r="E104" s="215"/>
      <c r="F104" s="215"/>
      <c r="I104" s="215"/>
    </row>
    <row r="105" spans="2:9" s="5" customFormat="1" ht="18" customHeight="1" x14ac:dyDescent="0.5">
      <c r="B105" s="215"/>
      <c r="C105" s="215"/>
      <c r="E105" s="215"/>
      <c r="F105" s="215"/>
      <c r="I105" s="215"/>
    </row>
    <row r="106" spans="2:9" s="5" customFormat="1" ht="18" customHeight="1" x14ac:dyDescent="0.5">
      <c r="B106" s="215"/>
      <c r="C106" s="215"/>
      <c r="E106" s="215"/>
      <c r="F106" s="215"/>
      <c r="I106" s="215"/>
    </row>
    <row r="107" spans="2:9" s="5" customFormat="1" ht="18" customHeight="1" x14ac:dyDescent="0.5">
      <c r="B107" s="215"/>
      <c r="C107" s="215"/>
      <c r="E107" s="215"/>
      <c r="F107" s="215"/>
      <c r="I107" s="215"/>
    </row>
    <row r="108" spans="2:9" s="5" customFormat="1" ht="18" customHeight="1" x14ac:dyDescent="0.5">
      <c r="B108" s="215"/>
      <c r="C108" s="215"/>
      <c r="E108" s="215"/>
      <c r="F108" s="215"/>
      <c r="I108" s="215"/>
    </row>
    <row r="109" spans="2:9" s="5" customFormat="1" ht="18" customHeight="1" x14ac:dyDescent="0.5">
      <c r="B109" s="215"/>
      <c r="C109" s="215"/>
      <c r="E109" s="215"/>
      <c r="F109" s="215"/>
      <c r="I109" s="215"/>
    </row>
    <row r="110" spans="2:9" s="5" customFormat="1" ht="18" customHeight="1" x14ac:dyDescent="0.5">
      <c r="B110" s="215"/>
      <c r="C110" s="215"/>
      <c r="E110" s="215"/>
      <c r="F110" s="215"/>
      <c r="I110" s="215"/>
    </row>
    <row r="111" spans="2:9" s="5" customFormat="1" ht="18" customHeight="1" x14ac:dyDescent="0.5">
      <c r="B111" s="215"/>
      <c r="C111" s="215"/>
      <c r="E111" s="215"/>
      <c r="F111" s="215"/>
      <c r="I111" s="215"/>
    </row>
    <row r="112" spans="2:9" s="5" customFormat="1" ht="18" customHeight="1" x14ac:dyDescent="0.5">
      <c r="B112" s="215"/>
      <c r="C112" s="215"/>
      <c r="E112" s="215"/>
      <c r="F112" s="215"/>
      <c r="I112" s="215"/>
    </row>
    <row r="113" spans="2:9" s="5" customFormat="1" ht="18" customHeight="1" x14ac:dyDescent="0.5">
      <c r="B113" s="215"/>
      <c r="C113" s="215"/>
      <c r="E113" s="215"/>
      <c r="F113" s="215"/>
      <c r="I113" s="215"/>
    </row>
    <row r="114" spans="2:9" s="5" customFormat="1" ht="18" customHeight="1" x14ac:dyDescent="0.5">
      <c r="B114" s="215"/>
      <c r="C114" s="215"/>
      <c r="E114" s="215"/>
      <c r="F114" s="215"/>
      <c r="I114" s="215"/>
    </row>
    <row r="115" spans="2:9" s="5" customFormat="1" ht="18" customHeight="1" x14ac:dyDescent="0.5">
      <c r="B115" s="215"/>
      <c r="C115" s="215"/>
      <c r="E115" s="215"/>
      <c r="F115" s="215"/>
      <c r="I115" s="215"/>
    </row>
    <row r="116" spans="2:9" s="5" customFormat="1" ht="18" customHeight="1" x14ac:dyDescent="0.5">
      <c r="B116" s="215"/>
      <c r="C116" s="215"/>
      <c r="E116" s="215"/>
      <c r="F116" s="215"/>
      <c r="I116" s="215"/>
    </row>
    <row r="117" spans="2:9" s="5" customFormat="1" ht="18" customHeight="1" x14ac:dyDescent="0.5">
      <c r="B117" s="215"/>
      <c r="C117" s="215"/>
      <c r="E117" s="215"/>
      <c r="F117" s="215"/>
      <c r="I117" s="215"/>
    </row>
    <row r="118" spans="2:9" s="5" customFormat="1" ht="18" customHeight="1" x14ac:dyDescent="0.5">
      <c r="B118" s="215"/>
      <c r="C118" s="215"/>
      <c r="E118" s="215"/>
      <c r="F118" s="215"/>
      <c r="I118" s="215"/>
    </row>
    <row r="119" spans="2:9" s="5" customFormat="1" ht="18" customHeight="1" x14ac:dyDescent="0.5">
      <c r="B119" s="215"/>
      <c r="C119" s="215"/>
      <c r="E119" s="215"/>
      <c r="F119" s="215"/>
      <c r="I119" s="215"/>
    </row>
    <row r="120" spans="2:9" s="5" customFormat="1" ht="18" customHeight="1" x14ac:dyDescent="0.5">
      <c r="B120" s="215"/>
      <c r="C120" s="215"/>
      <c r="E120" s="215"/>
      <c r="F120" s="215"/>
      <c r="I120" s="215"/>
    </row>
    <row r="121" spans="2:9" s="5" customFormat="1" ht="18" customHeight="1" x14ac:dyDescent="0.5">
      <c r="B121" s="215"/>
      <c r="C121" s="215"/>
      <c r="E121" s="215"/>
      <c r="F121" s="215"/>
      <c r="I121" s="215"/>
    </row>
    <row r="122" spans="2:9" s="5" customFormat="1" ht="18" customHeight="1" x14ac:dyDescent="0.5">
      <c r="B122" s="215"/>
      <c r="C122" s="215"/>
      <c r="E122" s="215"/>
      <c r="F122" s="215"/>
      <c r="I122" s="215"/>
    </row>
    <row r="123" spans="2:9" s="5" customFormat="1" ht="18" customHeight="1" x14ac:dyDescent="0.5">
      <c r="B123" s="215"/>
      <c r="C123" s="215"/>
      <c r="E123" s="215"/>
      <c r="F123" s="215"/>
      <c r="I123" s="215"/>
    </row>
    <row r="124" spans="2:9" s="5" customFormat="1" ht="18" customHeight="1" x14ac:dyDescent="0.5">
      <c r="B124" s="215"/>
      <c r="C124" s="215"/>
      <c r="E124" s="215"/>
      <c r="F124" s="215"/>
      <c r="I124" s="215"/>
    </row>
    <row r="125" spans="2:9" s="5" customFormat="1" ht="18" customHeight="1" x14ac:dyDescent="0.5">
      <c r="B125" s="215"/>
      <c r="C125" s="215"/>
      <c r="E125" s="215"/>
      <c r="F125" s="215"/>
      <c r="I125" s="215"/>
    </row>
    <row r="126" spans="2:9" s="5" customFormat="1" ht="18" customHeight="1" x14ac:dyDescent="0.5">
      <c r="B126" s="215"/>
      <c r="C126" s="215"/>
      <c r="E126" s="215"/>
      <c r="F126" s="215"/>
      <c r="I126" s="215"/>
    </row>
    <row r="127" spans="2:9" s="5" customFormat="1" ht="18" customHeight="1" x14ac:dyDescent="0.5">
      <c r="B127" s="215"/>
      <c r="C127" s="215"/>
      <c r="E127" s="215"/>
      <c r="F127" s="215"/>
      <c r="I127" s="215"/>
    </row>
    <row r="128" spans="2:9" s="5" customFormat="1" ht="18" customHeight="1" x14ac:dyDescent="0.5">
      <c r="B128" s="215"/>
      <c r="C128" s="215"/>
      <c r="E128" s="215"/>
      <c r="F128" s="215"/>
      <c r="I128" s="215"/>
    </row>
    <row r="129" spans="2:9" s="5" customFormat="1" ht="18" customHeight="1" x14ac:dyDescent="0.5">
      <c r="B129" s="215"/>
      <c r="C129" s="215"/>
      <c r="E129" s="215"/>
      <c r="F129" s="215"/>
      <c r="I129" s="215"/>
    </row>
    <row r="130" spans="2:9" s="5" customFormat="1" ht="18" customHeight="1" x14ac:dyDescent="0.5">
      <c r="B130" s="215"/>
      <c r="C130" s="215"/>
      <c r="E130" s="215"/>
      <c r="F130" s="215"/>
      <c r="I130" s="215"/>
    </row>
    <row r="131" spans="2:9" s="5" customFormat="1" ht="18" customHeight="1" x14ac:dyDescent="0.5">
      <c r="B131" s="215"/>
      <c r="C131" s="215"/>
      <c r="E131" s="215"/>
      <c r="F131" s="215"/>
      <c r="I131" s="215"/>
    </row>
    <row r="132" spans="2:9" s="5" customFormat="1" ht="18" customHeight="1" x14ac:dyDescent="0.5">
      <c r="B132" s="215"/>
      <c r="C132" s="215"/>
      <c r="E132" s="215"/>
      <c r="F132" s="215"/>
      <c r="I132" s="215"/>
    </row>
    <row r="133" spans="2:9" s="5" customFormat="1" ht="18" customHeight="1" x14ac:dyDescent="0.5">
      <c r="B133" s="215"/>
      <c r="C133" s="215"/>
      <c r="E133" s="215"/>
      <c r="F133" s="215"/>
      <c r="I133" s="215"/>
    </row>
    <row r="134" spans="2:9" s="5" customFormat="1" ht="18" customHeight="1" x14ac:dyDescent="0.5">
      <c r="B134" s="215"/>
      <c r="C134" s="215"/>
      <c r="E134" s="215"/>
      <c r="F134" s="215"/>
      <c r="I134" s="215"/>
    </row>
    <row r="135" spans="2:9" s="5" customFormat="1" ht="18" customHeight="1" x14ac:dyDescent="0.5">
      <c r="B135" s="215"/>
      <c r="C135" s="215"/>
      <c r="E135" s="215"/>
      <c r="F135" s="215"/>
      <c r="I135" s="215"/>
    </row>
    <row r="136" spans="2:9" s="5" customFormat="1" ht="18" customHeight="1" x14ac:dyDescent="0.5">
      <c r="B136" s="215"/>
      <c r="C136" s="215"/>
      <c r="E136" s="215"/>
      <c r="F136" s="215"/>
      <c r="I136" s="215"/>
    </row>
    <row r="137" spans="2:9" s="5" customFormat="1" ht="18" customHeight="1" x14ac:dyDescent="0.5">
      <c r="B137" s="215"/>
      <c r="C137" s="215"/>
      <c r="E137" s="215"/>
      <c r="F137" s="215"/>
      <c r="I137" s="215"/>
    </row>
    <row r="138" spans="2:9" s="5" customFormat="1" ht="18" customHeight="1" x14ac:dyDescent="0.5">
      <c r="B138" s="215"/>
      <c r="C138" s="215"/>
      <c r="E138" s="215"/>
      <c r="F138" s="215"/>
      <c r="I138" s="215"/>
    </row>
    <row r="139" spans="2:9" s="5" customFormat="1" ht="18" customHeight="1" x14ac:dyDescent="0.5">
      <c r="B139" s="215"/>
      <c r="C139" s="215"/>
      <c r="E139" s="215"/>
      <c r="F139" s="215"/>
      <c r="I139" s="215"/>
    </row>
    <row r="140" spans="2:9" s="5" customFormat="1" ht="18" customHeight="1" x14ac:dyDescent="0.5">
      <c r="B140" s="215"/>
      <c r="C140" s="215"/>
      <c r="E140" s="215"/>
      <c r="F140" s="215"/>
      <c r="I140" s="215"/>
    </row>
    <row r="141" spans="2:9" s="5" customFormat="1" ht="18" customHeight="1" x14ac:dyDescent="0.5">
      <c r="B141" s="215"/>
      <c r="C141" s="215"/>
      <c r="E141" s="215"/>
      <c r="F141" s="215"/>
      <c r="I141" s="215"/>
    </row>
    <row r="142" spans="2:9" s="5" customFormat="1" ht="18" customHeight="1" x14ac:dyDescent="0.5">
      <c r="B142" s="215"/>
      <c r="C142" s="215"/>
      <c r="E142" s="215"/>
      <c r="F142" s="215"/>
      <c r="I142" s="215"/>
    </row>
    <row r="143" spans="2:9" s="5" customFormat="1" ht="18" customHeight="1" x14ac:dyDescent="0.5">
      <c r="B143" s="215"/>
      <c r="C143" s="215"/>
      <c r="E143" s="215"/>
      <c r="F143" s="215"/>
      <c r="I143" s="215"/>
    </row>
    <row r="144" spans="2:9" s="5" customFormat="1" ht="18" customHeight="1" x14ac:dyDescent="0.5">
      <c r="B144" s="215"/>
      <c r="C144" s="215"/>
      <c r="E144" s="215"/>
      <c r="F144" s="215"/>
      <c r="I144" s="215"/>
    </row>
    <row r="145" spans="2:9" s="5" customFormat="1" ht="18" customHeight="1" x14ac:dyDescent="0.5">
      <c r="B145" s="215"/>
      <c r="C145" s="215"/>
      <c r="E145" s="215"/>
      <c r="F145" s="215"/>
      <c r="I145" s="215"/>
    </row>
    <row r="146" spans="2:9" s="5" customFormat="1" ht="18" customHeight="1" x14ac:dyDescent="0.5">
      <c r="B146" s="215"/>
      <c r="C146" s="215"/>
      <c r="E146" s="215"/>
      <c r="F146" s="215"/>
      <c r="I146" s="215"/>
    </row>
    <row r="147" spans="2:9" s="5" customFormat="1" ht="18" customHeight="1" x14ac:dyDescent="0.5">
      <c r="B147" s="215"/>
      <c r="C147" s="215"/>
      <c r="E147" s="215"/>
      <c r="F147" s="215"/>
      <c r="I147" s="215"/>
    </row>
    <row r="148" spans="2:9" s="5" customFormat="1" ht="18" customHeight="1" x14ac:dyDescent="0.5">
      <c r="B148" s="215"/>
      <c r="C148" s="215"/>
      <c r="E148" s="215"/>
      <c r="F148" s="215"/>
      <c r="I148" s="215"/>
    </row>
    <row r="149" spans="2:9" s="5" customFormat="1" ht="18" customHeight="1" x14ac:dyDescent="0.5">
      <c r="B149" s="215"/>
      <c r="C149" s="215"/>
      <c r="E149" s="215"/>
      <c r="F149" s="215"/>
      <c r="I149" s="215"/>
    </row>
    <row r="150" spans="2:9" s="5" customFormat="1" ht="18" customHeight="1" x14ac:dyDescent="0.5">
      <c r="B150" s="215"/>
      <c r="C150" s="215"/>
      <c r="E150" s="215"/>
      <c r="F150" s="215"/>
      <c r="I150" s="215"/>
    </row>
    <row r="151" spans="2:9" s="5" customFormat="1" ht="18" customHeight="1" x14ac:dyDescent="0.5">
      <c r="B151" s="215"/>
      <c r="C151" s="215"/>
      <c r="E151" s="215"/>
      <c r="F151" s="215"/>
      <c r="I151" s="215"/>
    </row>
    <row r="152" spans="2:9" s="5" customFormat="1" ht="18" customHeight="1" x14ac:dyDescent="0.5">
      <c r="B152" s="215"/>
      <c r="C152" s="215"/>
      <c r="E152" s="215"/>
      <c r="F152" s="215"/>
      <c r="I152" s="215"/>
    </row>
    <row r="153" spans="2:9" s="5" customFormat="1" ht="18" customHeight="1" x14ac:dyDescent="0.5">
      <c r="B153" s="215"/>
      <c r="C153" s="215"/>
      <c r="E153" s="215"/>
      <c r="F153" s="215"/>
      <c r="I153" s="215"/>
    </row>
    <row r="154" spans="2:9" s="5" customFormat="1" ht="18" customHeight="1" x14ac:dyDescent="0.5">
      <c r="B154" s="215"/>
      <c r="C154" s="215"/>
      <c r="E154" s="215"/>
      <c r="F154" s="215"/>
      <c r="I154" s="215"/>
    </row>
    <row r="155" spans="2:9" s="5" customFormat="1" ht="18" customHeight="1" x14ac:dyDescent="0.5">
      <c r="B155" s="215"/>
      <c r="C155" s="215"/>
      <c r="E155" s="215"/>
      <c r="F155" s="215"/>
      <c r="I155" s="215"/>
    </row>
    <row r="156" spans="2:9" s="5" customFormat="1" ht="18" customHeight="1" x14ac:dyDescent="0.5">
      <c r="B156" s="215"/>
      <c r="C156" s="215"/>
      <c r="E156" s="215"/>
      <c r="F156" s="215"/>
      <c r="I156" s="215"/>
    </row>
    <row r="157" spans="2:9" s="5" customFormat="1" ht="18" customHeight="1" x14ac:dyDescent="0.5">
      <c r="B157" s="215"/>
      <c r="C157" s="215"/>
      <c r="E157" s="215"/>
      <c r="F157" s="215"/>
      <c r="I157" s="215"/>
    </row>
    <row r="158" spans="2:9" s="5" customFormat="1" ht="18" customHeight="1" x14ac:dyDescent="0.5">
      <c r="B158" s="215"/>
      <c r="C158" s="215"/>
      <c r="E158" s="215"/>
      <c r="F158" s="215"/>
      <c r="I158" s="215"/>
    </row>
    <row r="159" spans="2:9" s="5" customFormat="1" ht="18" customHeight="1" x14ac:dyDescent="0.5">
      <c r="B159" s="215"/>
      <c r="C159" s="215"/>
      <c r="E159" s="215"/>
      <c r="F159" s="215"/>
      <c r="I159" s="215"/>
    </row>
    <row r="160" spans="2:9" s="5" customFormat="1" ht="18" customHeight="1" x14ac:dyDescent="0.5">
      <c r="B160" s="215"/>
      <c r="C160" s="215"/>
      <c r="E160" s="215"/>
      <c r="F160" s="215"/>
      <c r="I160" s="215"/>
    </row>
    <row r="161" spans="2:9" s="5" customFormat="1" ht="18" customHeight="1" x14ac:dyDescent="0.5">
      <c r="B161" s="215"/>
      <c r="C161" s="215"/>
      <c r="E161" s="215"/>
      <c r="F161" s="215"/>
      <c r="I161" s="215"/>
    </row>
    <row r="162" spans="2:9" s="5" customFormat="1" ht="18" customHeight="1" x14ac:dyDescent="0.5">
      <c r="B162" s="215"/>
      <c r="C162" s="215"/>
      <c r="E162" s="215"/>
      <c r="F162" s="215"/>
      <c r="I162" s="215"/>
    </row>
    <row r="163" spans="2:9" s="5" customFormat="1" ht="18" customHeight="1" x14ac:dyDescent="0.5">
      <c r="B163" s="215"/>
      <c r="C163" s="215"/>
      <c r="E163" s="215"/>
      <c r="F163" s="215"/>
      <c r="I163" s="215"/>
    </row>
    <row r="164" spans="2:9" s="5" customFormat="1" ht="18" customHeight="1" x14ac:dyDescent="0.5">
      <c r="B164" s="215"/>
      <c r="C164" s="215"/>
      <c r="E164" s="215"/>
      <c r="F164" s="215"/>
      <c r="I164" s="215"/>
    </row>
    <row r="165" spans="2:9" s="5" customFormat="1" ht="18" customHeight="1" x14ac:dyDescent="0.5">
      <c r="B165" s="215"/>
      <c r="C165" s="215"/>
      <c r="E165" s="215"/>
      <c r="F165" s="215"/>
      <c r="I165" s="215"/>
    </row>
    <row r="166" spans="2:9" s="5" customFormat="1" ht="18" customHeight="1" x14ac:dyDescent="0.5">
      <c r="B166" s="215"/>
      <c r="C166" s="215"/>
      <c r="E166" s="215"/>
      <c r="F166" s="215"/>
      <c r="I166" s="215"/>
    </row>
    <row r="167" spans="2:9" s="5" customFormat="1" ht="18" customHeight="1" x14ac:dyDescent="0.5">
      <c r="B167" s="215"/>
      <c r="C167" s="215"/>
      <c r="E167" s="215"/>
      <c r="F167" s="215"/>
      <c r="I167" s="215"/>
    </row>
    <row r="168" spans="2:9" s="5" customFormat="1" ht="18" customHeight="1" x14ac:dyDescent="0.5">
      <c r="B168" s="215"/>
      <c r="C168" s="215"/>
      <c r="E168" s="215"/>
      <c r="F168" s="215"/>
      <c r="I168" s="215"/>
    </row>
    <row r="169" spans="2:9" s="5" customFormat="1" ht="18" customHeight="1" x14ac:dyDescent="0.5">
      <c r="B169" s="215"/>
      <c r="C169" s="215"/>
      <c r="E169" s="215"/>
      <c r="F169" s="215"/>
      <c r="I169" s="215"/>
    </row>
    <row r="170" spans="2:9" s="5" customFormat="1" ht="18" customHeight="1" x14ac:dyDescent="0.5">
      <c r="B170" s="215"/>
      <c r="C170" s="215"/>
      <c r="E170" s="215"/>
      <c r="F170" s="215"/>
      <c r="I170" s="215"/>
    </row>
    <row r="171" spans="2:9" s="5" customFormat="1" ht="18" customHeight="1" x14ac:dyDescent="0.5">
      <c r="B171" s="215"/>
      <c r="C171" s="215"/>
      <c r="E171" s="215"/>
      <c r="F171" s="215"/>
      <c r="I171" s="215"/>
    </row>
    <row r="172" spans="2:9" s="5" customFormat="1" ht="18" customHeight="1" x14ac:dyDescent="0.5">
      <c r="B172" s="215"/>
      <c r="C172" s="215"/>
      <c r="E172" s="215"/>
      <c r="F172" s="215"/>
      <c r="I172" s="215"/>
    </row>
    <row r="173" spans="2:9" s="5" customFormat="1" ht="18" customHeight="1" x14ac:dyDescent="0.5">
      <c r="B173" s="215"/>
      <c r="C173" s="215"/>
      <c r="E173" s="215"/>
      <c r="F173" s="215"/>
      <c r="I173" s="215"/>
    </row>
    <row r="174" spans="2:9" s="5" customFormat="1" ht="18" customHeight="1" x14ac:dyDescent="0.5">
      <c r="B174" s="215"/>
      <c r="C174" s="215"/>
      <c r="E174" s="215"/>
      <c r="F174" s="215"/>
      <c r="I174" s="215"/>
    </row>
    <row r="175" spans="2:9" s="5" customFormat="1" ht="18" customHeight="1" x14ac:dyDescent="0.5">
      <c r="B175" s="215"/>
      <c r="C175" s="215"/>
      <c r="E175" s="215"/>
      <c r="F175" s="215"/>
      <c r="I175" s="215"/>
    </row>
    <row r="176" spans="2:9" s="5" customFormat="1" ht="18" customHeight="1" x14ac:dyDescent="0.5">
      <c r="B176" s="215"/>
      <c r="C176" s="215"/>
      <c r="E176" s="215"/>
      <c r="F176" s="215"/>
      <c r="I176" s="215"/>
    </row>
    <row r="177" spans="2:9" s="5" customFormat="1" ht="18" customHeight="1" x14ac:dyDescent="0.5">
      <c r="B177" s="215"/>
      <c r="C177" s="215"/>
      <c r="E177" s="215"/>
      <c r="F177" s="215"/>
      <c r="I177" s="215"/>
    </row>
    <row r="178" spans="2:9" s="5" customFormat="1" ht="18" customHeight="1" x14ac:dyDescent="0.5">
      <c r="B178" s="215"/>
      <c r="C178" s="215"/>
      <c r="E178" s="215"/>
      <c r="F178" s="215"/>
      <c r="I178" s="215"/>
    </row>
    <row r="179" spans="2:9" s="5" customFormat="1" ht="18" customHeight="1" x14ac:dyDescent="0.5">
      <c r="B179" s="215"/>
      <c r="C179" s="215"/>
      <c r="E179" s="215"/>
      <c r="F179" s="215"/>
      <c r="I179" s="215"/>
    </row>
    <row r="180" spans="2:9" s="5" customFormat="1" ht="18" customHeight="1" x14ac:dyDescent="0.5">
      <c r="B180" s="215"/>
      <c r="C180" s="215"/>
      <c r="E180" s="215"/>
      <c r="F180" s="215"/>
      <c r="I180" s="215"/>
    </row>
    <row r="181" spans="2:9" s="5" customFormat="1" ht="18" customHeight="1" x14ac:dyDescent="0.5">
      <c r="B181" s="215"/>
      <c r="C181" s="215"/>
      <c r="E181" s="215"/>
      <c r="F181" s="215"/>
      <c r="I181" s="215"/>
    </row>
    <row r="182" spans="2:9" s="5" customFormat="1" ht="18" customHeight="1" x14ac:dyDescent="0.5">
      <c r="B182" s="215"/>
      <c r="C182" s="215"/>
      <c r="E182" s="215"/>
      <c r="F182" s="215"/>
      <c r="I182" s="215"/>
    </row>
    <row r="183" spans="2:9" s="5" customFormat="1" ht="18" customHeight="1" x14ac:dyDescent="0.5">
      <c r="B183" s="215"/>
      <c r="C183" s="215"/>
      <c r="E183" s="215"/>
      <c r="F183" s="215"/>
      <c r="I183" s="215"/>
    </row>
    <row r="184" spans="2:9" s="5" customFormat="1" ht="18" customHeight="1" x14ac:dyDescent="0.5">
      <c r="B184" s="215"/>
      <c r="C184" s="215"/>
      <c r="E184" s="215"/>
      <c r="F184" s="215"/>
      <c r="I184" s="215"/>
    </row>
    <row r="185" spans="2:9" s="5" customFormat="1" ht="18" customHeight="1" x14ac:dyDescent="0.5">
      <c r="B185" s="215"/>
      <c r="C185" s="215"/>
      <c r="E185" s="215"/>
      <c r="F185" s="215"/>
      <c r="I185" s="215"/>
    </row>
    <row r="186" spans="2:9" s="5" customFormat="1" ht="18" customHeight="1" x14ac:dyDescent="0.5">
      <c r="B186" s="215"/>
      <c r="C186" s="215"/>
      <c r="E186" s="215"/>
      <c r="F186" s="215"/>
      <c r="I186" s="215"/>
    </row>
    <row r="187" spans="2:9" s="5" customFormat="1" ht="18" customHeight="1" x14ac:dyDescent="0.5">
      <c r="B187" s="215"/>
      <c r="C187" s="215"/>
      <c r="E187" s="215"/>
      <c r="F187" s="215"/>
      <c r="I187" s="215"/>
    </row>
    <row r="188" spans="2:9" s="5" customFormat="1" ht="18" customHeight="1" x14ac:dyDescent="0.5">
      <c r="B188" s="215"/>
      <c r="C188" s="215"/>
      <c r="E188" s="215"/>
      <c r="F188" s="215"/>
      <c r="I188" s="215"/>
    </row>
    <row r="189" spans="2:9" s="5" customFormat="1" ht="18" customHeight="1" x14ac:dyDescent="0.5">
      <c r="B189" s="215"/>
      <c r="C189" s="215"/>
      <c r="E189" s="215"/>
      <c r="F189" s="215"/>
      <c r="I189" s="215"/>
    </row>
    <row r="190" spans="2:9" s="5" customFormat="1" ht="18" customHeight="1" x14ac:dyDescent="0.5">
      <c r="B190" s="215"/>
      <c r="C190" s="215"/>
      <c r="E190" s="215"/>
      <c r="F190" s="215"/>
      <c r="I190" s="215"/>
    </row>
    <row r="191" spans="2:9" s="5" customFormat="1" ht="18" customHeight="1" x14ac:dyDescent="0.5">
      <c r="B191" s="215"/>
      <c r="C191" s="215"/>
      <c r="E191" s="215"/>
      <c r="F191" s="215"/>
      <c r="I191" s="215"/>
    </row>
    <row r="192" spans="2:9" s="5" customFormat="1" ht="18" customHeight="1" x14ac:dyDescent="0.5">
      <c r="B192" s="215"/>
      <c r="C192" s="215"/>
      <c r="E192" s="215"/>
      <c r="F192" s="215"/>
      <c r="I192" s="215"/>
    </row>
    <row r="193" spans="2:9" s="5" customFormat="1" ht="18" customHeight="1" x14ac:dyDescent="0.5">
      <c r="B193" s="215"/>
      <c r="C193" s="215"/>
      <c r="E193" s="215"/>
      <c r="F193" s="215"/>
      <c r="I193" s="215"/>
    </row>
    <row r="194" spans="2:9" s="5" customFormat="1" ht="18" customHeight="1" x14ac:dyDescent="0.5">
      <c r="B194" s="215"/>
      <c r="C194" s="215"/>
      <c r="E194" s="215"/>
      <c r="F194" s="215"/>
      <c r="I194" s="215"/>
    </row>
    <row r="195" spans="2:9" s="5" customFormat="1" ht="18" customHeight="1" x14ac:dyDescent="0.5">
      <c r="B195" s="215"/>
      <c r="C195" s="215"/>
      <c r="E195" s="215"/>
      <c r="F195" s="215"/>
      <c r="I195" s="215"/>
    </row>
    <row r="196" spans="2:9" s="5" customFormat="1" ht="18" customHeight="1" x14ac:dyDescent="0.5">
      <c r="B196" s="215"/>
      <c r="C196" s="215"/>
      <c r="E196" s="215"/>
      <c r="F196" s="215"/>
      <c r="I196" s="215"/>
    </row>
    <row r="197" spans="2:9" s="5" customFormat="1" ht="18" customHeight="1" x14ac:dyDescent="0.5">
      <c r="B197" s="215"/>
      <c r="C197" s="215"/>
      <c r="E197" s="215"/>
      <c r="F197" s="215"/>
      <c r="I197" s="215"/>
    </row>
    <row r="198" spans="2:9" s="5" customFormat="1" ht="18" customHeight="1" x14ac:dyDescent="0.5">
      <c r="B198" s="215"/>
      <c r="C198" s="215"/>
      <c r="E198" s="215"/>
      <c r="F198" s="215"/>
      <c r="I198" s="215"/>
    </row>
    <row r="199" spans="2:9" s="5" customFormat="1" ht="18" customHeight="1" x14ac:dyDescent="0.5">
      <c r="B199" s="215"/>
      <c r="C199" s="215"/>
      <c r="E199" s="215"/>
      <c r="F199" s="215"/>
      <c r="I199" s="215"/>
    </row>
    <row r="200" spans="2:9" s="5" customFormat="1" ht="18" customHeight="1" x14ac:dyDescent="0.5">
      <c r="B200" s="215"/>
      <c r="C200" s="215"/>
      <c r="E200" s="215"/>
      <c r="F200" s="215"/>
      <c r="I200" s="215"/>
    </row>
    <row r="201" spans="2:9" s="5" customFormat="1" ht="18" customHeight="1" x14ac:dyDescent="0.5">
      <c r="B201" s="215"/>
      <c r="C201" s="215"/>
      <c r="E201" s="215"/>
      <c r="F201" s="215"/>
      <c r="I201" s="215"/>
    </row>
    <row r="202" spans="2:9" s="5" customFormat="1" ht="18" customHeight="1" x14ac:dyDescent="0.5">
      <c r="B202" s="215"/>
      <c r="C202" s="215"/>
      <c r="E202" s="215"/>
      <c r="F202" s="215"/>
      <c r="I202" s="215"/>
    </row>
    <row r="203" spans="2:9" s="5" customFormat="1" ht="18" customHeight="1" x14ac:dyDescent="0.5">
      <c r="B203" s="215"/>
      <c r="C203" s="215"/>
      <c r="E203" s="215"/>
      <c r="F203" s="215"/>
      <c r="I203" s="215"/>
    </row>
    <row r="204" spans="2:9" s="5" customFormat="1" ht="18" customHeight="1" x14ac:dyDescent="0.5">
      <c r="B204" s="215"/>
      <c r="C204" s="215"/>
      <c r="E204" s="215"/>
      <c r="F204" s="215"/>
      <c r="I204" s="215"/>
    </row>
    <row r="205" spans="2:9" s="5" customFormat="1" ht="18" customHeight="1" x14ac:dyDescent="0.5">
      <c r="B205" s="215"/>
      <c r="C205" s="215"/>
      <c r="E205" s="215"/>
      <c r="F205" s="215"/>
      <c r="I205" s="215"/>
    </row>
    <row r="206" spans="2:9" s="5" customFormat="1" ht="18" customHeight="1" x14ac:dyDescent="0.5">
      <c r="B206" s="215"/>
      <c r="C206" s="215"/>
      <c r="E206" s="215"/>
      <c r="F206" s="215"/>
      <c r="I206" s="215"/>
    </row>
    <row r="207" spans="2:9" s="5" customFormat="1" ht="18" customHeight="1" x14ac:dyDescent="0.5">
      <c r="B207" s="215"/>
      <c r="C207" s="215"/>
      <c r="E207" s="215"/>
      <c r="F207" s="215"/>
      <c r="I207" s="215"/>
    </row>
    <row r="208" spans="2:9" s="5" customFormat="1" ht="18" customHeight="1" x14ac:dyDescent="0.5">
      <c r="B208" s="215"/>
      <c r="C208" s="215"/>
      <c r="E208" s="215"/>
      <c r="F208" s="215"/>
      <c r="I208" s="215"/>
    </row>
    <row r="209" spans="2:9" s="5" customFormat="1" ht="18" customHeight="1" x14ac:dyDescent="0.5">
      <c r="B209" s="215"/>
      <c r="C209" s="215"/>
      <c r="E209" s="215"/>
      <c r="F209" s="215"/>
      <c r="I209" s="215"/>
    </row>
    <row r="210" spans="2:9" s="5" customFormat="1" ht="18" customHeight="1" x14ac:dyDescent="0.5">
      <c r="B210" s="215"/>
      <c r="C210" s="215"/>
      <c r="E210" s="215"/>
      <c r="F210" s="215"/>
      <c r="I210" s="215"/>
    </row>
    <row r="211" spans="2:9" s="5" customFormat="1" ht="18" customHeight="1" x14ac:dyDescent="0.5">
      <c r="B211" s="215"/>
      <c r="C211" s="215"/>
      <c r="E211" s="215"/>
      <c r="F211" s="215"/>
      <c r="I211" s="215"/>
    </row>
    <row r="212" spans="2:9" s="5" customFormat="1" ht="18" customHeight="1" x14ac:dyDescent="0.5">
      <c r="B212" s="215"/>
      <c r="C212" s="215"/>
      <c r="E212" s="215"/>
      <c r="F212" s="215"/>
      <c r="I212" s="215"/>
    </row>
    <row r="213" spans="2:9" s="5" customFormat="1" ht="18" customHeight="1" x14ac:dyDescent="0.5">
      <c r="B213" s="215"/>
      <c r="C213" s="215"/>
      <c r="E213" s="215"/>
      <c r="F213" s="215"/>
      <c r="I213" s="215"/>
    </row>
    <row r="214" spans="2:9" s="5" customFormat="1" ht="18" customHeight="1" x14ac:dyDescent="0.5">
      <c r="B214" s="215"/>
      <c r="C214" s="215"/>
      <c r="E214" s="215"/>
      <c r="F214" s="215"/>
      <c r="I214" s="215"/>
    </row>
    <row r="215" spans="2:9" s="5" customFormat="1" ht="18" customHeight="1" x14ac:dyDescent="0.5">
      <c r="B215" s="215"/>
      <c r="C215" s="215"/>
      <c r="E215" s="215"/>
      <c r="F215" s="215"/>
      <c r="I215" s="215"/>
    </row>
    <row r="216" spans="2:9" s="5" customFormat="1" ht="18" customHeight="1" x14ac:dyDescent="0.5">
      <c r="B216" s="215"/>
      <c r="C216" s="215"/>
      <c r="E216" s="215"/>
      <c r="F216" s="215"/>
      <c r="I216" s="215"/>
    </row>
    <row r="217" spans="2:9" s="5" customFormat="1" ht="18" customHeight="1" x14ac:dyDescent="0.5">
      <c r="B217" s="215"/>
      <c r="C217" s="215"/>
      <c r="E217" s="215"/>
      <c r="F217" s="215"/>
      <c r="I217" s="215"/>
    </row>
    <row r="218" spans="2:9" s="5" customFormat="1" ht="18" customHeight="1" x14ac:dyDescent="0.5">
      <c r="B218" s="215"/>
      <c r="C218" s="215"/>
      <c r="E218" s="215"/>
      <c r="F218" s="215"/>
      <c r="I218" s="215"/>
    </row>
    <row r="219" spans="2:9" s="5" customFormat="1" ht="18" customHeight="1" x14ac:dyDescent="0.5">
      <c r="B219" s="215"/>
      <c r="C219" s="215"/>
      <c r="E219" s="215"/>
      <c r="F219" s="215"/>
      <c r="I219" s="215"/>
    </row>
    <row r="220" spans="2:9" s="5" customFormat="1" ht="18" customHeight="1" x14ac:dyDescent="0.5">
      <c r="B220" s="215"/>
      <c r="C220" s="215"/>
      <c r="E220" s="215"/>
      <c r="F220" s="215"/>
      <c r="I220" s="215"/>
    </row>
    <row r="221" spans="2:9" s="5" customFormat="1" ht="18" customHeight="1" x14ac:dyDescent="0.5">
      <c r="B221" s="215"/>
      <c r="C221" s="215"/>
      <c r="E221" s="215"/>
      <c r="F221" s="215"/>
      <c r="I221" s="215"/>
    </row>
    <row r="222" spans="2:9" s="5" customFormat="1" ht="18" customHeight="1" x14ac:dyDescent="0.5">
      <c r="B222" s="215"/>
      <c r="C222" s="215"/>
      <c r="E222" s="215"/>
      <c r="F222" s="215"/>
      <c r="I222" s="215"/>
    </row>
    <row r="223" spans="2:9" s="5" customFormat="1" ht="18" customHeight="1" x14ac:dyDescent="0.5">
      <c r="B223" s="215"/>
      <c r="C223" s="215"/>
      <c r="E223" s="215"/>
      <c r="F223" s="215"/>
      <c r="I223" s="215"/>
    </row>
    <row r="224" spans="2:9" s="5" customFormat="1" ht="18" customHeight="1" x14ac:dyDescent="0.5">
      <c r="B224" s="215"/>
      <c r="C224" s="215"/>
      <c r="E224" s="215"/>
      <c r="F224" s="215"/>
      <c r="I224" s="215"/>
    </row>
    <row r="225" spans="2:9" s="5" customFormat="1" ht="18" customHeight="1" x14ac:dyDescent="0.5">
      <c r="B225" s="215"/>
      <c r="C225" s="215"/>
      <c r="E225" s="215"/>
      <c r="F225" s="215"/>
      <c r="I225" s="215"/>
    </row>
    <row r="226" spans="2:9" s="5" customFormat="1" ht="18" customHeight="1" x14ac:dyDescent="0.5">
      <c r="B226" s="215"/>
      <c r="C226" s="215"/>
      <c r="E226" s="215"/>
      <c r="F226" s="215"/>
      <c r="I226" s="215"/>
    </row>
    <row r="227" spans="2:9" s="5" customFormat="1" ht="18" customHeight="1" x14ac:dyDescent="0.5">
      <c r="B227" s="215"/>
      <c r="C227" s="215"/>
      <c r="E227" s="215"/>
      <c r="F227" s="215"/>
      <c r="I227" s="215"/>
    </row>
    <row r="228" spans="2:9" s="5" customFormat="1" ht="18" customHeight="1" x14ac:dyDescent="0.5">
      <c r="B228" s="215"/>
      <c r="C228" s="215"/>
      <c r="E228" s="215"/>
      <c r="F228" s="215"/>
      <c r="I228" s="215"/>
    </row>
    <row r="229" spans="2:9" s="5" customFormat="1" ht="18" customHeight="1" x14ac:dyDescent="0.5">
      <c r="B229" s="215"/>
      <c r="C229" s="215"/>
      <c r="E229" s="215"/>
      <c r="F229" s="215"/>
      <c r="I229" s="215"/>
    </row>
    <row r="230" spans="2:9" s="5" customFormat="1" ht="18" customHeight="1" x14ac:dyDescent="0.5">
      <c r="B230" s="215"/>
      <c r="C230" s="215"/>
      <c r="E230" s="215"/>
      <c r="F230" s="215"/>
      <c r="I230" s="215"/>
    </row>
    <row r="231" spans="2:9" s="5" customFormat="1" ht="18" customHeight="1" x14ac:dyDescent="0.5">
      <c r="B231" s="215"/>
      <c r="C231" s="215"/>
      <c r="E231" s="215"/>
      <c r="F231" s="215"/>
      <c r="I231" s="215"/>
    </row>
    <row r="232" spans="2:9" s="5" customFormat="1" ht="18" customHeight="1" x14ac:dyDescent="0.5">
      <c r="B232" s="215"/>
      <c r="C232" s="215"/>
      <c r="E232" s="215"/>
      <c r="F232" s="215"/>
      <c r="I232" s="215"/>
    </row>
    <row r="233" spans="2:9" s="5" customFormat="1" ht="18" customHeight="1" x14ac:dyDescent="0.5">
      <c r="B233" s="215"/>
      <c r="C233" s="215"/>
      <c r="E233" s="215"/>
      <c r="F233" s="215"/>
      <c r="I233" s="215"/>
    </row>
    <row r="234" spans="2:9" s="5" customFormat="1" ht="18" customHeight="1" x14ac:dyDescent="0.5">
      <c r="B234" s="215"/>
      <c r="C234" s="215"/>
      <c r="E234" s="215"/>
      <c r="F234" s="215"/>
      <c r="I234" s="215"/>
    </row>
    <row r="235" spans="2:9" s="5" customFormat="1" ht="18" customHeight="1" x14ac:dyDescent="0.5">
      <c r="B235" s="215"/>
      <c r="C235" s="215"/>
      <c r="E235" s="215"/>
      <c r="F235" s="215"/>
      <c r="I235" s="215"/>
    </row>
    <row r="236" spans="2:9" s="5" customFormat="1" ht="18" customHeight="1" x14ac:dyDescent="0.5">
      <c r="B236" s="215"/>
      <c r="C236" s="215"/>
      <c r="E236" s="215"/>
      <c r="F236" s="215"/>
      <c r="I236" s="215"/>
    </row>
    <row r="237" spans="2:9" s="5" customFormat="1" ht="18" customHeight="1" x14ac:dyDescent="0.5">
      <c r="B237" s="215"/>
      <c r="C237" s="215"/>
      <c r="E237" s="215"/>
      <c r="F237" s="215"/>
      <c r="I237" s="215"/>
    </row>
    <row r="238" spans="2:9" s="5" customFormat="1" ht="18" customHeight="1" x14ac:dyDescent="0.5">
      <c r="B238" s="215"/>
      <c r="C238" s="215"/>
      <c r="E238" s="215"/>
      <c r="F238" s="215"/>
      <c r="I238" s="215"/>
    </row>
    <row r="239" spans="2:9" s="5" customFormat="1" ht="18" customHeight="1" x14ac:dyDescent="0.5">
      <c r="B239" s="215"/>
      <c r="C239" s="215"/>
      <c r="E239" s="215"/>
      <c r="F239" s="215"/>
      <c r="I239" s="215"/>
    </row>
    <row r="240" spans="2:9" s="5" customFormat="1" ht="18" customHeight="1" x14ac:dyDescent="0.5">
      <c r="B240" s="215"/>
      <c r="C240" s="215"/>
      <c r="E240" s="215"/>
      <c r="F240" s="215"/>
      <c r="I240" s="215"/>
    </row>
    <row r="241" spans="2:9" s="5" customFormat="1" ht="18" customHeight="1" x14ac:dyDescent="0.5">
      <c r="B241" s="215"/>
      <c r="C241" s="215"/>
      <c r="E241" s="215"/>
      <c r="F241" s="215"/>
      <c r="I241" s="215"/>
    </row>
    <row r="242" spans="2:9" s="5" customFormat="1" ht="18" customHeight="1" x14ac:dyDescent="0.5">
      <c r="B242" s="215"/>
      <c r="C242" s="215"/>
      <c r="E242" s="215"/>
      <c r="F242" s="215"/>
      <c r="I242" s="215"/>
    </row>
    <row r="243" spans="2:9" s="5" customFormat="1" ht="18" customHeight="1" x14ac:dyDescent="0.5">
      <c r="B243" s="215"/>
      <c r="C243" s="215"/>
      <c r="E243" s="215"/>
      <c r="F243" s="215"/>
      <c r="I243" s="215"/>
    </row>
    <row r="244" spans="2:9" s="5" customFormat="1" ht="18" customHeight="1" x14ac:dyDescent="0.5">
      <c r="B244" s="215"/>
      <c r="C244" s="215"/>
      <c r="E244" s="215"/>
      <c r="F244" s="215"/>
      <c r="I244" s="215"/>
    </row>
    <row r="245" spans="2:9" s="5" customFormat="1" ht="18" customHeight="1" x14ac:dyDescent="0.5">
      <c r="B245" s="215"/>
      <c r="C245" s="215"/>
      <c r="E245" s="215"/>
      <c r="F245" s="215"/>
      <c r="I245" s="215"/>
    </row>
    <row r="246" spans="2:9" s="5" customFormat="1" ht="18" customHeight="1" x14ac:dyDescent="0.5">
      <c r="B246" s="215"/>
      <c r="C246" s="215"/>
      <c r="E246" s="215"/>
      <c r="F246" s="215"/>
      <c r="I246" s="215"/>
    </row>
    <row r="247" spans="2:9" s="5" customFormat="1" ht="18" customHeight="1" x14ac:dyDescent="0.5">
      <c r="B247" s="215"/>
      <c r="C247" s="215"/>
      <c r="E247" s="215"/>
      <c r="F247" s="215"/>
      <c r="I247" s="215"/>
    </row>
    <row r="248" spans="2:9" s="5" customFormat="1" ht="18" customHeight="1" x14ac:dyDescent="0.5">
      <c r="B248" s="215"/>
      <c r="C248" s="215"/>
      <c r="E248" s="215"/>
      <c r="F248" s="215"/>
      <c r="I248" s="215"/>
    </row>
    <row r="249" spans="2:9" s="5" customFormat="1" ht="18" customHeight="1" x14ac:dyDescent="0.5">
      <c r="B249" s="215"/>
      <c r="C249" s="215"/>
      <c r="E249" s="215"/>
      <c r="F249" s="215"/>
      <c r="I249" s="215"/>
    </row>
    <row r="250" spans="2:9" s="5" customFormat="1" ht="18" customHeight="1" x14ac:dyDescent="0.5">
      <c r="B250" s="215"/>
      <c r="C250" s="215"/>
      <c r="E250" s="215"/>
      <c r="F250" s="215"/>
      <c r="I250" s="215"/>
    </row>
    <row r="251" spans="2:9" s="5" customFormat="1" ht="18" customHeight="1" x14ac:dyDescent="0.5">
      <c r="B251" s="215"/>
      <c r="C251" s="215"/>
      <c r="E251" s="215"/>
      <c r="F251" s="215"/>
      <c r="I251" s="215"/>
    </row>
    <row r="252" spans="2:9" s="5" customFormat="1" ht="18" customHeight="1" x14ac:dyDescent="0.5">
      <c r="B252" s="215"/>
      <c r="C252" s="215"/>
      <c r="E252" s="215"/>
      <c r="F252" s="215"/>
      <c r="I252" s="215"/>
    </row>
    <row r="253" spans="2:9" s="5" customFormat="1" ht="18" customHeight="1" x14ac:dyDescent="0.5">
      <c r="B253" s="215"/>
      <c r="C253" s="215"/>
      <c r="E253" s="215"/>
      <c r="F253" s="215"/>
      <c r="I253" s="215"/>
    </row>
    <row r="254" spans="2:9" s="5" customFormat="1" ht="18" customHeight="1" x14ac:dyDescent="0.5">
      <c r="B254" s="215"/>
      <c r="C254" s="215"/>
      <c r="E254" s="215"/>
      <c r="F254" s="215"/>
      <c r="I254" s="215"/>
    </row>
    <row r="255" spans="2:9" s="5" customFormat="1" ht="18" customHeight="1" x14ac:dyDescent="0.5">
      <c r="B255" s="215"/>
      <c r="C255" s="215"/>
      <c r="E255" s="215"/>
      <c r="F255" s="215"/>
      <c r="I255" s="215"/>
    </row>
    <row r="256" spans="2:9" s="5" customFormat="1" ht="18" customHeight="1" x14ac:dyDescent="0.5">
      <c r="B256" s="215"/>
      <c r="C256" s="215"/>
      <c r="E256" s="215"/>
      <c r="F256" s="215"/>
      <c r="I256" s="215"/>
    </row>
    <row r="257" spans="2:9" s="5" customFormat="1" ht="18" customHeight="1" x14ac:dyDescent="0.5">
      <c r="B257" s="215"/>
      <c r="C257" s="215"/>
      <c r="E257" s="215"/>
      <c r="F257" s="215"/>
      <c r="I257" s="215"/>
    </row>
    <row r="258" spans="2:9" s="5" customFormat="1" ht="18" customHeight="1" x14ac:dyDescent="0.5">
      <c r="B258" s="215"/>
      <c r="C258" s="215"/>
      <c r="E258" s="215"/>
      <c r="F258" s="215"/>
      <c r="I258" s="215"/>
    </row>
    <row r="259" spans="2:9" s="5" customFormat="1" ht="18" customHeight="1" x14ac:dyDescent="0.5">
      <c r="B259" s="215"/>
      <c r="C259" s="215"/>
      <c r="E259" s="215"/>
      <c r="F259" s="215"/>
      <c r="I259" s="215"/>
    </row>
    <row r="260" spans="2:9" s="5" customFormat="1" ht="18" customHeight="1" x14ac:dyDescent="0.5">
      <c r="B260" s="215"/>
      <c r="C260" s="215"/>
      <c r="E260" s="215"/>
      <c r="F260" s="215"/>
      <c r="I260" s="215"/>
    </row>
    <row r="261" spans="2:9" s="5" customFormat="1" ht="18" customHeight="1" x14ac:dyDescent="0.5">
      <c r="B261" s="215"/>
      <c r="C261" s="215"/>
      <c r="E261" s="215"/>
      <c r="F261" s="215"/>
      <c r="I261" s="215"/>
    </row>
    <row r="262" spans="2:9" s="5" customFormat="1" ht="18" customHeight="1" x14ac:dyDescent="0.5">
      <c r="B262" s="215"/>
      <c r="C262" s="215"/>
      <c r="E262" s="215"/>
      <c r="F262" s="215"/>
      <c r="I262" s="215"/>
    </row>
    <row r="263" spans="2:9" s="5" customFormat="1" ht="18" customHeight="1" x14ac:dyDescent="0.5">
      <c r="B263" s="215"/>
      <c r="C263" s="215"/>
      <c r="E263" s="215"/>
      <c r="F263" s="215"/>
      <c r="I263" s="215"/>
    </row>
    <row r="264" spans="2:9" s="5" customFormat="1" ht="18" customHeight="1" x14ac:dyDescent="0.5">
      <c r="B264" s="215"/>
      <c r="C264" s="215"/>
      <c r="E264" s="215"/>
      <c r="F264" s="215"/>
      <c r="I264" s="215"/>
    </row>
    <row r="265" spans="2:9" s="5" customFormat="1" ht="18" customHeight="1" x14ac:dyDescent="0.5">
      <c r="B265" s="215"/>
      <c r="C265" s="215"/>
      <c r="E265" s="215"/>
      <c r="F265" s="215"/>
      <c r="I265" s="215"/>
    </row>
    <row r="266" spans="2:9" s="5" customFormat="1" ht="18" customHeight="1" x14ac:dyDescent="0.5">
      <c r="B266" s="215"/>
      <c r="C266" s="215"/>
      <c r="E266" s="215"/>
      <c r="F266" s="215"/>
      <c r="I266" s="215"/>
    </row>
    <row r="267" spans="2:9" s="5" customFormat="1" ht="18" customHeight="1" x14ac:dyDescent="0.5">
      <c r="B267" s="215"/>
      <c r="C267" s="215"/>
      <c r="E267" s="215"/>
      <c r="F267" s="215"/>
      <c r="I267" s="215"/>
    </row>
    <row r="268" spans="2:9" s="5" customFormat="1" ht="18" customHeight="1" x14ac:dyDescent="0.5">
      <c r="B268" s="215"/>
      <c r="C268" s="215"/>
      <c r="E268" s="215"/>
      <c r="F268" s="215"/>
      <c r="I268" s="215"/>
    </row>
    <row r="269" spans="2:9" s="5" customFormat="1" ht="18" customHeight="1" x14ac:dyDescent="0.5">
      <c r="B269" s="215"/>
      <c r="C269" s="215"/>
      <c r="E269" s="215"/>
      <c r="F269" s="215"/>
      <c r="I269" s="215"/>
    </row>
    <row r="270" spans="2:9" s="5" customFormat="1" ht="18" customHeight="1" x14ac:dyDescent="0.5">
      <c r="B270" s="215"/>
      <c r="C270" s="215"/>
      <c r="E270" s="215"/>
      <c r="F270" s="215"/>
      <c r="I270" s="215"/>
    </row>
    <row r="271" spans="2:9" s="5" customFormat="1" ht="18" customHeight="1" x14ac:dyDescent="0.5">
      <c r="B271" s="215"/>
      <c r="C271" s="215"/>
      <c r="E271" s="215"/>
      <c r="F271" s="215"/>
      <c r="I271" s="215"/>
    </row>
    <row r="272" spans="2:9" s="5" customFormat="1" ht="18" customHeight="1" x14ac:dyDescent="0.5">
      <c r="B272" s="215"/>
      <c r="C272" s="215"/>
      <c r="E272" s="215"/>
      <c r="F272" s="215"/>
      <c r="I272" s="215"/>
    </row>
    <row r="273" spans="2:9" s="5" customFormat="1" ht="18" customHeight="1" x14ac:dyDescent="0.5">
      <c r="B273" s="215"/>
      <c r="C273" s="215"/>
      <c r="E273" s="215"/>
      <c r="F273" s="215"/>
      <c r="I273" s="215"/>
    </row>
    <row r="274" spans="2:9" s="5" customFormat="1" ht="18" customHeight="1" x14ac:dyDescent="0.5">
      <c r="B274" s="215"/>
      <c r="C274" s="215"/>
      <c r="E274" s="215"/>
      <c r="F274" s="215"/>
      <c r="I274" s="215"/>
    </row>
    <row r="275" spans="2:9" s="5" customFormat="1" ht="18" customHeight="1" x14ac:dyDescent="0.5">
      <c r="B275" s="215"/>
      <c r="C275" s="215"/>
      <c r="E275" s="215"/>
      <c r="F275" s="215"/>
      <c r="I275" s="215"/>
    </row>
    <row r="276" spans="2:9" s="5" customFormat="1" ht="18" customHeight="1" x14ac:dyDescent="0.5">
      <c r="B276" s="215"/>
      <c r="C276" s="215"/>
      <c r="E276" s="215"/>
      <c r="F276" s="215"/>
      <c r="I276" s="215"/>
    </row>
    <row r="277" spans="2:9" s="5" customFormat="1" ht="18" customHeight="1" x14ac:dyDescent="0.5">
      <c r="B277" s="215"/>
      <c r="C277" s="215"/>
      <c r="E277" s="215"/>
      <c r="F277" s="215"/>
      <c r="I277" s="215"/>
    </row>
    <row r="278" spans="2:9" s="5" customFormat="1" ht="18" customHeight="1" x14ac:dyDescent="0.5">
      <c r="B278" s="215"/>
      <c r="C278" s="215"/>
      <c r="E278" s="215"/>
      <c r="F278" s="215"/>
      <c r="I278" s="215"/>
    </row>
    <row r="279" spans="2:9" s="5" customFormat="1" ht="18" customHeight="1" x14ac:dyDescent="0.5">
      <c r="B279" s="215"/>
      <c r="C279" s="215"/>
      <c r="E279" s="215"/>
      <c r="F279" s="215"/>
      <c r="I279" s="215"/>
    </row>
    <row r="280" spans="2:9" s="5" customFormat="1" ht="18" customHeight="1" x14ac:dyDescent="0.5">
      <c r="B280" s="215"/>
      <c r="C280" s="215"/>
      <c r="E280" s="215"/>
      <c r="F280" s="215"/>
      <c r="I280" s="215"/>
    </row>
    <row r="281" spans="2:9" s="5" customFormat="1" ht="18" customHeight="1" x14ac:dyDescent="0.5">
      <c r="B281" s="215"/>
      <c r="C281" s="215"/>
      <c r="E281" s="215"/>
      <c r="F281" s="215"/>
      <c r="I281" s="215"/>
    </row>
    <row r="282" spans="2:9" s="5" customFormat="1" ht="18" customHeight="1" x14ac:dyDescent="0.5">
      <c r="B282" s="215"/>
      <c r="C282" s="215"/>
      <c r="E282" s="215"/>
      <c r="F282" s="215"/>
      <c r="I282" s="215"/>
    </row>
    <row r="283" spans="2:9" s="5" customFormat="1" ht="18" customHeight="1" x14ac:dyDescent="0.5">
      <c r="B283" s="215"/>
      <c r="C283" s="215"/>
      <c r="E283" s="215"/>
      <c r="F283" s="215"/>
      <c r="I283" s="215"/>
    </row>
    <row r="284" spans="2:9" s="5" customFormat="1" ht="18" customHeight="1" x14ac:dyDescent="0.5">
      <c r="B284" s="215"/>
      <c r="C284" s="215"/>
      <c r="E284" s="215"/>
      <c r="F284" s="215"/>
      <c r="I284" s="215"/>
    </row>
    <row r="285" spans="2:9" s="5" customFormat="1" ht="18" customHeight="1" x14ac:dyDescent="0.5">
      <c r="B285" s="215"/>
      <c r="C285" s="215"/>
      <c r="E285" s="215"/>
      <c r="F285" s="215"/>
      <c r="I285" s="215"/>
    </row>
    <row r="286" spans="2:9" s="5" customFormat="1" ht="18" customHeight="1" x14ac:dyDescent="0.5">
      <c r="B286" s="215"/>
      <c r="C286" s="215"/>
      <c r="E286" s="215"/>
      <c r="F286" s="215"/>
      <c r="I286" s="215"/>
    </row>
    <row r="287" spans="2:9" s="5" customFormat="1" ht="18" customHeight="1" x14ac:dyDescent="0.5">
      <c r="B287" s="215"/>
      <c r="C287" s="215"/>
      <c r="E287" s="215"/>
      <c r="F287" s="215"/>
      <c r="I287" s="215"/>
    </row>
    <row r="288" spans="2:9" s="5" customFormat="1" ht="18" customHeight="1" x14ac:dyDescent="0.5">
      <c r="B288" s="215"/>
      <c r="C288" s="215"/>
      <c r="E288" s="215"/>
      <c r="F288" s="215"/>
      <c r="I288" s="215"/>
    </row>
    <row r="289" spans="2:9" s="5" customFormat="1" ht="18" customHeight="1" x14ac:dyDescent="0.5">
      <c r="B289" s="215"/>
      <c r="C289" s="215"/>
      <c r="E289" s="215"/>
      <c r="F289" s="215"/>
      <c r="I289" s="215"/>
    </row>
    <row r="290" spans="2:9" s="5" customFormat="1" ht="18" customHeight="1" x14ac:dyDescent="0.5">
      <c r="B290" s="215"/>
      <c r="C290" s="215"/>
      <c r="E290" s="215"/>
      <c r="F290" s="215"/>
      <c r="I290" s="215"/>
    </row>
    <row r="291" spans="2:9" s="5" customFormat="1" ht="18" customHeight="1" x14ac:dyDescent="0.5">
      <c r="B291" s="215"/>
      <c r="C291" s="215"/>
      <c r="E291" s="215"/>
      <c r="F291" s="215"/>
      <c r="I291" s="215"/>
    </row>
    <row r="292" spans="2:9" s="5" customFormat="1" ht="18" customHeight="1" x14ac:dyDescent="0.5">
      <c r="B292" s="215"/>
      <c r="C292" s="215"/>
      <c r="E292" s="215"/>
      <c r="F292" s="215"/>
      <c r="I292" s="215"/>
    </row>
    <row r="293" spans="2:9" s="5" customFormat="1" ht="18" customHeight="1" x14ac:dyDescent="0.5">
      <c r="B293" s="215"/>
      <c r="C293" s="215"/>
      <c r="E293" s="215"/>
      <c r="F293" s="215"/>
      <c r="I293" s="215"/>
    </row>
    <row r="294" spans="2:9" s="5" customFormat="1" ht="18" customHeight="1" x14ac:dyDescent="0.5">
      <c r="B294" s="215"/>
      <c r="C294" s="215"/>
      <c r="E294" s="215"/>
      <c r="F294" s="215"/>
      <c r="I294" s="215"/>
    </row>
    <row r="295" spans="2:9" s="5" customFormat="1" ht="18" customHeight="1" x14ac:dyDescent="0.5">
      <c r="B295" s="215"/>
      <c r="C295" s="215"/>
      <c r="E295" s="215"/>
      <c r="F295" s="215"/>
      <c r="I295" s="215"/>
    </row>
    <row r="296" spans="2:9" s="5" customFormat="1" ht="18" customHeight="1" x14ac:dyDescent="0.5">
      <c r="B296" s="215"/>
      <c r="C296" s="215"/>
      <c r="E296" s="215"/>
      <c r="F296" s="215"/>
      <c r="I296" s="215"/>
    </row>
    <row r="297" spans="2:9" s="5" customFormat="1" ht="18" customHeight="1" x14ac:dyDescent="0.5">
      <c r="B297" s="215"/>
      <c r="C297" s="215"/>
      <c r="E297" s="215"/>
      <c r="F297" s="215"/>
      <c r="I297" s="215"/>
    </row>
    <row r="298" spans="2:9" s="5" customFormat="1" ht="18" customHeight="1" x14ac:dyDescent="0.5">
      <c r="B298" s="215"/>
      <c r="C298" s="215"/>
      <c r="E298" s="215"/>
      <c r="F298" s="215"/>
      <c r="I298" s="215"/>
    </row>
    <row r="299" spans="2:9" s="5" customFormat="1" ht="18" customHeight="1" x14ac:dyDescent="0.5">
      <c r="B299" s="215"/>
      <c r="C299" s="215"/>
      <c r="E299" s="215"/>
      <c r="F299" s="215"/>
      <c r="I299" s="215"/>
    </row>
    <row r="300" spans="2:9" s="5" customFormat="1" ht="18" customHeight="1" x14ac:dyDescent="0.5">
      <c r="B300" s="215"/>
      <c r="C300" s="215"/>
      <c r="E300" s="215"/>
      <c r="F300" s="215"/>
      <c r="I300" s="215"/>
    </row>
    <row r="301" spans="2:9" s="5" customFormat="1" ht="18" customHeight="1" x14ac:dyDescent="0.5">
      <c r="B301" s="215"/>
      <c r="C301" s="215"/>
      <c r="E301" s="215"/>
      <c r="F301" s="215"/>
      <c r="I301" s="215"/>
    </row>
    <row r="302" spans="2:9" s="5" customFormat="1" ht="18" customHeight="1" x14ac:dyDescent="0.5">
      <c r="B302" s="215"/>
      <c r="C302" s="215"/>
      <c r="E302" s="215"/>
      <c r="F302" s="215"/>
      <c r="I302" s="215"/>
    </row>
    <row r="303" spans="2:9" s="5" customFormat="1" ht="18" customHeight="1" x14ac:dyDescent="0.5">
      <c r="B303" s="215"/>
      <c r="C303" s="215"/>
      <c r="E303" s="215"/>
      <c r="F303" s="215"/>
      <c r="I303" s="215"/>
    </row>
    <row r="304" spans="2:9" s="5" customFormat="1" ht="18" customHeight="1" x14ac:dyDescent="0.5">
      <c r="B304" s="215"/>
      <c r="C304" s="215"/>
      <c r="E304" s="215"/>
      <c r="F304" s="215"/>
      <c r="I304" s="215"/>
    </row>
    <row r="305" spans="2:9" s="5" customFormat="1" ht="18" customHeight="1" x14ac:dyDescent="0.5">
      <c r="B305" s="215"/>
      <c r="C305" s="215"/>
      <c r="E305" s="215"/>
      <c r="F305" s="215"/>
      <c r="I305" s="215"/>
    </row>
    <row r="306" spans="2:9" s="5" customFormat="1" ht="18" customHeight="1" x14ac:dyDescent="0.5">
      <c r="B306" s="215"/>
      <c r="C306" s="215"/>
      <c r="E306" s="215"/>
      <c r="F306" s="215"/>
      <c r="I306" s="215"/>
    </row>
    <row r="307" spans="2:9" s="5" customFormat="1" ht="18" customHeight="1" x14ac:dyDescent="0.5">
      <c r="B307" s="215"/>
      <c r="C307" s="215"/>
      <c r="E307" s="215"/>
      <c r="F307" s="215"/>
      <c r="I307" s="215"/>
    </row>
    <row r="308" spans="2:9" s="5" customFormat="1" ht="18" customHeight="1" x14ac:dyDescent="0.5">
      <c r="B308" s="215"/>
      <c r="C308" s="215"/>
      <c r="E308" s="215"/>
      <c r="F308" s="215"/>
      <c r="I308" s="215"/>
    </row>
    <row r="309" spans="2:9" s="5" customFormat="1" ht="18" customHeight="1" x14ac:dyDescent="0.5">
      <c r="B309" s="215"/>
      <c r="C309" s="215"/>
      <c r="E309" s="215"/>
      <c r="F309" s="215"/>
      <c r="I309" s="215"/>
    </row>
    <row r="310" spans="2:9" s="5" customFormat="1" ht="18" customHeight="1" x14ac:dyDescent="0.5">
      <c r="B310" s="215"/>
      <c r="C310" s="215"/>
      <c r="E310" s="215"/>
      <c r="F310" s="215"/>
      <c r="I310" s="215"/>
    </row>
    <row r="311" spans="2:9" s="5" customFormat="1" ht="18" customHeight="1" x14ac:dyDescent="0.5">
      <c r="B311" s="215"/>
      <c r="C311" s="215"/>
      <c r="E311" s="215"/>
      <c r="F311" s="215"/>
      <c r="I311" s="215"/>
    </row>
    <row r="312" spans="2:9" s="5" customFormat="1" ht="18" customHeight="1" x14ac:dyDescent="0.5">
      <c r="B312" s="215"/>
      <c r="C312" s="215"/>
      <c r="E312" s="215"/>
      <c r="F312" s="215"/>
      <c r="I312" s="215"/>
    </row>
    <row r="313" spans="2:9" s="5" customFormat="1" ht="18" customHeight="1" x14ac:dyDescent="0.5">
      <c r="B313" s="215"/>
      <c r="C313" s="215"/>
      <c r="E313" s="215"/>
      <c r="F313" s="215"/>
      <c r="I313" s="215"/>
    </row>
    <row r="314" spans="2:9" s="5" customFormat="1" ht="18" customHeight="1" x14ac:dyDescent="0.5">
      <c r="B314" s="215"/>
      <c r="C314" s="215"/>
      <c r="E314" s="215"/>
      <c r="F314" s="215"/>
      <c r="I314" s="215"/>
    </row>
    <row r="315" spans="2:9" s="5" customFormat="1" ht="18" customHeight="1" x14ac:dyDescent="0.5">
      <c r="B315" s="215"/>
      <c r="C315" s="215"/>
      <c r="E315" s="215"/>
      <c r="F315" s="215"/>
      <c r="I315" s="215"/>
    </row>
    <row r="316" spans="2:9" s="5" customFormat="1" ht="18" customHeight="1" x14ac:dyDescent="0.5">
      <c r="B316" s="215"/>
      <c r="C316" s="215"/>
      <c r="E316" s="215"/>
      <c r="F316" s="215"/>
      <c r="I316" s="215"/>
    </row>
    <row r="317" spans="2:9" s="5" customFormat="1" ht="18" customHeight="1" x14ac:dyDescent="0.5">
      <c r="B317" s="215"/>
      <c r="C317" s="215"/>
      <c r="E317" s="215"/>
      <c r="F317" s="215"/>
      <c r="I317" s="215"/>
    </row>
    <row r="318" spans="2:9" s="5" customFormat="1" ht="18" customHeight="1" x14ac:dyDescent="0.5">
      <c r="B318" s="215"/>
      <c r="C318" s="215"/>
      <c r="E318" s="215"/>
      <c r="F318" s="215"/>
      <c r="I318" s="215"/>
    </row>
    <row r="319" spans="2:9" s="5" customFormat="1" ht="18" customHeight="1" x14ac:dyDescent="0.5">
      <c r="B319" s="215"/>
      <c r="C319" s="215"/>
      <c r="E319" s="215"/>
      <c r="F319" s="215"/>
      <c r="I319" s="215"/>
    </row>
    <row r="320" spans="2:9" s="5" customFormat="1" ht="18" customHeight="1" x14ac:dyDescent="0.5">
      <c r="B320" s="215"/>
      <c r="C320" s="215"/>
      <c r="E320" s="215"/>
      <c r="F320" s="215"/>
      <c r="I320" s="215"/>
    </row>
    <row r="321" spans="2:9" s="5" customFormat="1" ht="18" customHeight="1" x14ac:dyDescent="0.5">
      <c r="B321" s="215"/>
      <c r="C321" s="215"/>
      <c r="E321" s="215"/>
      <c r="F321" s="215"/>
      <c r="I321" s="215"/>
    </row>
    <row r="322" spans="2:9" s="5" customFormat="1" ht="18" customHeight="1" x14ac:dyDescent="0.5">
      <c r="B322" s="215"/>
      <c r="C322" s="215"/>
      <c r="E322" s="215"/>
      <c r="F322" s="215"/>
      <c r="I322" s="215"/>
    </row>
    <row r="323" spans="2:9" s="5" customFormat="1" ht="18" customHeight="1" x14ac:dyDescent="0.5">
      <c r="B323" s="215"/>
      <c r="C323" s="215"/>
      <c r="E323" s="215"/>
      <c r="F323" s="215"/>
      <c r="I323" s="215"/>
    </row>
    <row r="324" spans="2:9" s="5" customFormat="1" ht="18" customHeight="1" x14ac:dyDescent="0.5">
      <c r="B324" s="215"/>
      <c r="C324" s="215"/>
      <c r="E324" s="215"/>
      <c r="F324" s="215"/>
      <c r="I324" s="215"/>
    </row>
    <row r="325" spans="2:9" s="5" customFormat="1" ht="18" customHeight="1" x14ac:dyDescent="0.5">
      <c r="B325" s="215"/>
      <c r="C325" s="215"/>
      <c r="E325" s="215"/>
      <c r="F325" s="215"/>
      <c r="I325" s="215"/>
    </row>
    <row r="326" spans="2:9" s="5" customFormat="1" ht="18" customHeight="1" x14ac:dyDescent="0.5">
      <c r="B326" s="215"/>
      <c r="C326" s="215"/>
      <c r="E326" s="215"/>
      <c r="F326" s="215"/>
      <c r="I326" s="215"/>
    </row>
    <row r="327" spans="2:9" s="5" customFormat="1" ht="18" customHeight="1" x14ac:dyDescent="0.5">
      <c r="B327" s="215"/>
      <c r="C327" s="215"/>
      <c r="E327" s="215"/>
      <c r="F327" s="215"/>
      <c r="I327" s="215"/>
    </row>
    <row r="328" spans="2:9" s="5" customFormat="1" ht="18" customHeight="1" x14ac:dyDescent="0.5">
      <c r="B328" s="215"/>
      <c r="C328" s="215"/>
      <c r="E328" s="215"/>
      <c r="F328" s="215"/>
      <c r="I328" s="215"/>
    </row>
    <row r="329" spans="2:9" s="5" customFormat="1" ht="18" customHeight="1" x14ac:dyDescent="0.5">
      <c r="B329" s="215"/>
      <c r="C329" s="215"/>
      <c r="E329" s="215"/>
      <c r="F329" s="215"/>
      <c r="I329" s="215"/>
    </row>
    <row r="330" spans="2:9" s="5" customFormat="1" ht="18" customHeight="1" x14ac:dyDescent="0.5">
      <c r="B330" s="215"/>
      <c r="C330" s="215"/>
      <c r="E330" s="215"/>
      <c r="F330" s="215"/>
      <c r="I330" s="215"/>
    </row>
    <row r="331" spans="2:9" s="5" customFormat="1" ht="18" customHeight="1" x14ac:dyDescent="0.5">
      <c r="B331" s="215"/>
      <c r="C331" s="215"/>
      <c r="E331" s="215"/>
      <c r="F331" s="215"/>
      <c r="I331" s="215"/>
    </row>
    <row r="332" spans="2:9" s="5" customFormat="1" ht="18" customHeight="1" x14ac:dyDescent="0.5">
      <c r="B332" s="215"/>
      <c r="C332" s="215"/>
      <c r="E332" s="215"/>
      <c r="F332" s="215"/>
      <c r="I332" s="215"/>
    </row>
    <row r="333" spans="2:9" s="5" customFormat="1" ht="18" customHeight="1" x14ac:dyDescent="0.5">
      <c r="B333" s="215"/>
      <c r="C333" s="215"/>
      <c r="E333" s="215"/>
      <c r="F333" s="215"/>
      <c r="I333" s="215"/>
    </row>
    <row r="334" spans="2:9" s="5" customFormat="1" ht="18" customHeight="1" x14ac:dyDescent="0.5">
      <c r="B334" s="215"/>
      <c r="C334" s="215"/>
      <c r="E334" s="215"/>
      <c r="F334" s="215"/>
      <c r="I334" s="215"/>
    </row>
    <row r="335" spans="2:9" s="5" customFormat="1" ht="18" customHeight="1" x14ac:dyDescent="0.5">
      <c r="B335" s="215"/>
      <c r="C335" s="215"/>
      <c r="E335" s="215"/>
      <c r="F335" s="215"/>
      <c r="I335" s="215"/>
    </row>
    <row r="336" spans="2:9" s="5" customFormat="1" ht="18" customHeight="1" x14ac:dyDescent="0.5">
      <c r="B336" s="215"/>
      <c r="C336" s="215"/>
      <c r="E336" s="215"/>
      <c r="F336" s="215"/>
      <c r="I336" s="215"/>
    </row>
    <row r="337" spans="2:9" s="5" customFormat="1" ht="18" customHeight="1" x14ac:dyDescent="0.5">
      <c r="B337" s="215"/>
      <c r="C337" s="215"/>
      <c r="E337" s="215"/>
      <c r="F337" s="215"/>
      <c r="I337" s="215"/>
    </row>
    <row r="338" spans="2:9" s="5" customFormat="1" ht="18" customHeight="1" x14ac:dyDescent="0.5">
      <c r="B338" s="215"/>
      <c r="C338" s="215"/>
      <c r="E338" s="215"/>
      <c r="F338" s="215"/>
      <c r="I338" s="215"/>
    </row>
    <row r="339" spans="2:9" s="5" customFormat="1" ht="18" customHeight="1" x14ac:dyDescent="0.5">
      <c r="B339" s="215"/>
      <c r="C339" s="215"/>
      <c r="E339" s="215"/>
      <c r="F339" s="215"/>
      <c r="I339" s="215"/>
    </row>
    <row r="340" spans="2:9" s="5" customFormat="1" ht="18" customHeight="1" x14ac:dyDescent="0.5">
      <c r="B340" s="215"/>
      <c r="C340" s="215"/>
      <c r="E340" s="215"/>
      <c r="F340" s="215"/>
      <c r="I340" s="215"/>
    </row>
    <row r="341" spans="2:9" s="5" customFormat="1" ht="18" customHeight="1" x14ac:dyDescent="0.5">
      <c r="B341" s="215"/>
      <c r="C341" s="215"/>
      <c r="E341" s="215"/>
      <c r="F341" s="215"/>
      <c r="I341" s="215"/>
    </row>
    <row r="342" spans="2:9" s="5" customFormat="1" ht="18" customHeight="1" x14ac:dyDescent="0.5">
      <c r="B342" s="215"/>
      <c r="C342" s="215"/>
      <c r="E342" s="215"/>
      <c r="F342" s="215"/>
      <c r="I342" s="215"/>
    </row>
    <row r="343" spans="2:9" s="5" customFormat="1" ht="18" customHeight="1" x14ac:dyDescent="0.5">
      <c r="B343" s="215"/>
      <c r="C343" s="215"/>
      <c r="E343" s="215"/>
      <c r="F343" s="215"/>
      <c r="I343" s="215"/>
    </row>
    <row r="344" spans="2:9" s="5" customFormat="1" ht="18" customHeight="1" x14ac:dyDescent="0.5">
      <c r="B344" s="215"/>
      <c r="C344" s="215"/>
      <c r="E344" s="215"/>
      <c r="F344" s="215"/>
      <c r="I344" s="215"/>
    </row>
    <row r="345" spans="2:9" s="5" customFormat="1" ht="18" customHeight="1" x14ac:dyDescent="0.5">
      <c r="B345" s="215"/>
      <c r="C345" s="215"/>
      <c r="E345" s="215"/>
      <c r="F345" s="215"/>
      <c r="I345" s="215"/>
    </row>
    <row r="346" spans="2:9" s="5" customFormat="1" ht="18" customHeight="1" x14ac:dyDescent="0.5">
      <c r="B346" s="215"/>
      <c r="C346" s="215"/>
      <c r="E346" s="215"/>
      <c r="F346" s="215"/>
      <c r="I346" s="215"/>
    </row>
    <row r="347" spans="2:9" s="5" customFormat="1" ht="18" customHeight="1" x14ac:dyDescent="0.5">
      <c r="B347" s="215"/>
      <c r="C347" s="215"/>
      <c r="E347" s="215"/>
      <c r="F347" s="215"/>
      <c r="I347" s="215"/>
    </row>
    <row r="348" spans="2:9" s="5" customFormat="1" ht="18" customHeight="1" x14ac:dyDescent="0.5">
      <c r="B348" s="215"/>
      <c r="C348" s="215"/>
      <c r="E348" s="215"/>
      <c r="F348" s="215"/>
      <c r="I348" s="215"/>
    </row>
    <row r="349" spans="2:9" s="5" customFormat="1" ht="18" customHeight="1" x14ac:dyDescent="0.5">
      <c r="B349" s="215"/>
      <c r="C349" s="215"/>
      <c r="E349" s="215"/>
      <c r="F349" s="215"/>
      <c r="I349" s="215"/>
    </row>
    <row r="350" spans="2:9" s="5" customFormat="1" ht="18" customHeight="1" x14ac:dyDescent="0.5">
      <c r="B350" s="215"/>
      <c r="C350" s="215"/>
      <c r="E350" s="215"/>
      <c r="F350" s="215"/>
      <c r="I350" s="215"/>
    </row>
    <row r="351" spans="2:9" s="5" customFormat="1" ht="18" customHeight="1" x14ac:dyDescent="0.5">
      <c r="B351" s="215"/>
      <c r="C351" s="215"/>
      <c r="E351" s="215"/>
      <c r="F351" s="215"/>
      <c r="I351" s="215"/>
    </row>
    <row r="352" spans="2:9" s="5" customFormat="1" ht="18" customHeight="1" x14ac:dyDescent="0.5">
      <c r="B352" s="215"/>
      <c r="C352" s="215"/>
      <c r="E352" s="215"/>
      <c r="F352" s="215"/>
      <c r="I352" s="215"/>
    </row>
    <row r="353" spans="2:9" s="5" customFormat="1" ht="18" customHeight="1" x14ac:dyDescent="0.5">
      <c r="B353" s="215"/>
      <c r="C353" s="215"/>
      <c r="E353" s="215"/>
      <c r="F353" s="215"/>
      <c r="I353" s="215"/>
    </row>
    <row r="354" spans="2:9" s="5" customFormat="1" ht="18" customHeight="1" x14ac:dyDescent="0.5">
      <c r="B354" s="215"/>
      <c r="C354" s="215"/>
      <c r="E354" s="215"/>
      <c r="F354" s="215"/>
      <c r="I354" s="215"/>
    </row>
    <row r="355" spans="2:9" s="5" customFormat="1" ht="18" customHeight="1" x14ac:dyDescent="0.5">
      <c r="B355" s="215"/>
      <c r="C355" s="215"/>
      <c r="E355" s="215"/>
      <c r="F355" s="215"/>
      <c r="I355" s="215"/>
    </row>
    <row r="356" spans="2:9" s="5" customFormat="1" ht="18" customHeight="1" x14ac:dyDescent="0.5">
      <c r="B356" s="215"/>
      <c r="C356" s="215"/>
      <c r="E356" s="215"/>
      <c r="F356" s="215"/>
      <c r="I356" s="215"/>
    </row>
    <row r="357" spans="2:9" s="5" customFormat="1" ht="18" customHeight="1" x14ac:dyDescent="0.5">
      <c r="B357" s="215"/>
      <c r="C357" s="215"/>
      <c r="E357" s="215"/>
      <c r="F357" s="215"/>
      <c r="I357" s="215"/>
    </row>
    <row r="358" spans="2:9" s="5" customFormat="1" ht="18" customHeight="1" x14ac:dyDescent="0.5">
      <c r="B358" s="215"/>
      <c r="C358" s="215"/>
      <c r="E358" s="215"/>
      <c r="F358" s="215"/>
      <c r="I358" s="215"/>
    </row>
    <row r="359" spans="2:9" s="5" customFormat="1" ht="18" customHeight="1" x14ac:dyDescent="0.5">
      <c r="B359" s="215"/>
      <c r="C359" s="215"/>
      <c r="E359" s="215"/>
      <c r="F359" s="215"/>
      <c r="I359" s="215"/>
    </row>
    <row r="360" spans="2:9" s="5" customFormat="1" ht="18" customHeight="1" x14ac:dyDescent="0.5">
      <c r="B360" s="215"/>
      <c r="C360" s="215"/>
      <c r="E360" s="215"/>
      <c r="F360" s="215"/>
      <c r="I360" s="215"/>
    </row>
    <row r="361" spans="2:9" s="5" customFormat="1" ht="18" customHeight="1" x14ac:dyDescent="0.5">
      <c r="B361" s="215"/>
      <c r="C361" s="215"/>
      <c r="E361" s="215"/>
      <c r="F361" s="215"/>
      <c r="I361" s="215"/>
    </row>
    <row r="362" spans="2:9" s="5" customFormat="1" ht="18" customHeight="1" x14ac:dyDescent="0.5">
      <c r="B362" s="215"/>
      <c r="C362" s="215"/>
      <c r="E362" s="215"/>
      <c r="F362" s="215"/>
      <c r="I362" s="215"/>
    </row>
    <row r="363" spans="2:9" s="5" customFormat="1" ht="18" customHeight="1" x14ac:dyDescent="0.5">
      <c r="B363" s="215"/>
      <c r="C363" s="215"/>
      <c r="E363" s="215"/>
      <c r="F363" s="215"/>
      <c r="I363" s="215"/>
    </row>
    <row r="364" spans="2:9" s="5" customFormat="1" ht="18" customHeight="1" x14ac:dyDescent="0.5">
      <c r="B364" s="215"/>
      <c r="C364" s="215"/>
      <c r="E364" s="215"/>
      <c r="F364" s="215"/>
      <c r="I364" s="215"/>
    </row>
    <row r="365" spans="2:9" s="5" customFormat="1" ht="18" customHeight="1" x14ac:dyDescent="0.5">
      <c r="B365" s="215"/>
      <c r="C365" s="215"/>
      <c r="E365" s="215"/>
      <c r="F365" s="215"/>
      <c r="I365" s="215"/>
    </row>
    <row r="366" spans="2:9" s="5" customFormat="1" ht="18" customHeight="1" x14ac:dyDescent="0.5">
      <c r="B366" s="215"/>
      <c r="C366" s="215"/>
      <c r="E366" s="215"/>
      <c r="F366" s="215"/>
      <c r="I366" s="215"/>
    </row>
    <row r="367" spans="2:9" s="5" customFormat="1" ht="18" customHeight="1" x14ac:dyDescent="0.5">
      <c r="B367" s="215"/>
      <c r="C367" s="215"/>
      <c r="E367" s="215"/>
      <c r="F367" s="215"/>
      <c r="I367" s="215"/>
    </row>
    <row r="368" spans="2:9" s="5" customFormat="1" ht="18" customHeight="1" x14ac:dyDescent="0.5">
      <c r="B368" s="215"/>
      <c r="C368" s="215"/>
      <c r="E368" s="215"/>
      <c r="F368" s="215"/>
      <c r="I368" s="215"/>
    </row>
    <row r="369" spans="2:9" s="5" customFormat="1" ht="18" customHeight="1" x14ac:dyDescent="0.5">
      <c r="B369" s="215"/>
      <c r="C369" s="215"/>
      <c r="E369" s="215"/>
      <c r="F369" s="215"/>
      <c r="I369" s="215"/>
    </row>
    <row r="370" spans="2:9" s="5" customFormat="1" ht="18" customHeight="1" x14ac:dyDescent="0.5">
      <c r="B370" s="215"/>
      <c r="C370" s="215"/>
      <c r="E370" s="215"/>
      <c r="F370" s="215"/>
      <c r="I370" s="215"/>
    </row>
    <row r="371" spans="2:9" s="5" customFormat="1" ht="18" customHeight="1" x14ac:dyDescent="0.5">
      <c r="B371" s="215"/>
      <c r="C371" s="215"/>
      <c r="E371" s="215"/>
      <c r="F371" s="215"/>
      <c r="I371" s="215"/>
    </row>
    <row r="372" spans="2:9" s="5" customFormat="1" ht="18" customHeight="1" x14ac:dyDescent="0.5">
      <c r="B372" s="215"/>
      <c r="C372" s="215"/>
      <c r="E372" s="215"/>
      <c r="F372" s="215"/>
      <c r="I372" s="215"/>
    </row>
    <row r="373" spans="2:9" s="5" customFormat="1" ht="18" customHeight="1" x14ac:dyDescent="0.5">
      <c r="B373" s="215"/>
      <c r="C373" s="215"/>
      <c r="E373" s="215"/>
      <c r="F373" s="215"/>
      <c r="I373" s="215"/>
    </row>
    <row r="374" spans="2:9" s="5" customFormat="1" ht="18" customHeight="1" x14ac:dyDescent="0.5">
      <c r="B374" s="215"/>
      <c r="C374" s="215"/>
      <c r="E374" s="215"/>
      <c r="F374" s="215"/>
      <c r="I374" s="215"/>
    </row>
    <row r="375" spans="2:9" s="5" customFormat="1" ht="18" customHeight="1" x14ac:dyDescent="0.5">
      <c r="B375" s="215"/>
      <c r="C375" s="215"/>
      <c r="E375" s="215"/>
      <c r="F375" s="215"/>
      <c r="I375" s="215"/>
    </row>
    <row r="376" spans="2:9" s="5" customFormat="1" ht="18" customHeight="1" x14ac:dyDescent="0.5">
      <c r="B376" s="215"/>
      <c r="C376" s="215"/>
      <c r="E376" s="215"/>
      <c r="F376" s="215"/>
      <c r="I376" s="215"/>
    </row>
    <row r="377" spans="2:9" s="5" customFormat="1" ht="18" customHeight="1" x14ac:dyDescent="0.5">
      <c r="B377" s="215"/>
      <c r="C377" s="215"/>
      <c r="E377" s="215"/>
      <c r="F377" s="215"/>
      <c r="I377" s="215"/>
    </row>
    <row r="378" spans="2:9" s="5" customFormat="1" ht="18" customHeight="1" x14ac:dyDescent="0.5">
      <c r="B378" s="215"/>
      <c r="C378" s="215"/>
      <c r="E378" s="215"/>
      <c r="F378" s="215"/>
      <c r="I378" s="215"/>
    </row>
    <row r="379" spans="2:9" s="5" customFormat="1" ht="18" customHeight="1" x14ac:dyDescent="0.5">
      <c r="B379" s="215"/>
      <c r="C379" s="215"/>
      <c r="E379" s="215"/>
      <c r="F379" s="215"/>
      <c r="I379" s="215"/>
    </row>
    <row r="380" spans="2:9" s="5" customFormat="1" ht="18" customHeight="1" x14ac:dyDescent="0.5">
      <c r="B380" s="215"/>
      <c r="C380" s="215"/>
      <c r="E380" s="215"/>
      <c r="F380" s="215"/>
      <c r="I380" s="215"/>
    </row>
    <row r="381" spans="2:9" s="5" customFormat="1" ht="18" customHeight="1" x14ac:dyDescent="0.5">
      <c r="B381" s="215"/>
      <c r="C381" s="215"/>
      <c r="E381" s="215"/>
      <c r="F381" s="215"/>
      <c r="I381" s="215"/>
    </row>
    <row r="382" spans="2:9" s="5" customFormat="1" ht="18" customHeight="1" x14ac:dyDescent="0.5">
      <c r="B382" s="215"/>
      <c r="C382" s="215"/>
      <c r="E382" s="215"/>
      <c r="F382" s="215"/>
      <c r="I382" s="215"/>
    </row>
    <row r="383" spans="2:9" s="5" customFormat="1" ht="18" customHeight="1" x14ac:dyDescent="0.5">
      <c r="B383" s="215"/>
      <c r="C383" s="215"/>
      <c r="E383" s="215"/>
      <c r="F383" s="215"/>
      <c r="I383" s="215"/>
    </row>
    <row r="384" spans="2:9" s="5" customFormat="1" ht="18" customHeight="1" x14ac:dyDescent="0.5">
      <c r="B384" s="215"/>
      <c r="C384" s="215"/>
      <c r="E384" s="215"/>
      <c r="F384" s="215"/>
      <c r="I384" s="215"/>
    </row>
    <row r="385" spans="2:9" s="5" customFormat="1" ht="18" customHeight="1" x14ac:dyDescent="0.5">
      <c r="B385" s="215"/>
      <c r="C385" s="215"/>
      <c r="E385" s="215"/>
      <c r="F385" s="215"/>
      <c r="I385" s="215"/>
    </row>
    <row r="386" spans="2:9" s="5" customFormat="1" ht="18" customHeight="1" x14ac:dyDescent="0.5">
      <c r="B386" s="215"/>
      <c r="C386" s="215"/>
      <c r="E386" s="215"/>
      <c r="F386" s="215"/>
      <c r="I386" s="215"/>
    </row>
    <row r="387" spans="2:9" s="5" customFormat="1" ht="18" customHeight="1" x14ac:dyDescent="0.5">
      <c r="B387" s="215"/>
      <c r="C387" s="215"/>
      <c r="E387" s="215"/>
      <c r="F387" s="215"/>
      <c r="I387" s="215"/>
    </row>
    <row r="388" spans="2:9" s="5" customFormat="1" ht="18" customHeight="1" x14ac:dyDescent="0.5">
      <c r="B388" s="215"/>
      <c r="C388" s="215"/>
      <c r="E388" s="215"/>
      <c r="F388" s="215"/>
      <c r="I388" s="215"/>
    </row>
    <row r="389" spans="2:9" s="5" customFormat="1" ht="18" customHeight="1" x14ac:dyDescent="0.5">
      <c r="B389" s="215"/>
      <c r="C389" s="215"/>
      <c r="E389" s="215"/>
      <c r="F389" s="215"/>
      <c r="I389" s="215"/>
    </row>
    <row r="390" spans="2:9" s="5" customFormat="1" ht="18" customHeight="1" x14ac:dyDescent="0.5">
      <c r="B390" s="215"/>
      <c r="C390" s="215"/>
      <c r="E390" s="215"/>
      <c r="F390" s="215"/>
      <c r="I390" s="215"/>
    </row>
    <row r="391" spans="2:9" s="5" customFormat="1" ht="18" customHeight="1" x14ac:dyDescent="0.5">
      <c r="B391" s="215"/>
      <c r="C391" s="215"/>
      <c r="E391" s="215"/>
      <c r="F391" s="215"/>
      <c r="I391" s="215"/>
    </row>
    <row r="392" spans="2:9" s="5" customFormat="1" ht="18" customHeight="1" x14ac:dyDescent="0.5">
      <c r="B392" s="215"/>
      <c r="C392" s="215"/>
      <c r="E392" s="215"/>
      <c r="F392" s="215"/>
      <c r="I392" s="215"/>
    </row>
    <row r="393" spans="2:9" s="5" customFormat="1" ht="18" customHeight="1" x14ac:dyDescent="0.5">
      <c r="B393" s="215"/>
      <c r="C393" s="215"/>
      <c r="E393" s="215"/>
      <c r="F393" s="215"/>
      <c r="I393" s="215"/>
    </row>
    <row r="394" spans="2:9" s="5" customFormat="1" ht="18" customHeight="1" x14ac:dyDescent="0.5">
      <c r="B394" s="215"/>
      <c r="C394" s="215"/>
      <c r="E394" s="215"/>
      <c r="F394" s="215"/>
      <c r="I394" s="215"/>
    </row>
    <row r="395" spans="2:9" s="5" customFormat="1" ht="18" customHeight="1" x14ac:dyDescent="0.5">
      <c r="B395" s="215"/>
      <c r="C395" s="215"/>
      <c r="E395" s="215"/>
      <c r="F395" s="215"/>
      <c r="I395" s="215"/>
    </row>
    <row r="396" spans="2:9" s="5" customFormat="1" ht="18" customHeight="1" x14ac:dyDescent="0.5">
      <c r="B396" s="215"/>
      <c r="C396" s="215"/>
      <c r="E396" s="215"/>
      <c r="F396" s="215"/>
      <c r="I396" s="215"/>
    </row>
    <row r="397" spans="2:9" s="5" customFormat="1" ht="18" customHeight="1" x14ac:dyDescent="0.5">
      <c r="B397" s="215"/>
      <c r="C397" s="215"/>
      <c r="E397" s="215"/>
      <c r="F397" s="215"/>
      <c r="I397" s="215"/>
    </row>
    <row r="398" spans="2:9" s="5" customFormat="1" ht="18" customHeight="1" x14ac:dyDescent="0.5">
      <c r="B398" s="215"/>
      <c r="C398" s="215"/>
      <c r="E398" s="215"/>
      <c r="F398" s="215"/>
      <c r="I398" s="215"/>
    </row>
    <row r="399" spans="2:9" s="5" customFormat="1" ht="18" customHeight="1" x14ac:dyDescent="0.5">
      <c r="B399" s="215"/>
      <c r="C399" s="215"/>
      <c r="E399" s="215"/>
      <c r="F399" s="215"/>
      <c r="I399" s="215"/>
    </row>
    <row r="400" spans="2:9" s="5" customFormat="1" ht="18" customHeight="1" x14ac:dyDescent="0.5">
      <c r="B400" s="215"/>
      <c r="C400" s="215"/>
      <c r="E400" s="215"/>
      <c r="F400" s="215"/>
      <c r="I400" s="215"/>
    </row>
    <row r="401" spans="2:9" s="5" customFormat="1" ht="18" customHeight="1" x14ac:dyDescent="0.5">
      <c r="B401" s="215"/>
      <c r="C401" s="215"/>
      <c r="E401" s="215"/>
      <c r="F401" s="215"/>
      <c r="I401" s="215"/>
    </row>
    <row r="402" spans="2:9" s="5" customFormat="1" ht="18" customHeight="1" x14ac:dyDescent="0.5">
      <c r="B402" s="215"/>
      <c r="C402" s="215"/>
      <c r="E402" s="215"/>
      <c r="F402" s="215"/>
      <c r="I402" s="215"/>
    </row>
    <row r="403" spans="2:9" s="5" customFormat="1" ht="18" customHeight="1" x14ac:dyDescent="0.5">
      <c r="B403" s="215"/>
      <c r="C403" s="215"/>
      <c r="E403" s="215"/>
      <c r="F403" s="215"/>
      <c r="I403" s="215"/>
    </row>
    <row r="404" spans="2:9" s="5" customFormat="1" ht="18" customHeight="1" x14ac:dyDescent="0.5">
      <c r="B404" s="215"/>
      <c r="C404" s="215"/>
      <c r="E404" s="215"/>
      <c r="F404" s="215"/>
      <c r="I404" s="215"/>
    </row>
    <row r="405" spans="2:9" s="5" customFormat="1" ht="18" customHeight="1" x14ac:dyDescent="0.5">
      <c r="B405" s="215"/>
      <c r="C405" s="215"/>
      <c r="E405" s="215"/>
      <c r="F405" s="215"/>
      <c r="I405" s="215"/>
    </row>
    <row r="406" spans="2:9" s="5" customFormat="1" ht="18" customHeight="1" x14ac:dyDescent="0.5">
      <c r="B406" s="215"/>
      <c r="C406" s="215"/>
      <c r="E406" s="215"/>
      <c r="F406" s="215"/>
      <c r="I406" s="215"/>
    </row>
    <row r="407" spans="2:9" s="5" customFormat="1" ht="18" customHeight="1" x14ac:dyDescent="0.5">
      <c r="B407" s="215"/>
      <c r="C407" s="215"/>
      <c r="E407" s="215"/>
      <c r="F407" s="215"/>
      <c r="I407" s="215"/>
    </row>
    <row r="408" spans="2:9" s="5" customFormat="1" ht="18" customHeight="1" x14ac:dyDescent="0.5">
      <c r="B408" s="215"/>
      <c r="C408" s="215"/>
      <c r="E408" s="215"/>
      <c r="F408" s="215"/>
      <c r="I408" s="215"/>
    </row>
    <row r="409" spans="2:9" s="5" customFormat="1" ht="18" customHeight="1" x14ac:dyDescent="0.5">
      <c r="B409" s="215"/>
      <c r="C409" s="215"/>
      <c r="E409" s="215"/>
      <c r="F409" s="215"/>
      <c r="I409" s="215"/>
    </row>
    <row r="410" spans="2:9" s="5" customFormat="1" ht="18" customHeight="1" x14ac:dyDescent="0.5">
      <c r="B410" s="215"/>
      <c r="C410" s="215"/>
      <c r="E410" s="215"/>
      <c r="F410" s="215"/>
      <c r="I410" s="215"/>
    </row>
    <row r="411" spans="2:9" s="5" customFormat="1" ht="18" customHeight="1" x14ac:dyDescent="0.5">
      <c r="B411" s="215"/>
      <c r="C411" s="215"/>
      <c r="E411" s="215"/>
      <c r="F411" s="215"/>
      <c r="I411" s="215"/>
    </row>
    <row r="412" spans="2:9" s="5" customFormat="1" ht="18" customHeight="1" x14ac:dyDescent="0.5">
      <c r="B412" s="215"/>
      <c r="C412" s="215"/>
      <c r="E412" s="215"/>
      <c r="F412" s="215"/>
      <c r="I412" s="215"/>
    </row>
    <row r="413" spans="2:9" s="5" customFormat="1" ht="18" customHeight="1" x14ac:dyDescent="0.5">
      <c r="B413" s="215"/>
      <c r="C413" s="215"/>
      <c r="E413" s="215"/>
      <c r="F413" s="215"/>
      <c r="I413" s="215"/>
    </row>
    <row r="414" spans="2:9" s="5" customFormat="1" ht="18" customHeight="1" x14ac:dyDescent="0.5">
      <c r="B414" s="215"/>
      <c r="C414" s="215"/>
      <c r="E414" s="215"/>
      <c r="F414" s="215"/>
      <c r="I414" s="215"/>
    </row>
    <row r="415" spans="2:9" s="5" customFormat="1" ht="18" customHeight="1" x14ac:dyDescent="0.5">
      <c r="B415" s="215"/>
      <c r="C415" s="215"/>
      <c r="E415" s="215"/>
      <c r="F415" s="215"/>
      <c r="I415" s="215"/>
    </row>
    <row r="416" spans="2:9" s="5" customFormat="1" ht="18" customHeight="1" x14ac:dyDescent="0.5">
      <c r="B416" s="215"/>
      <c r="C416" s="215"/>
      <c r="E416" s="215"/>
      <c r="F416" s="215"/>
      <c r="I416" s="215"/>
    </row>
    <row r="417" spans="2:9" s="5" customFormat="1" ht="18" customHeight="1" x14ac:dyDescent="0.5">
      <c r="B417" s="215"/>
      <c r="C417" s="215"/>
      <c r="E417" s="215"/>
      <c r="F417" s="215"/>
      <c r="I417" s="215"/>
    </row>
    <row r="418" spans="2:9" s="5" customFormat="1" ht="18" customHeight="1" x14ac:dyDescent="0.5">
      <c r="B418" s="215"/>
      <c r="C418" s="215"/>
      <c r="E418" s="215"/>
      <c r="F418" s="215"/>
      <c r="I418" s="215"/>
    </row>
    <row r="419" spans="2:9" s="5" customFormat="1" ht="18" customHeight="1" x14ac:dyDescent="0.5">
      <c r="B419" s="215"/>
      <c r="C419" s="215"/>
      <c r="E419" s="215"/>
      <c r="F419" s="215"/>
      <c r="I419" s="215"/>
    </row>
    <row r="420" spans="2:9" s="5" customFormat="1" ht="18" customHeight="1" x14ac:dyDescent="0.5">
      <c r="B420" s="215"/>
      <c r="C420" s="215"/>
      <c r="E420" s="215"/>
      <c r="F420" s="215"/>
      <c r="I420" s="215"/>
    </row>
    <row r="421" spans="2:9" s="5" customFormat="1" ht="18" customHeight="1" x14ac:dyDescent="0.5">
      <c r="B421" s="215"/>
      <c r="C421" s="215"/>
      <c r="E421" s="215"/>
      <c r="F421" s="215"/>
      <c r="I421" s="215"/>
    </row>
    <row r="422" spans="2:9" s="5" customFormat="1" ht="18" customHeight="1" x14ac:dyDescent="0.5">
      <c r="B422" s="215"/>
      <c r="C422" s="215"/>
      <c r="E422" s="215"/>
      <c r="F422" s="215"/>
      <c r="I422" s="215"/>
    </row>
    <row r="423" spans="2:9" s="5" customFormat="1" ht="18" customHeight="1" x14ac:dyDescent="0.5">
      <c r="B423" s="215"/>
      <c r="C423" s="215"/>
      <c r="E423" s="215"/>
      <c r="F423" s="215"/>
      <c r="I423" s="215"/>
    </row>
    <row r="424" spans="2:9" s="5" customFormat="1" ht="18" customHeight="1" x14ac:dyDescent="0.5">
      <c r="B424" s="215"/>
      <c r="C424" s="215"/>
      <c r="E424" s="215"/>
      <c r="F424" s="215"/>
      <c r="I424" s="215"/>
    </row>
    <row r="425" spans="2:9" s="5" customFormat="1" ht="18" customHeight="1" x14ac:dyDescent="0.5">
      <c r="B425" s="215"/>
      <c r="C425" s="215"/>
      <c r="E425" s="215"/>
      <c r="F425" s="215"/>
      <c r="I425" s="215"/>
    </row>
    <row r="426" spans="2:9" s="5" customFormat="1" ht="18" customHeight="1" x14ac:dyDescent="0.5">
      <c r="B426" s="215"/>
      <c r="C426" s="215"/>
      <c r="E426" s="215"/>
      <c r="F426" s="215"/>
      <c r="I426" s="215"/>
    </row>
    <row r="427" spans="2:9" s="5" customFormat="1" ht="18" customHeight="1" x14ac:dyDescent="0.5">
      <c r="B427" s="215"/>
      <c r="C427" s="215"/>
      <c r="E427" s="215"/>
      <c r="F427" s="215"/>
      <c r="I427" s="215"/>
    </row>
    <row r="428" spans="2:9" s="5" customFormat="1" ht="18" customHeight="1" x14ac:dyDescent="0.5">
      <c r="B428" s="215"/>
      <c r="C428" s="215"/>
      <c r="E428" s="215"/>
      <c r="F428" s="215"/>
      <c r="I428" s="215"/>
    </row>
    <row r="429" spans="2:9" s="5" customFormat="1" ht="18" customHeight="1" x14ac:dyDescent="0.5">
      <c r="B429" s="215"/>
      <c r="C429" s="215"/>
      <c r="E429" s="215"/>
      <c r="F429" s="215"/>
      <c r="I429" s="215"/>
    </row>
    <row r="430" spans="2:9" s="5" customFormat="1" ht="18" customHeight="1" x14ac:dyDescent="0.5">
      <c r="B430" s="215"/>
      <c r="C430" s="215"/>
      <c r="E430" s="215"/>
      <c r="F430" s="215"/>
      <c r="I430" s="215"/>
    </row>
    <row r="431" spans="2:9" s="5" customFormat="1" ht="18" customHeight="1" x14ac:dyDescent="0.5">
      <c r="B431" s="215"/>
      <c r="C431" s="215"/>
      <c r="E431" s="215"/>
      <c r="F431" s="215"/>
      <c r="I431" s="215"/>
    </row>
    <row r="432" spans="2:9" s="5" customFormat="1" ht="18" customHeight="1" x14ac:dyDescent="0.5">
      <c r="B432" s="215"/>
      <c r="C432" s="215"/>
      <c r="E432" s="215"/>
      <c r="F432" s="215"/>
      <c r="I432" s="215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BF96"/>
  <sheetViews>
    <sheetView showGridLines="0" zoomScaleNormal="100" zoomScaleSheetLayoutView="100" workbookViewId="0">
      <pane xSplit="3" ySplit="4" topLeftCell="D31" activePane="bottomRight" state="frozen"/>
      <selection pane="topRight" activeCell="C1" sqref="C1"/>
      <selection pane="bottomLeft" activeCell="A5" sqref="A5"/>
      <selection pane="bottomRight" activeCell="Y20" sqref="Y20"/>
    </sheetView>
  </sheetViews>
  <sheetFormatPr defaultColWidth="9.140625" defaultRowHeight="21.75" x14ac:dyDescent="0.5"/>
  <cols>
    <col min="1" max="1" width="3.7109375" style="23" customWidth="1"/>
    <col min="2" max="2" width="3.5703125" style="74" customWidth="1"/>
    <col min="3" max="3" width="25.5703125" style="74" customWidth="1"/>
    <col min="4" max="11" width="3.5703125" style="74" customWidth="1"/>
    <col min="12" max="23" width="3.42578125" style="74" customWidth="1"/>
    <col min="24" max="24" width="9.85546875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51" t="s">
        <v>191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</row>
    <row r="2" spans="2:58" ht="30" customHeight="1" thickBot="1" x14ac:dyDescent="0.55000000000000004">
      <c r="B2" s="252" t="s">
        <v>0</v>
      </c>
      <c r="C2" s="130"/>
      <c r="D2" s="552" t="s">
        <v>12</v>
      </c>
      <c r="E2" s="553"/>
      <c r="F2" s="553"/>
      <c r="G2" s="553"/>
      <c r="H2" s="553"/>
      <c r="I2" s="553"/>
      <c r="J2" s="553"/>
      <c r="K2" s="554"/>
      <c r="L2" s="552" t="s">
        <v>13</v>
      </c>
      <c r="M2" s="553"/>
      <c r="N2" s="553"/>
      <c r="O2" s="554"/>
      <c r="P2" s="555" t="s">
        <v>183</v>
      </c>
      <c r="Q2" s="556"/>
      <c r="R2" s="556"/>
      <c r="S2" s="557"/>
      <c r="T2" s="552" t="s">
        <v>13</v>
      </c>
      <c r="U2" s="553"/>
      <c r="V2" s="553"/>
      <c r="W2" s="554"/>
      <c r="X2" s="558" t="s">
        <v>43</v>
      </c>
      <c r="Y2" s="74"/>
      <c r="Z2" s="541" t="s">
        <v>52</v>
      </c>
      <c r="AA2" s="541"/>
      <c r="AB2" s="541"/>
      <c r="AC2" s="541"/>
      <c r="AD2" s="541"/>
      <c r="AE2" s="541"/>
      <c r="AF2" s="541"/>
      <c r="AG2" s="541"/>
      <c r="AI2" s="131" t="s">
        <v>60</v>
      </c>
      <c r="AJ2" s="74"/>
    </row>
    <row r="3" spans="2:58" ht="30" customHeight="1" x14ac:dyDescent="0.5">
      <c r="B3" s="253" t="s">
        <v>2</v>
      </c>
      <c r="C3" s="133" t="s">
        <v>51</v>
      </c>
      <c r="D3" s="565">
        <v>1</v>
      </c>
      <c r="E3" s="542">
        <v>2</v>
      </c>
      <c r="F3" s="542">
        <v>3</v>
      </c>
      <c r="G3" s="542">
        <v>4</v>
      </c>
      <c r="H3" s="542">
        <v>5</v>
      </c>
      <c r="I3" s="542">
        <v>6</v>
      </c>
      <c r="J3" s="542">
        <v>7</v>
      </c>
      <c r="K3" s="547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255">
        <v>1</v>
      </c>
      <c r="Q3" s="247">
        <v>2</v>
      </c>
      <c r="R3" s="139">
        <v>3</v>
      </c>
      <c r="S3" s="140" t="s">
        <v>1</v>
      </c>
      <c r="T3" s="549" t="s">
        <v>53</v>
      </c>
      <c r="U3" s="561" t="s">
        <v>54</v>
      </c>
      <c r="V3" s="561" t="s">
        <v>55</v>
      </c>
      <c r="W3" s="563" t="s">
        <v>56</v>
      </c>
      <c r="X3" s="559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44" t="s">
        <v>59</v>
      </c>
      <c r="AJ3" s="74"/>
    </row>
    <row r="4" spans="2:58" ht="22.5" customHeight="1" thickBot="1" x14ac:dyDescent="0.55000000000000004">
      <c r="B4" s="232"/>
      <c r="C4" s="233"/>
      <c r="D4" s="566"/>
      <c r="E4" s="543"/>
      <c r="F4" s="543"/>
      <c r="G4" s="543"/>
      <c r="H4" s="543"/>
      <c r="I4" s="543"/>
      <c r="J4" s="543"/>
      <c r="K4" s="548"/>
      <c r="L4" s="149">
        <v>3</v>
      </c>
      <c r="M4" s="248">
        <v>2</v>
      </c>
      <c r="N4" s="248">
        <v>1</v>
      </c>
      <c r="O4" s="151">
        <v>0</v>
      </c>
      <c r="P4" s="256">
        <v>3</v>
      </c>
      <c r="Q4" s="248">
        <v>3</v>
      </c>
      <c r="R4" s="151">
        <v>3</v>
      </c>
      <c r="S4" s="254">
        <v>9</v>
      </c>
      <c r="T4" s="550"/>
      <c r="U4" s="562"/>
      <c r="V4" s="562"/>
      <c r="W4" s="564"/>
      <c r="X4" s="560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45"/>
      <c r="AJ4" s="74"/>
    </row>
    <row r="5" spans="2:58" ht="20.100000000000001" customHeight="1" x14ac:dyDescent="0.5">
      <c r="B5" s="160">
        <v>1</v>
      </c>
      <c r="C5" s="161" t="str">
        <f>'เวลาเรียน2-1'!D6</f>
        <v>เด็กชาย ปฏิภาณ  มอญใต้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42">
        <v>2</v>
      </c>
      <c r="L5" s="162" t="str">
        <f t="shared" ref="L5:L26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6" si="1">IF(AC5&gt;0,"/"," ")</f>
        <v xml:space="preserve"> </v>
      </c>
      <c r="P5" s="52">
        <v>1</v>
      </c>
      <c r="Q5" s="53">
        <v>1</v>
      </c>
      <c r="R5" s="242">
        <v>3</v>
      </c>
      <c r="S5" s="167">
        <f>SUM(P5:R5)</f>
        <v>5</v>
      </c>
      <c r="T5" s="255" t="str">
        <f>IF(S5&gt;=8,"/"," ")</f>
        <v xml:space="preserve"> </v>
      </c>
      <c r="U5" s="247" t="str">
        <f>IF(S5=7,"/",IF(S5=6,"/"," "))</f>
        <v xml:space="preserve"> </v>
      </c>
      <c r="V5" s="247" t="str">
        <f>IF(S5=5,"/",IF(S5=4,"/",IF(S5=3,"/"," ")))</f>
        <v>/</v>
      </c>
      <c r="W5" s="250" t="str">
        <f t="shared" ref="W5:W26" si="2">IF(S5&lt;3,"/"," ")</f>
        <v xml:space="preserve"> </v>
      </c>
      <c r="X5" s="169"/>
      <c r="Y5" s="74"/>
      <c r="Z5" s="170">
        <f t="shared" ref="Z5:Z31" si="3">COUNTIF(D5:K5,$Z$4)</f>
        <v>4</v>
      </c>
      <c r="AA5" s="171">
        <f t="shared" ref="AA5:AA26" si="4">COUNTIF(D5:K5,$AA$4)</f>
        <v>4</v>
      </c>
      <c r="AB5" s="171">
        <f t="shared" ref="AB5:AB26" si="5">COUNTIF(D5:K5,$AB$4)</f>
        <v>0</v>
      </c>
      <c r="AC5" s="172">
        <f t="shared" ref="AC5:AC26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161" t="str">
        <f>'เวลาเรียน2-1'!D7</f>
        <v>เด็กหญิง สิริราช  สีบุญ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42">
        <v>0</v>
      </c>
      <c r="L6" s="178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79" t="str">
        <f t="shared" ref="N6:N26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242">
        <v>2</v>
      </c>
      <c r="S6" s="167">
        <f t="shared" ref="S6:S26" si="9">SUM(P6:R6)</f>
        <v>6</v>
      </c>
      <c r="T6" s="181" t="str">
        <f t="shared" ref="T6:T26" si="10">IF(S6&gt;=8,"/"," ")</f>
        <v xml:space="preserve"> </v>
      </c>
      <c r="U6" s="182" t="str">
        <f t="shared" ref="U6:U26" si="11">IF(S6=7,"/",IF(S6=6,"/"," "))</f>
        <v>/</v>
      </c>
      <c r="V6" s="182" t="str">
        <f t="shared" ref="V6:V26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26" si="13">IF(AC6&gt;0," ",IF(Z6&lt;AB6," ",IF(AA6&gt;Z6," ",IF(Z6&gt;=AA6,"3"," "))))</f>
        <v xml:space="preserve"> </v>
      </c>
      <c r="AE6" s="189" t="str">
        <f t="shared" ref="AE6:AE26" si="14">IF(AC6&gt;0," ",IF(AA6=Z6," ",IF(AA6&gt;=AB6,"2",IF(AB6&gt;Z6," ",IF(AB6&gt;AA6," ",IF(Z6=2," "))))))</f>
        <v xml:space="preserve"> </v>
      </c>
      <c r="AF6" s="189" t="str">
        <f t="shared" ref="AF6:AF26" si="15">IF(AC6&gt;0," ",IF(AB6&lt;AA6," ",IF(AB6&lt;Z6," ",IF(AB6&gt;AA6,"1",IF(AB6=AA6," ")))))</f>
        <v xml:space="preserve"> </v>
      </c>
      <c r="AG6" s="190" t="str">
        <f t="shared" ref="AG6:AG26" si="16">IF(AC6&gt;0,"0"," ")</f>
        <v>0</v>
      </c>
      <c r="AH6" s="60"/>
      <c r="AI6" s="191">
        <f t="shared" ref="AI6:AI31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161" t="str">
        <f>'เวลาเรียน2-1'!D8</f>
        <v>เด็กหญิง วริศรา  วงศ์ศรีวิชัย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42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242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161" t="str">
        <f>'เวลาเรียน2-1'!D9</f>
        <v>เด็กหญิง รมิตา  สว่างชูแก้ว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161" t="str">
        <f>'เวลาเรียน2-1'!D10</f>
        <v>เด็กชาย ขวัญชัย  ศรีสมพัด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42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242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161" t="str">
        <f>'เวลาเรียน2-1'!D11</f>
        <v>เด็กชาย วงศกร  ทองมาก</v>
      </c>
      <c r="D10" s="52">
        <v>2</v>
      </c>
      <c r="E10" s="53">
        <v>2</v>
      </c>
      <c r="F10" s="53">
        <v>2</v>
      </c>
      <c r="G10" s="242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242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161" t="str">
        <f>'เวลาเรียน2-1'!D12</f>
        <v>เด็กชาย ธนพงศ์  พวงเพชร</v>
      </c>
      <c r="D11" s="52">
        <v>2</v>
      </c>
      <c r="E11" s="53">
        <v>2</v>
      </c>
      <c r="F11" s="53">
        <v>2</v>
      </c>
      <c r="G11" s="242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242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161" t="str">
        <f>'เวลาเรียน2-1'!D13</f>
        <v>เด็กชาย สุรชาติ  เรืองสุวรรณ</v>
      </c>
      <c r="D12" s="52">
        <v>2</v>
      </c>
      <c r="E12" s="53">
        <v>2</v>
      </c>
      <c r="F12" s="53">
        <v>2</v>
      </c>
      <c r="G12" s="242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242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161" t="str">
        <f>'เวลาเรียน2-1'!D14</f>
        <v>เด็กหญิง ศศิวิมล  ศรีวิเชียร</v>
      </c>
      <c r="D13" s="52">
        <v>2</v>
      </c>
      <c r="E13" s="53">
        <v>2</v>
      </c>
      <c r="F13" s="53">
        <v>2</v>
      </c>
      <c r="G13" s="242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>
        <v>2</v>
      </c>
      <c r="Q13" s="53">
        <v>2</v>
      </c>
      <c r="R13" s="242">
        <v>2</v>
      </c>
      <c r="S13" s="167">
        <f t="shared" si="9"/>
        <v>6</v>
      </c>
      <c r="T13" s="181" t="str">
        <f t="shared" si="10"/>
        <v xml:space="preserve"> </v>
      </c>
      <c r="U13" s="196" t="str">
        <f t="shared" si="11"/>
        <v>/</v>
      </c>
      <c r="V13" s="182" t="str">
        <f t="shared" si="12"/>
        <v xml:space="preserve"> </v>
      </c>
      <c r="W13" s="183" t="str">
        <f t="shared" si="2"/>
        <v xml:space="preserve"> 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>
        <f t="shared" si="17"/>
        <v>2</v>
      </c>
      <c r="AJ13" s="74"/>
    </row>
    <row r="14" spans="2:58" ht="20.100000000000001" customHeight="1" x14ac:dyDescent="0.5">
      <c r="B14" s="177">
        <v>10</v>
      </c>
      <c r="C14" s="161" t="str">
        <f>'เวลาเรียน2-1'!D15</f>
        <v>เด็กหญิง กนกวรรณ  สมหมาย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42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>
        <v>3</v>
      </c>
      <c r="Q14" s="53">
        <v>3</v>
      </c>
      <c r="R14" s="242">
        <v>2</v>
      </c>
      <c r="S14" s="167">
        <f t="shared" si="9"/>
        <v>8</v>
      </c>
      <c r="T14" s="181" t="str">
        <f t="shared" si="10"/>
        <v>/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 xml:space="preserve"> 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>
        <f t="shared" si="17"/>
        <v>3</v>
      </c>
      <c r="AJ14" s="74"/>
    </row>
    <row r="15" spans="2:58" ht="20.100000000000001" customHeight="1" x14ac:dyDescent="0.5">
      <c r="B15" s="160">
        <v>11</v>
      </c>
      <c r="C15" s="161" t="str">
        <f>'เวลาเรียน2-1'!D16</f>
        <v>เด็กหญิง ปัญจพร  เจริญใหญ่</v>
      </c>
      <c r="D15" s="52">
        <v>2</v>
      </c>
      <c r="E15" s="53">
        <v>3</v>
      </c>
      <c r="F15" s="53">
        <v>2</v>
      </c>
      <c r="G15" s="53">
        <v>2</v>
      </c>
      <c r="H15" s="53">
        <v>2</v>
      </c>
      <c r="I15" s="53">
        <v>3</v>
      </c>
      <c r="J15" s="53">
        <v>3</v>
      </c>
      <c r="K15" s="242">
        <v>3</v>
      </c>
      <c r="L15" s="178" t="str">
        <f t="shared" si="0"/>
        <v>/</v>
      </c>
      <c r="M15" s="8" t="str">
        <f t="shared" si="7"/>
        <v xml:space="preserve"> </v>
      </c>
      <c r="N15" s="179" t="str">
        <f t="shared" si="8"/>
        <v xml:space="preserve"> </v>
      </c>
      <c r="O15" s="180" t="str">
        <f t="shared" si="1"/>
        <v xml:space="preserve"> </v>
      </c>
      <c r="P15" s="52"/>
      <c r="Q15" s="53"/>
      <c r="R15" s="242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4</v>
      </c>
      <c r="AA15" s="186">
        <f t="shared" si="4"/>
        <v>4</v>
      </c>
      <c r="AB15" s="186">
        <f t="shared" si="5"/>
        <v>0</v>
      </c>
      <c r="AC15" s="187">
        <f t="shared" si="6"/>
        <v>0</v>
      </c>
      <c r="AD15" s="188" t="str">
        <f t="shared" si="13"/>
        <v>3</v>
      </c>
      <c r="AE15" s="189" t="str">
        <f t="shared" si="14"/>
        <v xml:space="preserve"> </v>
      </c>
      <c r="AF15" s="189" t="str">
        <f t="shared" si="15"/>
        <v xml:space="preserve"> 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46"/>
      <c r="AT15" s="28"/>
      <c r="AU15" s="461"/>
      <c r="AV15" s="461"/>
      <c r="AW15" s="461"/>
      <c r="AX15" s="461"/>
      <c r="AY15" s="461"/>
      <c r="AZ15" s="461"/>
      <c r="BA15" s="461"/>
      <c r="BB15" s="461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161" t="str">
        <f>'เวลาเรียน2-1'!D17</f>
        <v>เด็กชาย ภูดิท  มณฑาทิพย์</v>
      </c>
      <c r="D16" s="52">
        <v>2</v>
      </c>
      <c r="E16" s="53">
        <v>2</v>
      </c>
      <c r="F16" s="53">
        <v>2</v>
      </c>
      <c r="G16" s="53">
        <v>1</v>
      </c>
      <c r="H16" s="53">
        <v>1</v>
      </c>
      <c r="I16" s="53">
        <v>1</v>
      </c>
      <c r="J16" s="53">
        <v>1</v>
      </c>
      <c r="K16" s="242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242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3</v>
      </c>
      <c r="AB16" s="186">
        <f t="shared" si="5"/>
        <v>5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46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40"/>
      <c r="BE16" s="28"/>
      <c r="BF16" s="28"/>
    </row>
    <row r="17" spans="2:58" ht="20.100000000000001" customHeight="1" x14ac:dyDescent="0.5">
      <c r="B17" s="160">
        <v>13</v>
      </c>
      <c r="C17" s="161" t="str">
        <f>'เวลาเรียน2-1'!D18</f>
        <v>เด็กชาย ภาคิน  รูปกระต่าย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42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242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46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40"/>
      <c r="BE17" s="28"/>
      <c r="BF17" s="28"/>
    </row>
    <row r="18" spans="2:58" ht="20.100000000000001" customHeight="1" x14ac:dyDescent="0.5">
      <c r="B18" s="177">
        <v>14</v>
      </c>
      <c r="C18" s="161" t="str">
        <f>'เวลาเรียน2-1'!D19</f>
        <v>เด็กชาย ปกรณ์  นานา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42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242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161" t="str">
        <f>'เวลาเรียน2-1'!D20</f>
        <v>เด็กชาย ชรินทร์  อุตมา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42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242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161" t="str">
        <f>'เวลาเรียน2-1'!D21</f>
        <v>เด็กหญิง ศิรินภา  จันทร์ภู่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42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242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161" t="str">
        <f>'เวลาเรียน2-1'!D22</f>
        <v>เด็กหญิง อินธิรา  ปรีชุม</v>
      </c>
      <c r="D21" s="52">
        <v>2</v>
      </c>
      <c r="E21" s="53">
        <v>2</v>
      </c>
      <c r="F21" s="53">
        <v>1</v>
      </c>
      <c r="G21" s="53">
        <v>1</v>
      </c>
      <c r="H21" s="53">
        <v>1</v>
      </c>
      <c r="I21" s="53">
        <v>1</v>
      </c>
      <c r="J21" s="53">
        <v>2</v>
      </c>
      <c r="K21" s="242">
        <v>2</v>
      </c>
      <c r="L21" s="178" t="str">
        <f t="shared" si="0"/>
        <v xml:space="preserve"> </v>
      </c>
      <c r="M21" s="8" t="str">
        <f t="shared" si="7"/>
        <v>/</v>
      </c>
      <c r="N21" s="179" t="str">
        <f t="shared" si="8"/>
        <v xml:space="preserve"> </v>
      </c>
      <c r="O21" s="180" t="str">
        <f t="shared" si="1"/>
        <v xml:space="preserve"> </v>
      </c>
      <c r="P21" s="52"/>
      <c r="Q21" s="53"/>
      <c r="R21" s="242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4</v>
      </c>
      <c r="AB21" s="186">
        <f t="shared" si="5"/>
        <v>4</v>
      </c>
      <c r="AC21" s="187">
        <f t="shared" si="6"/>
        <v>0</v>
      </c>
      <c r="AD21" s="188" t="str">
        <f t="shared" si="13"/>
        <v xml:space="preserve"> </v>
      </c>
      <c r="AE21" s="189" t="str">
        <f t="shared" si="14"/>
        <v>2</v>
      </c>
      <c r="AF21" s="189" t="str">
        <f t="shared" si="15"/>
        <v xml:space="preserve"> </v>
      </c>
      <c r="AG21" s="190" t="str">
        <f t="shared" si="16"/>
        <v xml:space="preserve"> 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161" t="str">
        <f>'เวลาเรียน2-1'!D23</f>
        <v>เด็กชาย กรกช  ลางคุลเสน</v>
      </c>
      <c r="D22" s="52">
        <v>3</v>
      </c>
      <c r="E22" s="53">
        <v>3</v>
      </c>
      <c r="F22" s="53">
        <v>3</v>
      </c>
      <c r="G22" s="53">
        <v>3</v>
      </c>
      <c r="H22" s="53">
        <v>2</v>
      </c>
      <c r="I22" s="53">
        <v>2</v>
      </c>
      <c r="J22" s="53">
        <v>2</v>
      </c>
      <c r="K22" s="242">
        <v>2</v>
      </c>
      <c r="L22" s="178" t="str">
        <f t="shared" si="0"/>
        <v>/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 xml:space="preserve"> </v>
      </c>
      <c r="P22" s="52"/>
      <c r="Q22" s="53"/>
      <c r="R22" s="242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4</v>
      </c>
      <c r="AA22" s="186">
        <f t="shared" si="4"/>
        <v>4</v>
      </c>
      <c r="AB22" s="186">
        <f t="shared" si="5"/>
        <v>0</v>
      </c>
      <c r="AC22" s="187">
        <f t="shared" si="6"/>
        <v>0</v>
      </c>
      <c r="AD22" s="188" t="str">
        <f t="shared" si="13"/>
        <v>3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 xml:space="preserve"> 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161" t="str">
        <f>'เวลาเรียน2-1'!D24</f>
        <v>เด็กหญิง ชมพูนุท  จินาวงศ์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42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242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161" t="str">
        <f>'เวลาเรียน2-1'!D25</f>
        <v>เด็กหญิง ชลธิชา  อัลอูเซลี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42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242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161" t="str">
        <f>'เวลาเรียน2-1'!D26</f>
        <v>เด็กหญิง ณัฐกานต์  ปัญญาใส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42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242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161" t="str">
        <f>'เวลาเรียน2-1'!D27</f>
        <v>เด็กชาย อานนท์  ก้อนผา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42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/>
      <c r="Q26" s="53"/>
      <c r="R26" s="242"/>
      <c r="S26" s="167">
        <f t="shared" si="9"/>
        <v>0</v>
      </c>
      <c r="T26" s="181" t="str">
        <f t="shared" si="10"/>
        <v xml:space="preserve"> 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>/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 t="str">
        <f t="shared" si="17"/>
        <v>0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161" t="str">
        <f>'เวลาเรียน2-1'!D28</f>
        <v>เด็กชาย สมเจตร  ทับทวี</v>
      </c>
      <c r="D27" s="52">
        <v>3</v>
      </c>
      <c r="E27" s="53">
        <v>3</v>
      </c>
      <c r="F27" s="53">
        <v>3</v>
      </c>
      <c r="G27" s="53">
        <v>3</v>
      </c>
      <c r="H27" s="53">
        <v>3</v>
      </c>
      <c r="I27" s="53">
        <v>3</v>
      </c>
      <c r="J27" s="53">
        <v>3</v>
      </c>
      <c r="K27" s="242">
        <v>2</v>
      </c>
      <c r="L27" s="178" t="str">
        <f t="shared" ref="L27:L30" si="18">IF(AC27&gt;0," ",IF(Z27&lt;AB27," ",IF(AA27&gt;Z27," ",IF(Z27&gt;=AA27,"/"," "))))</f>
        <v>/</v>
      </c>
      <c r="M27" s="8"/>
      <c r="N27" s="179" t="str">
        <f t="shared" ref="N27:N30" si="19">IF(AC27&gt;0," ",IF(AB27&lt;AA27," ",IF(AB27&lt;Z27," ",IF(AB27&gt;AA27,"/",IF(AB27=AA27," ")))))</f>
        <v xml:space="preserve"> </v>
      </c>
      <c r="O27" s="180" t="str">
        <f t="shared" ref="O27:O30" si="20">IF(AC27&gt;0,"/"," ")</f>
        <v xml:space="preserve"> </v>
      </c>
      <c r="P27" s="52">
        <v>3</v>
      </c>
      <c r="Q27" s="53">
        <v>2</v>
      </c>
      <c r="R27" s="242">
        <v>3</v>
      </c>
      <c r="S27" s="167">
        <f t="shared" ref="S27:S30" si="21">SUM(P27:R27)</f>
        <v>8</v>
      </c>
      <c r="T27" s="181" t="str">
        <f t="shared" ref="T27:T30" si="22">IF(S27&gt;=8,"/"," ")</f>
        <v>/</v>
      </c>
      <c r="U27" s="182" t="str">
        <f t="shared" ref="U27:U30" si="23">IF(S27=7,"/",IF(S27=6,"/"," "))</f>
        <v xml:space="preserve"> </v>
      </c>
      <c r="V27" s="182" t="str">
        <f t="shared" ref="V27:V30" si="24">IF(S27=5,"/",IF(S27=4,"/",IF(S27=3,"/"," ")))</f>
        <v xml:space="preserve"> </v>
      </c>
      <c r="W27" s="183" t="str">
        <f t="shared" ref="W27:W30" si="25">IF(S27&lt;3,"/"," ")</f>
        <v xml:space="preserve"> </v>
      </c>
      <c r="X27" s="184"/>
      <c r="Y27" s="74"/>
      <c r="Z27" s="185">
        <f t="shared" si="3"/>
        <v>7</v>
      </c>
      <c r="AA27" s="186">
        <f t="shared" ref="AA27:AA31" si="26">COUNTIF(D27:K27,$AA$4)</f>
        <v>1</v>
      </c>
      <c r="AB27" s="186">
        <f t="shared" ref="AB27:AB31" si="27">COUNTIF(D27:K27,$AB$4)</f>
        <v>0</v>
      </c>
      <c r="AC27" s="187">
        <f t="shared" ref="AC27:AC31" si="28">COUNTIF(D27:K27,$AC$4)</f>
        <v>0</v>
      </c>
      <c r="AD27" s="188" t="str">
        <f t="shared" ref="AD27:AD31" si="29">IF(AC27&gt;0," ",IF(Z27&lt;AB27," ",IF(AA27&gt;Z27," ",IF(Z27&gt;=AA27,"3"," "))))</f>
        <v>3</v>
      </c>
      <c r="AE27" s="189"/>
      <c r="AF27" s="189" t="str">
        <f t="shared" ref="AF27:AF31" si="30">IF(AC27&gt;0," ",IF(AB27&lt;AA27," ",IF(AB27&lt;Z27," ",IF(AB27&gt;AA27,"1",IF(AB27=AA27," ")))))</f>
        <v xml:space="preserve"> </v>
      </c>
      <c r="AG27" s="190" t="str">
        <f t="shared" ref="AG27:AG31" si="31">IF(AC27&gt;0,"0"," ")</f>
        <v xml:space="preserve"> </v>
      </c>
      <c r="AH27" s="60"/>
      <c r="AI27" s="191">
        <f t="shared" si="17"/>
        <v>3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161" t="str">
        <f>'เวลาเรียน2-1'!D29</f>
        <v>เด็กชาย สัชฌุกร  เช้าวันดี</v>
      </c>
      <c r="D28" s="52">
        <v>3</v>
      </c>
      <c r="E28" s="53">
        <v>3</v>
      </c>
      <c r="F28" s="53">
        <v>3</v>
      </c>
      <c r="G28" s="53">
        <v>1</v>
      </c>
      <c r="H28" s="53">
        <v>1</v>
      </c>
      <c r="I28" s="53">
        <v>1</v>
      </c>
      <c r="J28" s="53">
        <v>1</v>
      </c>
      <c r="K28" s="242">
        <v>1</v>
      </c>
      <c r="L28" s="178" t="str">
        <f t="shared" si="18"/>
        <v xml:space="preserve"> </v>
      </c>
      <c r="M28" s="8" t="str">
        <f t="shared" ref="M28" si="32">IF(AC28&gt;0," ",IF(AA28=Z28," ",IF(AA28&gt;=AB28,"/",IF(AB28&gt;Z28," ",IF(AB28&gt;AA28," ",IF(Z28=2," "))))))</f>
        <v xml:space="preserve"> </v>
      </c>
      <c r="N28" s="179" t="str">
        <f t="shared" si="19"/>
        <v>/</v>
      </c>
      <c r="O28" s="180" t="str">
        <f t="shared" si="20"/>
        <v xml:space="preserve"> </v>
      </c>
      <c r="P28" s="52"/>
      <c r="Q28" s="53"/>
      <c r="R28" s="242"/>
      <c r="S28" s="167">
        <f t="shared" si="21"/>
        <v>0</v>
      </c>
      <c r="T28" s="181" t="str">
        <f t="shared" si="22"/>
        <v xml:space="preserve"> </v>
      </c>
      <c r="U28" s="182" t="str">
        <f t="shared" si="23"/>
        <v xml:space="preserve"> </v>
      </c>
      <c r="V28" s="182" t="str">
        <f t="shared" si="24"/>
        <v xml:space="preserve"> </v>
      </c>
      <c r="W28" s="183" t="str">
        <f t="shared" si="25"/>
        <v>/</v>
      </c>
      <c r="X28" s="184"/>
      <c r="Y28" s="74"/>
      <c r="Z28" s="185">
        <f t="shared" si="3"/>
        <v>3</v>
      </c>
      <c r="AA28" s="186">
        <f t="shared" si="26"/>
        <v>0</v>
      </c>
      <c r="AB28" s="186">
        <f t="shared" si="27"/>
        <v>5</v>
      </c>
      <c r="AC28" s="187">
        <f t="shared" si="28"/>
        <v>0</v>
      </c>
      <c r="AD28" s="188" t="str">
        <f t="shared" si="29"/>
        <v xml:space="preserve"> </v>
      </c>
      <c r="AE28" s="189" t="str">
        <f t="shared" ref="AE28:AE30" si="33">IF(AC28&gt;0," ",IF(AA28=Z28," ",IF(AA28&gt;=AB28,"2",IF(AB28&gt;Z28," ",IF(AB28&gt;AA28," ",IF(Z28=2," "))))))</f>
        <v xml:space="preserve"> </v>
      </c>
      <c r="AF28" s="189" t="str">
        <f t="shared" si="30"/>
        <v>1</v>
      </c>
      <c r="AG28" s="190" t="str">
        <f t="shared" si="31"/>
        <v xml:space="preserve"> </v>
      </c>
      <c r="AH28" s="60"/>
      <c r="AI28" s="191" t="str">
        <f t="shared" si="17"/>
        <v>0</v>
      </c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161" t="str">
        <f>'เวลาเรียน2-1'!D30</f>
        <v>เด็กหญิง เขมิกา  ปานสันเทียะ</v>
      </c>
      <c r="D29" s="52">
        <v>3</v>
      </c>
      <c r="E29" s="53">
        <v>3</v>
      </c>
      <c r="F29" s="53">
        <v>3</v>
      </c>
      <c r="G29" s="53">
        <v>3</v>
      </c>
      <c r="H29" s="53">
        <v>3</v>
      </c>
      <c r="I29" s="53">
        <v>3</v>
      </c>
      <c r="J29" s="53">
        <v>3</v>
      </c>
      <c r="K29" s="242">
        <v>2</v>
      </c>
      <c r="L29" s="178" t="str">
        <f t="shared" si="18"/>
        <v>/</v>
      </c>
      <c r="M29" s="8"/>
      <c r="N29" s="179" t="str">
        <f t="shared" si="19"/>
        <v xml:space="preserve"> </v>
      </c>
      <c r="O29" s="180" t="str">
        <f t="shared" si="20"/>
        <v xml:space="preserve"> </v>
      </c>
      <c r="P29" s="52">
        <v>3</v>
      </c>
      <c r="Q29" s="53">
        <v>2</v>
      </c>
      <c r="R29" s="242">
        <v>3</v>
      </c>
      <c r="S29" s="167">
        <f t="shared" si="21"/>
        <v>8</v>
      </c>
      <c r="T29" s="181" t="str">
        <f t="shared" si="22"/>
        <v>/</v>
      </c>
      <c r="U29" s="182" t="str">
        <f t="shared" si="23"/>
        <v xml:space="preserve"> </v>
      </c>
      <c r="V29" s="182" t="str">
        <f t="shared" si="24"/>
        <v xml:space="preserve"> </v>
      </c>
      <c r="W29" s="183" t="str">
        <f t="shared" si="25"/>
        <v xml:space="preserve"> </v>
      </c>
      <c r="X29" s="184"/>
      <c r="Y29" s="74"/>
      <c r="Z29" s="185">
        <f t="shared" si="3"/>
        <v>7</v>
      </c>
      <c r="AA29" s="186">
        <f t="shared" si="26"/>
        <v>1</v>
      </c>
      <c r="AB29" s="186">
        <f t="shared" si="27"/>
        <v>0</v>
      </c>
      <c r="AC29" s="187">
        <f t="shared" si="28"/>
        <v>0</v>
      </c>
      <c r="AD29" s="188" t="str">
        <f t="shared" si="29"/>
        <v>3</v>
      </c>
      <c r="AE29" s="189"/>
      <c r="AF29" s="189" t="str">
        <f t="shared" si="30"/>
        <v xml:space="preserve"> </v>
      </c>
      <c r="AG29" s="190" t="str">
        <f t="shared" si="31"/>
        <v xml:space="preserve"> </v>
      </c>
      <c r="AH29" s="60"/>
      <c r="AI29" s="191">
        <f t="shared" si="17"/>
        <v>3</v>
      </c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161" t="str">
        <f>'เวลาเรียน2-1'!D31</f>
        <v>เด็กชาย อธิป  ซื่อดี</v>
      </c>
      <c r="D30" s="52">
        <v>3</v>
      </c>
      <c r="E30" s="53">
        <v>3</v>
      </c>
      <c r="F30" s="53">
        <v>3</v>
      </c>
      <c r="G30" s="53">
        <v>1</v>
      </c>
      <c r="H30" s="53">
        <v>1</v>
      </c>
      <c r="I30" s="53">
        <v>1</v>
      </c>
      <c r="J30" s="53">
        <v>1</v>
      </c>
      <c r="K30" s="242">
        <v>1</v>
      </c>
      <c r="L30" s="178" t="str">
        <f t="shared" si="18"/>
        <v xml:space="preserve"> </v>
      </c>
      <c r="M30" s="8" t="str">
        <f t="shared" ref="M30" si="34">IF(AC30&gt;0," ",IF(AA30=Z30," ",IF(AA30&gt;=AB30,"/",IF(AB30&gt;Z30," ",IF(AB30&gt;AA30," ",IF(Z30=2," "))))))</f>
        <v xml:space="preserve"> </v>
      </c>
      <c r="N30" s="179" t="str">
        <f t="shared" si="19"/>
        <v>/</v>
      </c>
      <c r="O30" s="180" t="str">
        <f t="shared" si="20"/>
        <v xml:space="preserve"> </v>
      </c>
      <c r="P30" s="52"/>
      <c r="Q30" s="53"/>
      <c r="R30" s="242"/>
      <c r="S30" s="167">
        <f t="shared" si="21"/>
        <v>0</v>
      </c>
      <c r="T30" s="181" t="str">
        <f t="shared" si="22"/>
        <v xml:space="preserve"> </v>
      </c>
      <c r="U30" s="182" t="str">
        <f t="shared" si="23"/>
        <v xml:space="preserve"> </v>
      </c>
      <c r="V30" s="182" t="str">
        <f t="shared" si="24"/>
        <v xml:space="preserve"> </v>
      </c>
      <c r="W30" s="183" t="str">
        <f t="shared" si="25"/>
        <v>/</v>
      </c>
      <c r="X30" s="184"/>
      <c r="Y30" s="74"/>
      <c r="Z30" s="185">
        <f t="shared" si="3"/>
        <v>3</v>
      </c>
      <c r="AA30" s="186">
        <f t="shared" si="26"/>
        <v>0</v>
      </c>
      <c r="AB30" s="186">
        <f t="shared" si="27"/>
        <v>5</v>
      </c>
      <c r="AC30" s="187">
        <f t="shared" si="28"/>
        <v>0</v>
      </c>
      <c r="AD30" s="188" t="str">
        <f t="shared" si="29"/>
        <v xml:space="preserve"> </v>
      </c>
      <c r="AE30" s="189" t="str">
        <f t="shared" si="33"/>
        <v xml:space="preserve"> </v>
      </c>
      <c r="AF30" s="189" t="str">
        <f t="shared" si="30"/>
        <v>1</v>
      </c>
      <c r="AG30" s="190" t="str">
        <f t="shared" si="31"/>
        <v xml:space="preserve"> </v>
      </c>
      <c r="AH30" s="60"/>
      <c r="AI30" s="191" t="str">
        <f t="shared" si="17"/>
        <v>0</v>
      </c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161" t="str">
        <f>'เวลาเรียน2-1'!D32</f>
        <v>เด็กหญิงชนัญธิดา   พิมพา</v>
      </c>
      <c r="D31" s="52">
        <v>3</v>
      </c>
      <c r="E31" s="53">
        <v>3</v>
      </c>
      <c r="F31" s="53">
        <v>3</v>
      </c>
      <c r="G31" s="53">
        <v>3</v>
      </c>
      <c r="H31" s="53">
        <v>3</v>
      </c>
      <c r="I31" s="53">
        <v>3</v>
      </c>
      <c r="J31" s="53">
        <v>3</v>
      </c>
      <c r="K31" s="242">
        <v>2</v>
      </c>
      <c r="L31" s="178" t="str">
        <f t="shared" ref="L31" si="35">IF(AC31&gt;0," ",IF(Z31&lt;AB31," ",IF(AA31&gt;Z31," ",IF(Z31&gt;=AA31,"/"," "))))</f>
        <v>/</v>
      </c>
      <c r="M31" s="8"/>
      <c r="N31" s="179" t="str">
        <f t="shared" ref="N31" si="36">IF(AC31&gt;0," ",IF(AB31&lt;AA31," ",IF(AB31&lt;Z31," ",IF(AB31&gt;AA31,"/",IF(AB31=AA31," ")))))</f>
        <v xml:space="preserve"> </v>
      </c>
      <c r="O31" s="180" t="str">
        <f t="shared" ref="O31" si="37">IF(AC31&gt;0,"/"," ")</f>
        <v xml:space="preserve"> </v>
      </c>
      <c r="P31" s="52">
        <v>3</v>
      </c>
      <c r="Q31" s="53">
        <v>2</v>
      </c>
      <c r="R31" s="242">
        <v>3</v>
      </c>
      <c r="S31" s="167">
        <f t="shared" ref="S31" si="38">SUM(P31:R31)</f>
        <v>8</v>
      </c>
      <c r="T31" s="181" t="str">
        <f t="shared" ref="T31" si="39">IF(S31&gt;=8,"/"," ")</f>
        <v>/</v>
      </c>
      <c r="U31" s="182" t="str">
        <f t="shared" ref="U31" si="40">IF(S31=7,"/",IF(S31=6,"/"," "))</f>
        <v xml:space="preserve"> </v>
      </c>
      <c r="V31" s="182" t="str">
        <f t="shared" ref="V31" si="41">IF(S31=5,"/",IF(S31=4,"/",IF(S31=3,"/"," ")))</f>
        <v xml:space="preserve"> </v>
      </c>
      <c r="W31" s="183" t="str">
        <f t="shared" ref="W31" si="42">IF(S31&lt;3,"/"," ")</f>
        <v xml:space="preserve"> </v>
      </c>
      <c r="X31" s="184"/>
      <c r="Y31" s="74"/>
      <c r="Z31" s="185">
        <f t="shared" si="3"/>
        <v>7</v>
      </c>
      <c r="AA31" s="186">
        <f t="shared" si="26"/>
        <v>1</v>
      </c>
      <c r="AB31" s="186">
        <f t="shared" si="27"/>
        <v>0</v>
      </c>
      <c r="AC31" s="187">
        <f t="shared" si="28"/>
        <v>0</v>
      </c>
      <c r="AD31" s="188" t="str">
        <f t="shared" si="29"/>
        <v>3</v>
      </c>
      <c r="AE31" s="189"/>
      <c r="AF31" s="189" t="str">
        <f t="shared" si="30"/>
        <v xml:space="preserve"> </v>
      </c>
      <c r="AG31" s="190" t="str">
        <f t="shared" si="31"/>
        <v xml:space="preserve"> </v>
      </c>
      <c r="AH31" s="60"/>
      <c r="AI31" s="191">
        <f t="shared" si="17"/>
        <v>3</v>
      </c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161"/>
      <c r="D32" s="52"/>
      <c r="E32" s="53"/>
      <c r="F32" s="53"/>
      <c r="G32" s="53"/>
      <c r="H32" s="53"/>
      <c r="I32" s="53"/>
      <c r="J32" s="53"/>
      <c r="K32" s="242"/>
      <c r="L32" s="178"/>
      <c r="M32" s="8"/>
      <c r="N32" s="179"/>
      <c r="O32" s="180"/>
      <c r="P32" s="52"/>
      <c r="Q32" s="53"/>
      <c r="R32" s="242"/>
      <c r="S32" s="167"/>
      <c r="T32" s="181"/>
      <c r="U32" s="182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161"/>
      <c r="D33" s="52"/>
      <c r="E33" s="53"/>
      <c r="F33" s="53"/>
      <c r="G33" s="53"/>
      <c r="H33" s="53"/>
      <c r="I33" s="53"/>
      <c r="J33" s="53"/>
      <c r="K33" s="242"/>
      <c r="L33" s="178"/>
      <c r="M33" s="8"/>
      <c r="N33" s="179"/>
      <c r="O33" s="180"/>
      <c r="P33" s="52"/>
      <c r="Q33" s="53"/>
      <c r="R33" s="242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161"/>
      <c r="D34" s="52"/>
      <c r="E34" s="53"/>
      <c r="F34" s="53"/>
      <c r="G34" s="53"/>
      <c r="H34" s="53"/>
      <c r="I34" s="53"/>
      <c r="J34" s="53"/>
      <c r="K34" s="242"/>
      <c r="L34" s="178"/>
      <c r="M34" s="8"/>
      <c r="N34" s="179"/>
      <c r="O34" s="180"/>
      <c r="P34" s="52"/>
      <c r="Q34" s="53"/>
      <c r="R34" s="242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/>
      <c r="AF34" s="189"/>
      <c r="AG34" s="190"/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161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/>
      <c r="AF35" s="189"/>
      <c r="AG35" s="190"/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161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161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161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393">
        <v>35</v>
      </c>
      <c r="C39" s="394"/>
      <c r="D39" s="395"/>
      <c r="E39" s="396"/>
      <c r="F39" s="396"/>
      <c r="G39" s="396"/>
      <c r="H39" s="396"/>
      <c r="I39" s="396"/>
      <c r="J39" s="396"/>
      <c r="K39" s="397"/>
      <c r="L39" s="395"/>
      <c r="M39" s="396"/>
      <c r="N39" s="398"/>
      <c r="O39" s="399"/>
      <c r="P39" s="395"/>
      <c r="Q39" s="396"/>
      <c r="R39" s="397"/>
      <c r="S39" s="400"/>
      <c r="T39" s="256"/>
      <c r="U39" s="248"/>
      <c r="V39" s="248"/>
      <c r="W39" s="251"/>
      <c r="X39" s="401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402"/>
      <c r="C40" s="211"/>
      <c r="D40" s="243"/>
      <c r="E40" s="243"/>
      <c r="F40" s="243"/>
      <c r="G40" s="243"/>
      <c r="H40" s="243"/>
      <c r="I40" s="243"/>
      <c r="J40" s="243"/>
      <c r="K40" s="243"/>
      <c r="L40" s="249"/>
      <c r="M40" s="249"/>
      <c r="N40" s="243"/>
      <c r="O40" s="243"/>
      <c r="P40" s="243"/>
      <c r="Q40" s="243"/>
      <c r="R40" s="249"/>
      <c r="S40" s="249"/>
      <c r="T40" s="243"/>
      <c r="U40" s="199"/>
      <c r="V40" s="199"/>
      <c r="W40" s="199"/>
      <c r="X40" s="61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thickBot="1" x14ac:dyDescent="0.55000000000000004">
      <c r="B41" s="403"/>
      <c r="C41" s="404"/>
      <c r="D41" s="405"/>
      <c r="E41" s="405"/>
      <c r="F41" s="405"/>
      <c r="G41" s="405"/>
      <c r="H41" s="405"/>
      <c r="I41" s="405"/>
      <c r="J41" s="405"/>
      <c r="K41" s="405"/>
      <c r="L41" s="406"/>
      <c r="M41" s="406"/>
      <c r="N41" s="405"/>
      <c r="O41" s="405"/>
      <c r="P41" s="405"/>
      <c r="Q41" s="405"/>
      <c r="R41" s="406"/>
      <c r="S41" s="406"/>
      <c r="T41" s="405"/>
      <c r="U41" s="407"/>
      <c r="V41" s="407"/>
      <c r="W41" s="407"/>
      <c r="X41" s="408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11"/>
      <c r="D42" s="220"/>
      <c r="E42" s="220"/>
      <c r="F42" s="220"/>
      <c r="G42" s="220"/>
      <c r="H42" s="220"/>
      <c r="I42" s="220"/>
      <c r="J42" s="220"/>
      <c r="K42" s="220"/>
      <c r="L42" s="218"/>
      <c r="M42" s="218"/>
      <c r="N42" s="216"/>
      <c r="O42" s="216"/>
      <c r="P42" s="216"/>
      <c r="Q42" s="216"/>
      <c r="R42" s="218"/>
      <c r="S42" s="218"/>
      <c r="T42" s="216"/>
      <c r="U42" s="199"/>
      <c r="V42" s="199"/>
      <c r="W42" s="199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11"/>
      <c r="D43" s="220"/>
      <c r="E43" s="220"/>
      <c r="F43" s="220"/>
      <c r="G43" s="220"/>
      <c r="H43" s="220"/>
      <c r="I43" s="220"/>
      <c r="J43" s="220"/>
      <c r="K43" s="220"/>
      <c r="L43" s="218"/>
      <c r="M43" s="218"/>
      <c r="N43" s="216"/>
      <c r="O43" s="216"/>
      <c r="P43" s="216"/>
      <c r="Q43" s="216"/>
      <c r="R43" s="218"/>
      <c r="S43" s="218"/>
      <c r="T43" s="216"/>
      <c r="U43" s="199"/>
      <c r="V43" s="199"/>
      <c r="W43" s="199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11"/>
      <c r="D44" s="220"/>
      <c r="E44" s="220"/>
      <c r="F44" s="220"/>
      <c r="G44" s="220"/>
      <c r="H44" s="220"/>
      <c r="I44" s="220"/>
      <c r="J44" s="220"/>
      <c r="K44" s="220"/>
      <c r="L44" s="218"/>
      <c r="M44" s="218"/>
      <c r="N44" s="216"/>
      <c r="O44" s="216"/>
      <c r="P44" s="216"/>
      <c r="Q44" s="216"/>
      <c r="R44" s="218"/>
      <c r="S44" s="218"/>
      <c r="T44" s="216"/>
      <c r="U44" s="199"/>
      <c r="V44" s="199"/>
      <c r="W44" s="199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">
      <c r="C45" s="5"/>
      <c r="D45" s="5"/>
      <c r="F45" s="5"/>
      <c r="G45" s="212" t="s">
        <v>29</v>
      </c>
      <c r="H45" s="212"/>
      <c r="I45" s="182">
        <v>0</v>
      </c>
      <c r="J45" s="212" t="s">
        <v>27</v>
      </c>
      <c r="K45" s="212"/>
      <c r="L45" s="182">
        <f>COUNTIF($AG$5:$AG$39,"0")</f>
        <v>2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15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">
      <c r="C46" s="5"/>
      <c r="D46" s="5"/>
      <c r="F46" s="5"/>
      <c r="G46" s="212" t="s">
        <v>29</v>
      </c>
      <c r="H46" s="212"/>
      <c r="I46" s="182">
        <v>1</v>
      </c>
      <c r="J46" s="212" t="s">
        <v>27</v>
      </c>
      <c r="K46" s="212"/>
      <c r="L46" s="182">
        <f>COUNTIF($AF$5:$AF$39,"1")</f>
        <v>7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">
      <c r="C47" s="5"/>
      <c r="D47" s="5"/>
      <c r="F47" s="5"/>
      <c r="G47" s="212" t="s">
        <v>29</v>
      </c>
      <c r="H47" s="212"/>
      <c r="I47" s="182">
        <v>2</v>
      </c>
      <c r="J47" s="212" t="s">
        <v>27</v>
      </c>
      <c r="K47" s="212"/>
      <c r="L47" s="182">
        <f>COUNTIF($AE$5:$AE$39,"2")</f>
        <v>9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4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">
      <c r="C48" s="5"/>
      <c r="D48" s="5"/>
      <c r="F48" s="5"/>
      <c r="G48" s="212" t="s">
        <v>29</v>
      </c>
      <c r="H48" s="212"/>
      <c r="I48" s="182">
        <v>3</v>
      </c>
      <c r="J48" s="212" t="s">
        <v>27</v>
      </c>
      <c r="K48" s="212"/>
      <c r="L48" s="182">
        <f>COUNTIF($AD$5:$AD$39,"3")</f>
        <v>9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6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3:56" ht="17.100000000000001" customHeight="1" x14ac:dyDescent="0.5">
      <c r="C49" s="5"/>
      <c r="D49" s="5"/>
      <c r="E49" s="5"/>
      <c r="F49" s="5"/>
      <c r="G49" s="5"/>
      <c r="H49" s="5"/>
      <c r="I49" s="5"/>
      <c r="J49" s="5"/>
      <c r="K49" s="5"/>
      <c r="L49" s="5">
        <f>SUM(L45:L48)</f>
        <v>27</v>
      </c>
      <c r="M49" s="5"/>
      <c r="N49" s="5"/>
      <c r="O49" s="5"/>
      <c r="P49" s="5"/>
      <c r="Q49" s="5"/>
      <c r="R49" s="5"/>
      <c r="S49" s="5">
        <f>SUM(S45:S48)</f>
        <v>27</v>
      </c>
      <c r="T49" s="5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3:56" ht="17.100000000000001" customHeight="1" x14ac:dyDescent="0.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3:56" ht="17.100000000000001" customHeight="1" x14ac:dyDescent="0.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3:56" ht="17.100000000000001" customHeight="1" x14ac:dyDescent="0.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3:56" ht="17.100000000000001" customHeight="1" x14ac:dyDescent="0.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3:56" ht="17.100000000000001" customHeight="1" x14ac:dyDescent="0.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3:56" ht="17.100000000000001" customHeight="1" x14ac:dyDescent="0.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3:56" ht="24" x14ac:dyDescent="0.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3:56" ht="24" x14ac:dyDescent="0.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3:56" ht="24" x14ac:dyDescent="0.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3:56" ht="24" x14ac:dyDescent="0.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3:56" ht="24" x14ac:dyDescent="0.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3:56" ht="24" x14ac:dyDescent="0.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3:56" ht="24" x14ac:dyDescent="0.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3:56" ht="24" x14ac:dyDescent="0.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3:56" ht="24" x14ac:dyDescent="0.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3:20" ht="24" x14ac:dyDescent="0.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3:20" ht="24" x14ac:dyDescent="0.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3:20" ht="24" x14ac:dyDescent="0.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3:20" ht="24" x14ac:dyDescent="0.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3:20" ht="24" x14ac:dyDescent="0.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3:20" ht="24" x14ac:dyDescent="0.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3:20" ht="24" x14ac:dyDescent="0.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3:20" ht="24" x14ac:dyDescent="0.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3:20" ht="24" x14ac:dyDescent="0.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3:20" ht="24" x14ac:dyDescent="0.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3:20" ht="24" x14ac:dyDescent="0.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3:20" ht="24" x14ac:dyDescent="0.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3:20" ht="24" x14ac:dyDescent="0.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3:20" ht="24" x14ac:dyDescent="0.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3:20" ht="24" x14ac:dyDescent="0.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3:20" ht="24" x14ac:dyDescent="0.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3:20" ht="24" x14ac:dyDescent="0.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3:20" ht="24" x14ac:dyDescent="0.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3:20" ht="24" x14ac:dyDescent="0.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3:20" ht="24" x14ac:dyDescent="0.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24" x14ac:dyDescent="0.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24" x14ac:dyDescent="0.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24" x14ac:dyDescent="0.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24" x14ac:dyDescent="0.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24" x14ac:dyDescent="0.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24" x14ac:dyDescent="0.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24" x14ac:dyDescent="0.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24" x14ac:dyDescent="0.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24" x14ac:dyDescent="0.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24" x14ac:dyDescent="0.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24" x14ac:dyDescent="0.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24" x14ac:dyDescent="0.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S91"/>
  <sheetViews>
    <sheetView showGridLines="0" zoomScale="93" zoomScaleNormal="93" zoomScaleSheetLayoutView="100" workbookViewId="0">
      <selection activeCell="S25" sqref="S25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78" t="s">
        <v>169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27" t="s">
        <v>189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79" t="s">
        <v>190</v>
      </c>
      <c r="C7" s="479"/>
      <c r="D7" s="479"/>
      <c r="E7" s="479"/>
      <c r="F7" s="479"/>
      <c r="G7" s="28"/>
      <c r="H7" s="28"/>
      <c r="I7" s="29"/>
      <c r="J7" s="480" t="s">
        <v>36</v>
      </c>
      <c r="K7" s="480"/>
      <c r="L7" s="433" t="s">
        <v>35</v>
      </c>
      <c r="M7" s="433"/>
      <c r="N7" s="433"/>
      <c r="O7" s="433"/>
      <c r="P7" s="30"/>
      <c r="Q7" s="30"/>
      <c r="R7" s="28"/>
    </row>
    <row r="8" spans="2:18" ht="26.45" customHeight="1" x14ac:dyDescent="0.65">
      <c r="B8" s="30" t="s">
        <v>201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36" t="s">
        <v>42</v>
      </c>
      <c r="M15" s="36"/>
      <c r="N15" s="36"/>
      <c r="O15" s="3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72"/>
      <c r="Q16" s="472"/>
      <c r="R16" s="473"/>
    </row>
    <row r="17" spans="2:18" ht="26.45" customHeight="1" x14ac:dyDescent="0.65">
      <c r="B17" s="474">
        <f>SUM(D17:O17)</f>
        <v>26</v>
      </c>
      <c r="C17" s="475"/>
      <c r="D17" s="43">
        <f>'รวมคะแนน2-2'!W50</f>
        <v>5</v>
      </c>
      <c r="E17" s="44">
        <f>'รวมคะแนน2-2'!W49</f>
        <v>1</v>
      </c>
      <c r="F17" s="44">
        <f>'รวมคะแนน2-2'!W48</f>
        <v>2</v>
      </c>
      <c r="G17" s="44">
        <f>'รวมคะแนน2-2'!W47</f>
        <v>1</v>
      </c>
      <c r="H17" s="44">
        <f>'รวมคะแนน2-2'!W46</f>
        <v>1</v>
      </c>
      <c r="I17" s="44">
        <f>'รวมคะแนน2-2'!W45</f>
        <v>3</v>
      </c>
      <c r="J17" s="45">
        <f>'รวมคะแนน2-2'!W44</f>
        <v>3</v>
      </c>
      <c r="K17" s="46">
        <f>'รวมคะแนน2-2'!W43</f>
        <v>10</v>
      </c>
      <c r="L17" s="47">
        <f>'รวมคะแนน2-2'!W51</f>
        <v>0</v>
      </c>
      <c r="M17" s="44">
        <f>'รวมคะแนน2-2'!W52</f>
        <v>0</v>
      </c>
      <c r="N17" s="44">
        <f>'รวมคะแนน2-2'!W53</f>
        <v>0</v>
      </c>
      <c r="O17" s="46">
        <f>'รวมคะแนน2-2'!W54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48">
        <f>'รวมคะแนน2-2'!W50</f>
        <v>5</v>
      </c>
      <c r="E18" s="49">
        <f t="shared" ref="E18:O18" si="0">(100/$B17)*E17</f>
        <v>3.8461538461538463</v>
      </c>
      <c r="F18" s="49">
        <f t="shared" si="0"/>
        <v>7.6923076923076925</v>
      </c>
      <c r="G18" s="49">
        <f t="shared" si="0"/>
        <v>3.8461538461538463</v>
      </c>
      <c r="H18" s="49">
        <f t="shared" si="0"/>
        <v>3.8461538461538463</v>
      </c>
      <c r="I18" s="49">
        <f t="shared" si="0"/>
        <v>11.538461538461538</v>
      </c>
      <c r="J18" s="49">
        <f t="shared" si="0"/>
        <v>11.538461538461538</v>
      </c>
      <c r="K18" s="50">
        <f t="shared" si="0"/>
        <v>38.46153846153846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52" t="s">
        <v>61</v>
      </c>
      <c r="C20" s="5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54">
        <f>'คุณลักษณะ2-2'!L48</f>
        <v>7</v>
      </c>
      <c r="C21" s="55">
        <f>'คุณลักษณะ2-2'!L47</f>
        <v>8</v>
      </c>
      <c r="D21" s="443">
        <f>'คุณลักษณะ2-2'!L46</f>
        <v>7</v>
      </c>
      <c r="E21" s="444"/>
      <c r="F21" s="443">
        <f>'คุณลักษณะ2-2'!L45</f>
        <v>4</v>
      </c>
      <c r="G21" s="445"/>
      <c r="H21" s="446">
        <f>'คุณลักษณะ2-2'!S48</f>
        <v>3</v>
      </c>
      <c r="I21" s="447"/>
      <c r="J21" s="448">
        <f>'คุณลักษณะ2-2'!S47</f>
        <v>3</v>
      </c>
      <c r="K21" s="447"/>
      <c r="L21" s="448">
        <f>'คุณลักษณะ2-2'!S46</f>
        <v>2</v>
      </c>
      <c r="M21" s="447"/>
      <c r="N21" s="448">
        <f>'คุณลักษณะ2-2'!S45</f>
        <v>18</v>
      </c>
      <c r="O21" s="449"/>
      <c r="P21" s="463"/>
      <c r="Q21" s="463"/>
      <c r="R21" s="464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3" t="s">
        <v>170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30"/>
      <c r="R23" s="61"/>
    </row>
    <row r="24" spans="2:18" ht="26.45" customHeight="1" x14ac:dyDescent="0.65">
      <c r="B24" s="60"/>
      <c r="C24" s="28"/>
      <c r="D24" s="433" t="s">
        <v>171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61"/>
    </row>
    <row r="25" spans="2:18" ht="26.45" customHeight="1" x14ac:dyDescent="0.65">
      <c r="B25" s="60"/>
      <c r="C25" s="28"/>
      <c r="D25" s="433" t="s">
        <v>172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61"/>
    </row>
    <row r="26" spans="2:18" ht="26.45" customHeight="1" x14ac:dyDescent="0.65">
      <c r="B26" s="60"/>
      <c r="C26" s="28"/>
      <c r="D26" s="433" t="s">
        <v>173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35" t="s">
        <v>174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175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3" t="s">
        <v>176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35" t="s">
        <v>177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6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6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22</vt:i4>
      </vt:variant>
    </vt:vector>
  </HeadingPairs>
  <TitlesOfParts>
    <vt:vector size="45" baseType="lpstr">
      <vt:lpstr>ปกห้อง2-1</vt:lpstr>
      <vt:lpstr>ผลการเรียนรู้ </vt:lpstr>
      <vt:lpstr>หน่วยการเรียนรู้</vt:lpstr>
      <vt:lpstr>เวลาเรียน2-1</vt:lpstr>
      <vt:lpstr>Sheet4</vt:lpstr>
      <vt:lpstr>รวมคะแนน2-1</vt:lpstr>
      <vt:lpstr>ใบประกาศผลการเรียน2-1</vt:lpstr>
      <vt:lpstr>คุณลักษณะ2-1</vt:lpstr>
      <vt:lpstr>ปกห้อง2-2</vt:lpstr>
      <vt:lpstr>เวลาเรียน2-2</vt:lpstr>
      <vt:lpstr>รวมคะแนน2-2</vt:lpstr>
      <vt:lpstr>ใบประกาศผลการเรียน2-2</vt:lpstr>
      <vt:lpstr>คุณลักษณะ2-2</vt:lpstr>
      <vt:lpstr>ปกห้อง2-3</vt:lpstr>
      <vt:lpstr>เวลาเรียน2-3</vt:lpstr>
      <vt:lpstr>รวมคะแนน2-3</vt:lpstr>
      <vt:lpstr>ใบประกาศผลการเรียน2-3</vt:lpstr>
      <vt:lpstr>คุณลักษณะ2-3</vt:lpstr>
      <vt:lpstr>ปกห้อง2-4</vt:lpstr>
      <vt:lpstr>เวลาเรียน2-4</vt:lpstr>
      <vt:lpstr>รวมคะแนน2-4</vt:lpstr>
      <vt:lpstr>ใบประกาศผลการเรียน2-4</vt:lpstr>
      <vt:lpstr>คุณลักษณะ2-4</vt:lpstr>
      <vt:lpstr>'คุณลักษณะ2-1'!Print_Area</vt:lpstr>
      <vt:lpstr>'คุณลักษณะ2-2'!Print_Area</vt:lpstr>
      <vt:lpstr>'คุณลักษณะ2-3'!Print_Area</vt:lpstr>
      <vt:lpstr>'คุณลักษณะ2-4'!Print_Area</vt:lpstr>
      <vt:lpstr>'ใบประกาศผลการเรียน2-1'!Print_Area</vt:lpstr>
      <vt:lpstr>'ใบประกาศผลการเรียน2-2'!Print_Area</vt:lpstr>
      <vt:lpstr>'ใบประกาศผลการเรียน2-3'!Print_Area</vt:lpstr>
      <vt:lpstr>'ใบประกาศผลการเรียน2-4'!Print_Area</vt:lpstr>
      <vt:lpstr>'ปกห้อง2-1'!Print_Area</vt:lpstr>
      <vt:lpstr>'ปกห้อง2-2'!Print_Area</vt:lpstr>
      <vt:lpstr>'ปกห้อง2-3'!Print_Area</vt:lpstr>
      <vt:lpstr>'ปกห้อง2-4'!Print_Area</vt:lpstr>
      <vt:lpstr>'ผลการเรียนรู้ '!Print_Area</vt:lpstr>
      <vt:lpstr>'รวมคะแนน2-1'!Print_Area</vt:lpstr>
      <vt:lpstr>'รวมคะแนน2-2'!Print_Area</vt:lpstr>
      <vt:lpstr>'รวมคะแนน2-3'!Print_Area</vt:lpstr>
      <vt:lpstr>'รวมคะแนน2-4'!Print_Area</vt:lpstr>
      <vt:lpstr>'เวลาเรียน2-1'!Print_Area</vt:lpstr>
      <vt:lpstr>'เวลาเรียน2-2'!Print_Area</vt:lpstr>
      <vt:lpstr>'เวลาเรียน2-3'!Print_Area</vt:lpstr>
      <vt:lpstr>'เวลาเรียน2-4'!Print_Area</vt:lpstr>
      <vt:lpstr>หน่วยการเรียนรู้!Print_Area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Administrator</cp:lastModifiedBy>
  <cp:lastPrinted>2021-03-20T16:35:33Z</cp:lastPrinted>
  <dcterms:created xsi:type="dcterms:W3CDTF">2006-03-02T07:28:25Z</dcterms:created>
  <dcterms:modified xsi:type="dcterms:W3CDTF">2021-03-21T14:37:26Z</dcterms:modified>
</cp:coreProperties>
</file>