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ปพ5263\"/>
    </mc:Choice>
  </mc:AlternateContent>
  <xr:revisionPtr revIDLastSave="0" documentId="8_{B026AD60-4168-4ABC-A8A0-91A858BF68D8}" xr6:coauthVersionLast="46" xr6:coauthVersionMax="46" xr10:uidLastSave="{00000000-0000-0000-0000-000000000000}"/>
  <bookViews>
    <workbookView xWindow="-120" yWindow="-120" windowWidth="29040" windowHeight="15840" firstSheet="1" activeTab="6" xr2:uid="{00000000-000D-0000-FFFF-FFFF00000000}"/>
  </bookViews>
  <sheets>
    <sheet name="ปกห้อง6-1" sheetId="7" r:id="rId1"/>
    <sheet name="ผลการเรียนรู้" sheetId="2" r:id="rId2"/>
    <sheet name="หน่วยการเรียนรู้" sheetId="12" r:id="rId3"/>
    <sheet name="เวลาเรียน6-1" sheetId="8" r:id="rId4"/>
    <sheet name="รวมคะแนน6-1" sheetId="9" r:id="rId5"/>
    <sheet name="ใบประกาศผลการเรียน6-1" sheetId="10" r:id="rId6"/>
    <sheet name="คุณลักษณะ6-1" sheetId="11" r:id="rId7"/>
    <sheet name="ปกห้อง6-2" sheetId="1" r:id="rId8"/>
    <sheet name="เวลาเรียน6-2" sheetId="14" r:id="rId9"/>
    <sheet name="รวมคะแนน6-2" sheetId="4" r:id="rId10"/>
    <sheet name="ใบประกาศผลการเรียน6-2" sheetId="5" r:id="rId11"/>
    <sheet name="คุณลักษณะ6-2" sheetId="6" r:id="rId12"/>
  </sheets>
  <definedNames>
    <definedName name="_xlnm.Print_Area" localSheetId="6">'คุณลักษณะ6-1'!$B$1:$AI$49</definedName>
    <definedName name="_xlnm.Print_Area" localSheetId="11">'คุณลักษณะ6-2'!$B$1:$AI$49</definedName>
    <definedName name="_xlnm.Print_Area" localSheetId="5">'ใบประกาศผลการเรียน6-1'!$A$1:$J$39</definedName>
    <definedName name="_xlnm.Print_Area" localSheetId="10">'ใบประกาศผลการเรียน6-2'!$A$1:$J$39</definedName>
    <definedName name="_xlnm.Print_Area" localSheetId="0">'ปกห้อง6-1'!$A$1:$R$84</definedName>
    <definedName name="_xlnm.Print_Area" localSheetId="7">'ปกห้อง6-2'!$A$1:$R$84</definedName>
    <definedName name="_xlnm.Print_Area" localSheetId="1">ผลการเรียนรู้!$A$1:$L$73</definedName>
    <definedName name="_xlnm.Print_Area" localSheetId="4">'รวมคะแนน6-1'!$A$1:$AA$55</definedName>
    <definedName name="_xlnm.Print_Area" localSheetId="9">'รวมคะแนน6-2'!$A$1:$AA$55</definedName>
    <definedName name="_xlnm.Print_Area" localSheetId="3">'เวลาเรียน6-1'!$A$1:$CW$40</definedName>
    <definedName name="_xlnm.Print_Area" localSheetId="8">'เวลาเรียน6-2'!$A$1:$CW$40</definedName>
    <definedName name="_xlnm.Print_Area" localSheetId="2">หน่วยการเรียนรู้!$A$1:$L$74</definedName>
  </definedNames>
  <calcPr calcId="181029"/>
</workbook>
</file>

<file path=xl/calcChain.xml><?xml version="1.0" encoding="utf-8"?>
<calcChain xmlns="http://schemas.openxmlformats.org/spreadsheetml/2006/main">
  <c r="C17" i="5" l="1"/>
  <c r="C6" i="6" l="1"/>
  <c r="C7" i="6"/>
  <c r="C8" i="6"/>
  <c r="C9" i="6"/>
  <c r="C10" i="6"/>
  <c r="C11" i="6"/>
  <c r="C12" i="6"/>
  <c r="C13" i="6"/>
  <c r="C14" i="6"/>
  <c r="C15" i="6"/>
  <c r="C16" i="6"/>
  <c r="C17" i="6"/>
  <c r="C5" i="6"/>
  <c r="D6" i="5"/>
  <c r="D7" i="5"/>
  <c r="D8" i="5"/>
  <c r="D9" i="5"/>
  <c r="D10" i="5"/>
  <c r="D11" i="5"/>
  <c r="D12" i="5"/>
  <c r="D13" i="5"/>
  <c r="D14" i="5"/>
  <c r="D15" i="5"/>
  <c r="D16" i="5"/>
  <c r="D17" i="5"/>
  <c r="D5" i="5"/>
  <c r="C6" i="5"/>
  <c r="C7" i="5"/>
  <c r="C8" i="5"/>
  <c r="C9" i="5"/>
  <c r="C10" i="5"/>
  <c r="C11" i="5"/>
  <c r="C12" i="5"/>
  <c r="C13" i="5"/>
  <c r="C14" i="5"/>
  <c r="C15" i="5"/>
  <c r="C16" i="5"/>
  <c r="C5" i="5"/>
  <c r="C8" i="4"/>
  <c r="C9" i="4"/>
  <c r="C10" i="4"/>
  <c r="C11" i="4"/>
  <c r="C12" i="4"/>
  <c r="C13" i="4"/>
  <c r="C14" i="4"/>
  <c r="C15" i="4"/>
  <c r="C16" i="4"/>
  <c r="C17" i="4"/>
  <c r="C18" i="4"/>
  <c r="C19" i="4"/>
  <c r="C7" i="4"/>
  <c r="CL40" i="14"/>
  <c r="CI40" i="14" s="1"/>
  <c r="CL39" i="14"/>
  <c r="CI39" i="14"/>
  <c r="CL38" i="14"/>
  <c r="CI38" i="14" s="1"/>
  <c r="CL37" i="14"/>
  <c r="CI37" i="14"/>
  <c r="CL36" i="14"/>
  <c r="CI36" i="14" s="1"/>
  <c r="CL35" i="14"/>
  <c r="CI35" i="14" s="1"/>
  <c r="CL34" i="14"/>
  <c r="CI34" i="14" s="1"/>
  <c r="CL33" i="14"/>
  <c r="CI33" i="14" s="1"/>
  <c r="CL32" i="14"/>
  <c r="CI32" i="14" s="1"/>
  <c r="CL31" i="14"/>
  <c r="CI31" i="14" s="1"/>
  <c r="CL25" i="14"/>
  <c r="CI25" i="14" s="1"/>
  <c r="CL24" i="14"/>
  <c r="CI24" i="14" s="1"/>
  <c r="CL22" i="14"/>
  <c r="CI22" i="14" s="1"/>
  <c r="CL21" i="14"/>
  <c r="CI21" i="14" s="1"/>
  <c r="CL20" i="14"/>
  <c r="CI20" i="14" s="1"/>
  <c r="CL19" i="14"/>
  <c r="CI19" i="14" s="1"/>
  <c r="CL18" i="14"/>
  <c r="CI18" i="14" s="1"/>
  <c r="CL17" i="14"/>
  <c r="CI17" i="14" s="1"/>
  <c r="CL16" i="14"/>
  <c r="CI16" i="14" s="1"/>
  <c r="CL15" i="14"/>
  <c r="CI15" i="14"/>
  <c r="CL14" i="14"/>
  <c r="CI14" i="14" s="1"/>
  <c r="CL13" i="14"/>
  <c r="CI13" i="14" s="1"/>
  <c r="CL12" i="14"/>
  <c r="CI12" i="14" s="1"/>
  <c r="CL11" i="14"/>
  <c r="CI11" i="14" s="1"/>
  <c r="CL10" i="14"/>
  <c r="CI10" i="14" s="1"/>
  <c r="CL9" i="14"/>
  <c r="CI9" i="14" s="1"/>
  <c r="CL8" i="14"/>
  <c r="CI8" i="14" s="1"/>
  <c r="CL7" i="14"/>
  <c r="CI7" i="14" s="1"/>
  <c r="CL6" i="14"/>
  <c r="CI6" i="14" s="1"/>
  <c r="CI5" i="14"/>
  <c r="S17" i="6"/>
  <c r="U17" i="6" s="1"/>
  <c r="S16" i="6"/>
  <c r="V16" i="6" s="1"/>
  <c r="AI16" i="6"/>
  <c r="S15" i="6"/>
  <c r="V15" i="6" s="1"/>
  <c r="Z17" i="6"/>
  <c r="AA17" i="6"/>
  <c r="AB17" i="6"/>
  <c r="AC17" i="6"/>
  <c r="AG17" i="6" s="1"/>
  <c r="Z16" i="6"/>
  <c r="AA16" i="6"/>
  <c r="AB16" i="6"/>
  <c r="AC16" i="6"/>
  <c r="AG16" i="6" s="1"/>
  <c r="Z15" i="6"/>
  <c r="AA15" i="6"/>
  <c r="AB15" i="6"/>
  <c r="AC15" i="6"/>
  <c r="AG15" i="6" s="1"/>
  <c r="Y17" i="4"/>
  <c r="E15" i="5" s="1"/>
  <c r="Z17" i="4"/>
  <c r="F15" i="5" s="1"/>
  <c r="V17" i="4"/>
  <c r="V18" i="4"/>
  <c r="Y18" i="4" s="1"/>
  <c r="V19" i="4"/>
  <c r="Y19" i="4" s="1"/>
  <c r="AF15" i="6" l="1"/>
  <c r="O16" i="6"/>
  <c r="T16" i="6"/>
  <c r="AD15" i="6"/>
  <c r="E17" i="5"/>
  <c r="Z19" i="4"/>
  <c r="F17" i="5" s="1"/>
  <c r="AI15" i="6"/>
  <c r="O17" i="6"/>
  <c r="O15" i="6"/>
  <c r="AE15" i="6"/>
  <c r="AE16" i="6"/>
  <c r="Z18" i="4"/>
  <c r="F16" i="5" s="1"/>
  <c r="E16" i="5"/>
  <c r="AD17" i="6"/>
  <c r="W15" i="6"/>
  <c r="AD16" i="6"/>
  <c r="U15" i="6"/>
  <c r="W16" i="6"/>
  <c r="AI17" i="6"/>
  <c r="M15" i="6"/>
  <c r="N15" i="6"/>
  <c r="T15" i="6"/>
  <c r="U16" i="6"/>
  <c r="T17" i="6"/>
  <c r="V17" i="6"/>
  <c r="W17" i="6"/>
  <c r="AF17" i="6"/>
  <c r="N17" i="6"/>
  <c r="L17" i="6"/>
  <c r="AF16" i="6"/>
  <c r="M16" i="6"/>
  <c r="L16" i="6"/>
  <c r="N16" i="6"/>
  <c r="L15" i="6"/>
  <c r="C6" i="11" l="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5" i="1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5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7" i="9"/>
  <c r="AC23" i="11"/>
  <c r="AG23" i="11" s="1"/>
  <c r="AB23" i="11"/>
  <c r="AA23" i="11"/>
  <c r="Z23" i="11"/>
  <c r="S23" i="11"/>
  <c r="W23" i="11" s="1"/>
  <c r="AC22" i="11"/>
  <c r="AB22" i="11"/>
  <c r="AA22" i="11"/>
  <c r="Z22" i="11"/>
  <c r="S22" i="11"/>
  <c r="U22" i="11" s="1"/>
  <c r="AC21" i="11"/>
  <c r="AB21" i="11"/>
  <c r="AA21" i="11"/>
  <c r="Z21" i="11"/>
  <c r="S21" i="11"/>
  <c r="AI21" i="11" s="1"/>
  <c r="AC20" i="11"/>
  <c r="AG20" i="11" s="1"/>
  <c r="AB20" i="11"/>
  <c r="AA20" i="11"/>
  <c r="Z20" i="11"/>
  <c r="S20" i="11"/>
  <c r="W20" i="11" s="1"/>
  <c r="AC19" i="11"/>
  <c r="AG19" i="11" s="1"/>
  <c r="AB19" i="11"/>
  <c r="AA19" i="11"/>
  <c r="Z19" i="11"/>
  <c r="S19" i="11"/>
  <c r="W19" i="11" s="1"/>
  <c r="AC18" i="11"/>
  <c r="AB18" i="11"/>
  <c r="AA18" i="11"/>
  <c r="Z18" i="11"/>
  <c r="S18" i="11"/>
  <c r="AC17" i="11"/>
  <c r="O17" i="11" s="1"/>
  <c r="AB17" i="11"/>
  <c r="AA17" i="11"/>
  <c r="Z17" i="11"/>
  <c r="S17" i="11"/>
  <c r="V17" i="11" s="1"/>
  <c r="AC16" i="11"/>
  <c r="AG16" i="11" s="1"/>
  <c r="AB16" i="11"/>
  <c r="AA16" i="11"/>
  <c r="Z16" i="11"/>
  <c r="S16" i="11"/>
  <c r="W16" i="11" s="1"/>
  <c r="AC15" i="11"/>
  <c r="AG15" i="11" s="1"/>
  <c r="AB15" i="11"/>
  <c r="AA15" i="11"/>
  <c r="Z15" i="11"/>
  <c r="S15" i="11"/>
  <c r="W15" i="11" s="1"/>
  <c r="O15" i="11"/>
  <c r="AC14" i="11"/>
  <c r="AB14" i="11"/>
  <c r="AA14" i="11"/>
  <c r="Z14" i="11"/>
  <c r="S14" i="11"/>
  <c r="AI14" i="11" s="1"/>
  <c r="AC13" i="11"/>
  <c r="AB13" i="11"/>
  <c r="AA13" i="11"/>
  <c r="Z13" i="11"/>
  <c r="S13" i="11"/>
  <c r="V13" i="11" s="1"/>
  <c r="AC12" i="11"/>
  <c r="AG12" i="11" s="1"/>
  <c r="AB12" i="11"/>
  <c r="AA12" i="11"/>
  <c r="Z12" i="11"/>
  <c r="S12" i="11"/>
  <c r="W12" i="11" s="1"/>
  <c r="AC11" i="11"/>
  <c r="AG11" i="11" s="1"/>
  <c r="AB11" i="11"/>
  <c r="AA11" i="11"/>
  <c r="Z11" i="11"/>
  <c r="S11" i="11"/>
  <c r="W11" i="11" s="1"/>
  <c r="AC10" i="11"/>
  <c r="AB10" i="11"/>
  <c r="AA10" i="11"/>
  <c r="Z10" i="11"/>
  <c r="S10" i="11"/>
  <c r="V10" i="11" s="1"/>
  <c r="AC9" i="11"/>
  <c r="AG9" i="11" s="1"/>
  <c r="AB9" i="11"/>
  <c r="AA9" i="11"/>
  <c r="Z9" i="11"/>
  <c r="S9" i="11"/>
  <c r="U9" i="11" s="1"/>
  <c r="AC8" i="11"/>
  <c r="O8" i="11" s="1"/>
  <c r="AB8" i="11"/>
  <c r="AA8" i="11"/>
  <c r="Z8" i="11"/>
  <c r="S8" i="11"/>
  <c r="W8" i="11" s="1"/>
  <c r="AC7" i="11"/>
  <c r="AG7" i="11" s="1"/>
  <c r="AB7" i="11"/>
  <c r="AA7" i="11"/>
  <c r="Z7" i="11"/>
  <c r="S7" i="11"/>
  <c r="W7" i="11" s="1"/>
  <c r="O7" i="11"/>
  <c r="M7" i="11"/>
  <c r="L7" i="11"/>
  <c r="AC6" i="11"/>
  <c r="AF6" i="11" s="1"/>
  <c r="AB6" i="11"/>
  <c r="AA6" i="11"/>
  <c r="Z6" i="11"/>
  <c r="S6" i="11"/>
  <c r="U6" i="11" s="1"/>
  <c r="AC5" i="11"/>
  <c r="O5" i="11" s="1"/>
  <c r="AB5" i="11"/>
  <c r="AA5" i="11"/>
  <c r="Z5" i="11"/>
  <c r="S5" i="11"/>
  <c r="AI5" i="11" s="1"/>
  <c r="V25" i="9"/>
  <c r="Y25" i="9" s="1"/>
  <c r="V24" i="9"/>
  <c r="Y24" i="9" s="1"/>
  <c r="V23" i="9"/>
  <c r="Y23" i="9" s="1"/>
  <c r="V22" i="9"/>
  <c r="Y22" i="9" s="1"/>
  <c r="V21" i="9"/>
  <c r="Y21" i="9" s="1"/>
  <c r="V20" i="9"/>
  <c r="Y20" i="9" s="1"/>
  <c r="V19" i="9"/>
  <c r="Y19" i="9" s="1"/>
  <c r="V18" i="9"/>
  <c r="Y18" i="9" s="1"/>
  <c r="V17" i="9"/>
  <c r="Y17" i="9" s="1"/>
  <c r="V16" i="9"/>
  <c r="Y16" i="9" s="1"/>
  <c r="V15" i="9"/>
  <c r="Y15" i="9" s="1"/>
  <c r="V14" i="9"/>
  <c r="Y14" i="9" s="1"/>
  <c r="V13" i="9"/>
  <c r="Y13" i="9" s="1"/>
  <c r="V12" i="9"/>
  <c r="Y12" i="9" s="1"/>
  <c r="V11" i="9"/>
  <c r="Y11" i="9" s="1"/>
  <c r="V10" i="9"/>
  <c r="Y10" i="9" s="1"/>
  <c r="V9" i="9"/>
  <c r="Y9" i="9" s="1"/>
  <c r="V8" i="9"/>
  <c r="Y8" i="9" s="1"/>
  <c r="V7" i="9"/>
  <c r="Y7" i="9" s="1"/>
  <c r="V6" i="9"/>
  <c r="Y6" i="9" s="1"/>
  <c r="CL40" i="8"/>
  <c r="CI40" i="8" s="1"/>
  <c r="CL39" i="8"/>
  <c r="CI39" i="8" s="1"/>
  <c r="CL38" i="8"/>
  <c r="CI38" i="8" s="1"/>
  <c r="CL37" i="8"/>
  <c r="CI37" i="8" s="1"/>
  <c r="CL36" i="8"/>
  <c r="CI36" i="8" s="1"/>
  <c r="CL35" i="8"/>
  <c r="CI35" i="8" s="1"/>
  <c r="CL34" i="8"/>
  <c r="CI34" i="8" s="1"/>
  <c r="CL33" i="8"/>
  <c r="CI33" i="8" s="1"/>
  <c r="CL32" i="8"/>
  <c r="CI32" i="8" s="1"/>
  <c r="CL31" i="8"/>
  <c r="CI31" i="8" s="1"/>
  <c r="CL25" i="8"/>
  <c r="CI25" i="8" s="1"/>
  <c r="CL24" i="8"/>
  <c r="CI24" i="8" s="1"/>
  <c r="CL23" i="8"/>
  <c r="CI23" i="8" s="1"/>
  <c r="CL22" i="8"/>
  <c r="CI22" i="8" s="1"/>
  <c r="CL21" i="8"/>
  <c r="CI21" i="8" s="1"/>
  <c r="CL20" i="8"/>
  <c r="CI20" i="8" s="1"/>
  <c r="CL19" i="8"/>
  <c r="CI19" i="8" s="1"/>
  <c r="CL18" i="8"/>
  <c r="CI18" i="8" s="1"/>
  <c r="CL17" i="8"/>
  <c r="CI17" i="8" s="1"/>
  <c r="CL16" i="8"/>
  <c r="CI16" i="8" s="1"/>
  <c r="CL15" i="8"/>
  <c r="CI15" i="8" s="1"/>
  <c r="CL14" i="8"/>
  <c r="CI14" i="8" s="1"/>
  <c r="CL13" i="8"/>
  <c r="CI13" i="8" s="1"/>
  <c r="CL12" i="8"/>
  <c r="CI12" i="8" s="1"/>
  <c r="CL11" i="8"/>
  <c r="CI11" i="8" s="1"/>
  <c r="CL10" i="8"/>
  <c r="CI10" i="8" s="1"/>
  <c r="CL9" i="8"/>
  <c r="CI9" i="8" s="1"/>
  <c r="CL8" i="8"/>
  <c r="CI8" i="8" s="1"/>
  <c r="CL7" i="8"/>
  <c r="CI7" i="8" s="1"/>
  <c r="CL6" i="8"/>
  <c r="CI6" i="8" s="1"/>
  <c r="CI5" i="8"/>
  <c r="O11" i="11" l="1"/>
  <c r="L14" i="11"/>
  <c r="AF16" i="11"/>
  <c r="T11" i="11"/>
  <c r="V12" i="11"/>
  <c r="U11" i="11"/>
  <c r="O23" i="11"/>
  <c r="AD7" i="11"/>
  <c r="V11" i="11"/>
  <c r="L22" i="11"/>
  <c r="N7" i="11"/>
  <c r="AE7" i="11"/>
  <c r="AG8" i="11"/>
  <c r="N12" i="11"/>
  <c r="W13" i="11"/>
  <c r="AF13" i="11"/>
  <c r="V15" i="11"/>
  <c r="L16" i="11"/>
  <c r="AF17" i="11"/>
  <c r="M19" i="11"/>
  <c r="U20" i="11"/>
  <c r="L20" i="11"/>
  <c r="AF7" i="11"/>
  <c r="N11" i="11"/>
  <c r="O19" i="11"/>
  <c r="V20" i="11"/>
  <c r="V21" i="11"/>
  <c r="AD21" i="11"/>
  <c r="V23" i="11"/>
  <c r="Z16" i="9"/>
  <c r="F14" i="10" s="1"/>
  <c r="E14" i="10"/>
  <c r="Z17" i="9"/>
  <c r="F15" i="10" s="1"/>
  <c r="E15" i="10"/>
  <c r="Z7" i="9"/>
  <c r="F5" i="10" s="1"/>
  <c r="E5" i="10"/>
  <c r="Z11" i="9"/>
  <c r="F9" i="10" s="1"/>
  <c r="E9" i="10"/>
  <c r="Z15" i="9"/>
  <c r="F13" i="10" s="1"/>
  <c r="E13" i="10"/>
  <c r="Z19" i="9"/>
  <c r="F17" i="10" s="1"/>
  <c r="E17" i="10"/>
  <c r="Z23" i="9"/>
  <c r="F21" i="10" s="1"/>
  <c r="E21" i="10"/>
  <c r="Z8" i="9"/>
  <c r="F6" i="10" s="1"/>
  <c r="E6" i="10"/>
  <c r="Z12" i="9"/>
  <c r="F10" i="10" s="1"/>
  <c r="E10" i="10"/>
  <c r="Z20" i="9"/>
  <c r="F18" i="10" s="1"/>
  <c r="E18" i="10"/>
  <c r="Z24" i="9"/>
  <c r="F22" i="10" s="1"/>
  <c r="E22" i="10"/>
  <c r="Z9" i="9"/>
  <c r="F7" i="10" s="1"/>
  <c r="E7" i="10"/>
  <c r="Z13" i="9"/>
  <c r="F11" i="10" s="1"/>
  <c r="E11" i="10"/>
  <c r="Z21" i="9"/>
  <c r="F19" i="10" s="1"/>
  <c r="E19" i="10"/>
  <c r="Z25" i="9"/>
  <c r="F23" i="10" s="1"/>
  <c r="E23" i="10"/>
  <c r="Z10" i="9"/>
  <c r="F8" i="10" s="1"/>
  <c r="E8" i="10"/>
  <c r="Z14" i="9"/>
  <c r="F12" i="10" s="1"/>
  <c r="E12" i="10"/>
  <c r="Z18" i="9"/>
  <c r="F16" i="10" s="1"/>
  <c r="E16" i="10"/>
  <c r="Z22" i="9"/>
  <c r="F20" i="10" s="1"/>
  <c r="E20" i="10"/>
  <c r="L17" i="11"/>
  <c r="AI19" i="11"/>
  <c r="N10" i="11"/>
  <c r="O12" i="11"/>
  <c r="L15" i="11"/>
  <c r="AI15" i="11"/>
  <c r="U16" i="11"/>
  <c r="L18" i="11"/>
  <c r="T19" i="11"/>
  <c r="N23" i="11"/>
  <c r="AI23" i="11"/>
  <c r="V8" i="11"/>
  <c r="U19" i="11"/>
  <c r="O20" i="11"/>
  <c r="AE23" i="11"/>
  <c r="AF5" i="11"/>
  <c r="T7" i="11"/>
  <c r="W10" i="11"/>
  <c r="AE12" i="11"/>
  <c r="N20" i="11"/>
  <c r="V5" i="11"/>
  <c r="AD5" i="11"/>
  <c r="U7" i="11"/>
  <c r="N8" i="11"/>
  <c r="W9" i="11"/>
  <c r="AF12" i="11"/>
  <c r="L13" i="11"/>
  <c r="T15" i="11"/>
  <c r="N15" i="11"/>
  <c r="N16" i="11"/>
  <c r="V16" i="11"/>
  <c r="AF19" i="11"/>
  <c r="O21" i="11"/>
  <c r="AE22" i="11"/>
  <c r="T23" i="11"/>
  <c r="V7" i="11"/>
  <c r="AI7" i="11"/>
  <c r="AF8" i="11"/>
  <c r="AI9" i="11"/>
  <c r="L11" i="11"/>
  <c r="AI11" i="11"/>
  <c r="U12" i="11"/>
  <c r="L12" i="11"/>
  <c r="W14" i="11"/>
  <c r="M14" i="11"/>
  <c r="U15" i="11"/>
  <c r="O16" i="11"/>
  <c r="AE16" i="11"/>
  <c r="W17" i="11"/>
  <c r="AD17" i="11"/>
  <c r="V19" i="11"/>
  <c r="AE20" i="11"/>
  <c r="L21" i="11"/>
  <c r="M23" i="11"/>
  <c r="U23" i="11"/>
  <c r="AF23" i="11"/>
  <c r="AI6" i="11"/>
  <c r="L5" i="11"/>
  <c r="W5" i="11"/>
  <c r="AD6" i="11"/>
  <c r="AD10" i="11"/>
  <c r="AE6" i="11"/>
  <c r="AI8" i="11"/>
  <c r="T8" i="11"/>
  <c r="L9" i="11"/>
  <c r="N5" i="11"/>
  <c r="U5" i="11"/>
  <c r="AE5" i="11"/>
  <c r="O6" i="11"/>
  <c r="V6" i="11"/>
  <c r="AG6" i="11"/>
  <c r="L8" i="11"/>
  <c r="U8" i="11"/>
  <c r="M9" i="11"/>
  <c r="V9" i="11"/>
  <c r="M10" i="11"/>
  <c r="U10" i="11"/>
  <c r="AI10" i="11"/>
  <c r="T14" i="11"/>
  <c r="AE19" i="11"/>
  <c r="AE9" i="11"/>
  <c r="N9" i="11"/>
  <c r="AD11" i="11"/>
  <c r="AD13" i="11"/>
  <c r="M13" i="11"/>
  <c r="AE13" i="11"/>
  <c r="N13" i="11"/>
  <c r="AE14" i="11"/>
  <c r="N14" i="11"/>
  <c r="AF14" i="11"/>
  <c r="O14" i="11"/>
  <c r="AD15" i="11"/>
  <c r="U18" i="11"/>
  <c r="AI18" i="11"/>
  <c r="T18" i="11"/>
  <c r="V18" i="11"/>
  <c r="W6" i="11"/>
  <c r="AE10" i="11"/>
  <c r="AF10" i="11"/>
  <c r="O10" i="11"/>
  <c r="AD8" i="11"/>
  <c r="M8" i="11"/>
  <c r="AD9" i="11"/>
  <c r="AE11" i="11"/>
  <c r="AD14" i="11"/>
  <c r="M15" i="11"/>
  <c r="AE15" i="11"/>
  <c r="W18" i="11"/>
  <c r="AE18" i="11"/>
  <c r="N18" i="11"/>
  <c r="AD18" i="11"/>
  <c r="M18" i="11"/>
  <c r="AF18" i="11"/>
  <c r="O18" i="11"/>
  <c r="L6" i="11"/>
  <c r="O9" i="11"/>
  <c r="AG5" i="11"/>
  <c r="M6" i="11"/>
  <c r="T6" i="11"/>
  <c r="M11" i="11"/>
  <c r="O13" i="11"/>
  <c r="M5" i="11"/>
  <c r="T5" i="11"/>
  <c r="N6" i="11"/>
  <c r="AE8" i="11"/>
  <c r="T9" i="11"/>
  <c r="AF9" i="11"/>
  <c r="L10" i="11"/>
  <c r="T10" i="11"/>
  <c r="AG10" i="11"/>
  <c r="AF11" i="11"/>
  <c r="AI13" i="11"/>
  <c r="T13" i="11"/>
  <c r="U13" i="11"/>
  <c r="AG13" i="11"/>
  <c r="U14" i="11"/>
  <c r="V14" i="11"/>
  <c r="AG14" i="11"/>
  <c r="AF15" i="11"/>
  <c r="AI17" i="11"/>
  <c r="T17" i="11"/>
  <c r="U17" i="11"/>
  <c r="AG18" i="11"/>
  <c r="N19" i="11"/>
  <c r="L19" i="11"/>
  <c r="AD19" i="11"/>
  <c r="M12" i="11"/>
  <c r="T12" i="11"/>
  <c r="AD12" i="11"/>
  <c r="AI12" i="11"/>
  <c r="M16" i="11"/>
  <c r="T16" i="11"/>
  <c r="AD16" i="11"/>
  <c r="AI16" i="11"/>
  <c r="N17" i="11"/>
  <c r="AE17" i="11"/>
  <c r="M20" i="11"/>
  <c r="T20" i="11"/>
  <c r="AD20" i="11"/>
  <c r="AI20" i="11"/>
  <c r="N21" i="11"/>
  <c r="U21" i="11"/>
  <c r="AE21" i="11"/>
  <c r="O22" i="11"/>
  <c r="V22" i="11"/>
  <c r="AF22" i="11"/>
  <c r="L23" i="11"/>
  <c r="AF21" i="11"/>
  <c r="W22" i="11"/>
  <c r="AG22" i="11"/>
  <c r="AD23" i="11"/>
  <c r="AG17" i="11"/>
  <c r="AF20" i="11"/>
  <c r="W21" i="11"/>
  <c r="AG21" i="11"/>
  <c r="M22" i="11"/>
  <c r="T22" i="11"/>
  <c r="AD22" i="11"/>
  <c r="AI22" i="11"/>
  <c r="M17" i="11"/>
  <c r="M21" i="11"/>
  <c r="T21" i="11"/>
  <c r="N22" i="11"/>
  <c r="W53" i="9"/>
  <c r="N17" i="7" s="1"/>
  <c r="W52" i="9"/>
  <c r="W48" i="9"/>
  <c r="W46" i="9" l="1"/>
  <c r="W43" i="9"/>
  <c r="W47" i="9"/>
  <c r="G17" i="7" s="1"/>
  <c r="W45" i="9"/>
  <c r="I17" i="7" s="1"/>
  <c r="W50" i="9"/>
  <c r="W51" i="9"/>
  <c r="L17" i="7" s="1"/>
  <c r="L48" i="11"/>
  <c r="S47" i="11"/>
  <c r="W44" i="9"/>
  <c r="W49" i="9"/>
  <c r="E17" i="7" s="1"/>
  <c r="W54" i="9"/>
  <c r="O17" i="7" s="1"/>
  <c r="L46" i="11"/>
  <c r="D17" i="7"/>
  <c r="I12" i="10"/>
  <c r="I15" i="10"/>
  <c r="J17" i="7"/>
  <c r="I6" i="10"/>
  <c r="I14" i="10"/>
  <c r="K17" i="7"/>
  <c r="I10" i="10"/>
  <c r="F17" i="7"/>
  <c r="M17" i="7"/>
  <c r="I16" i="10"/>
  <c r="H17" i="7"/>
  <c r="I8" i="10"/>
  <c r="I9" i="10"/>
  <c r="S46" i="11"/>
  <c r="L45" i="11"/>
  <c r="S48" i="11"/>
  <c r="L47" i="11"/>
  <c r="S45" i="11"/>
  <c r="B21" i="7" l="1"/>
  <c r="D21" i="7"/>
  <c r="C21" i="7"/>
  <c r="J21" i="7"/>
  <c r="N21" i="7"/>
  <c r="L21" i="7"/>
  <c r="H21" i="7"/>
  <c r="I7" i="10"/>
  <c r="I11" i="10"/>
  <c r="W55" i="9"/>
  <c r="L49" i="11"/>
  <c r="F21" i="7"/>
  <c r="I17" i="10"/>
  <c r="B17" i="7"/>
  <c r="S49" i="11"/>
  <c r="I13" i="10" l="1"/>
  <c r="I18" i="10" s="1"/>
  <c r="K18" i="7"/>
  <c r="I18" i="7"/>
  <c r="N18" i="7"/>
  <c r="J18" i="7"/>
  <c r="G18" i="7"/>
  <c r="F18" i="7"/>
  <c r="H18" i="7"/>
  <c r="L18" i="7"/>
  <c r="O18" i="7"/>
  <c r="M18" i="7"/>
  <c r="D18" i="7"/>
  <c r="E18" i="7"/>
  <c r="AG39" i="6"/>
  <c r="AF39" i="6"/>
  <c r="AG38" i="6"/>
  <c r="AF38" i="6"/>
  <c r="AC14" i="6"/>
  <c r="AB14" i="6"/>
  <c r="AA14" i="6"/>
  <c r="Z14" i="6"/>
  <c r="S14" i="6"/>
  <c r="W14" i="6" s="1"/>
  <c r="AC13" i="6"/>
  <c r="AB13" i="6"/>
  <c r="AA13" i="6"/>
  <c r="Z13" i="6"/>
  <c r="S13" i="6"/>
  <c r="AI13" i="6" s="1"/>
  <c r="AC12" i="6"/>
  <c r="AB12" i="6"/>
  <c r="AA12" i="6"/>
  <c r="Z12" i="6"/>
  <c r="S12" i="6"/>
  <c r="W12" i="6" s="1"/>
  <c r="AC11" i="6"/>
  <c r="AB11" i="6"/>
  <c r="AA11" i="6"/>
  <c r="Z11" i="6"/>
  <c r="S11" i="6"/>
  <c r="W11" i="6" s="1"/>
  <c r="AC10" i="6"/>
  <c r="AB10" i="6"/>
  <c r="AA10" i="6"/>
  <c r="Z10" i="6"/>
  <c r="S10" i="6"/>
  <c r="W10" i="6" s="1"/>
  <c r="AC9" i="6"/>
  <c r="AB9" i="6"/>
  <c r="AA9" i="6"/>
  <c r="Z9" i="6"/>
  <c r="S9" i="6"/>
  <c r="AI9" i="6" s="1"/>
  <c r="AC8" i="6"/>
  <c r="AB8" i="6"/>
  <c r="AA8" i="6"/>
  <c r="Z8" i="6"/>
  <c r="S8" i="6"/>
  <c r="W8" i="6" s="1"/>
  <c r="AC7" i="6"/>
  <c r="AG7" i="6" s="1"/>
  <c r="AB7" i="6"/>
  <c r="AA7" i="6"/>
  <c r="Z7" i="6"/>
  <c r="S7" i="6"/>
  <c r="AC6" i="6"/>
  <c r="AE6" i="6" s="1"/>
  <c r="AB6" i="6"/>
  <c r="AA6" i="6"/>
  <c r="Z6" i="6"/>
  <c r="V6" i="6"/>
  <c r="U6" i="6"/>
  <c r="T6" i="6"/>
  <c r="S6" i="6"/>
  <c r="W6" i="6" s="1"/>
  <c r="AC5" i="6"/>
  <c r="AG5" i="6" s="1"/>
  <c r="AB5" i="6"/>
  <c r="AA5" i="6"/>
  <c r="Z5" i="6"/>
  <c r="S5" i="6"/>
  <c r="W5" i="6" s="1"/>
  <c r="V16" i="4"/>
  <c r="Y16" i="4" s="1"/>
  <c r="Z16" i="4" s="1"/>
  <c r="F14" i="5" s="1"/>
  <c r="V15" i="4"/>
  <c r="Y15" i="4" s="1"/>
  <c r="V14" i="4"/>
  <c r="Y14" i="4" s="1"/>
  <c r="V13" i="4"/>
  <c r="Y13" i="4" s="1"/>
  <c r="Z13" i="4" s="1"/>
  <c r="F11" i="5" s="1"/>
  <c r="V12" i="4"/>
  <c r="Y12" i="4" s="1"/>
  <c r="Z12" i="4" s="1"/>
  <c r="F10" i="5" s="1"/>
  <c r="V11" i="4"/>
  <c r="Y11" i="4" s="1"/>
  <c r="V10" i="4"/>
  <c r="Y10" i="4" s="1"/>
  <c r="Z10" i="4" s="1"/>
  <c r="F8" i="5" s="1"/>
  <c r="V9" i="4"/>
  <c r="Y9" i="4" s="1"/>
  <c r="Z9" i="4" s="1"/>
  <c r="F7" i="5" s="1"/>
  <c r="V8" i="4"/>
  <c r="Y8" i="4" s="1"/>
  <c r="Z8" i="4" s="1"/>
  <c r="F6" i="5" s="1"/>
  <c r="V7" i="4"/>
  <c r="Y7" i="4" s="1"/>
  <c r="Z7" i="4" s="1"/>
  <c r="F5" i="5" s="1"/>
  <c r="V6" i="4"/>
  <c r="Y6" i="4" s="1"/>
  <c r="T12" i="6" l="1"/>
  <c r="U14" i="6"/>
  <c r="U10" i="6"/>
  <c r="V12" i="6"/>
  <c r="V14" i="6"/>
  <c r="Z11" i="4"/>
  <c r="F9" i="5" s="1"/>
  <c r="E9" i="5"/>
  <c r="U9" i="6"/>
  <c r="AF8" i="6"/>
  <c r="U13" i="6"/>
  <c r="AI6" i="6"/>
  <c r="T8" i="6"/>
  <c r="T10" i="6"/>
  <c r="AF10" i="6"/>
  <c r="AE13" i="6"/>
  <c r="Z14" i="4"/>
  <c r="F12" i="5" s="1"/>
  <c r="E12" i="5"/>
  <c r="Z15" i="4"/>
  <c r="F13" i="5" s="1"/>
  <c r="E13" i="5"/>
  <c r="AD9" i="6"/>
  <c r="N9" i="6"/>
  <c r="M9" i="6"/>
  <c r="L9" i="6"/>
  <c r="O9" i="6"/>
  <c r="AG12" i="6"/>
  <c r="M12" i="6"/>
  <c r="L12" i="6"/>
  <c r="O12" i="6"/>
  <c r="N12" i="6"/>
  <c r="AG14" i="6"/>
  <c r="O14" i="6"/>
  <c r="N14" i="6"/>
  <c r="M14" i="6"/>
  <c r="L14" i="6"/>
  <c r="AD6" i="6"/>
  <c r="L7" i="6"/>
  <c r="O7" i="6"/>
  <c r="N7" i="6"/>
  <c r="M7" i="6"/>
  <c r="V8" i="6"/>
  <c r="AG8" i="6"/>
  <c r="M8" i="6"/>
  <c r="L8" i="6"/>
  <c r="O8" i="6"/>
  <c r="N8" i="6"/>
  <c r="AE9" i="6"/>
  <c r="V10" i="6"/>
  <c r="AG10" i="6"/>
  <c r="O10" i="6"/>
  <c r="N10" i="6"/>
  <c r="M10" i="6"/>
  <c r="L10" i="6"/>
  <c r="L11" i="6"/>
  <c r="O11" i="6"/>
  <c r="N11" i="6"/>
  <c r="M11" i="6"/>
  <c r="AI12" i="6"/>
  <c r="AI14" i="6"/>
  <c r="E8" i="5"/>
  <c r="AI8" i="6"/>
  <c r="AD10" i="6"/>
  <c r="T14" i="6"/>
  <c r="AE14" i="6"/>
  <c r="E11" i="5"/>
  <c r="E7" i="5"/>
  <c r="AG6" i="6"/>
  <c r="O6" i="6"/>
  <c r="N6" i="6"/>
  <c r="M6" i="6"/>
  <c r="L6" i="6"/>
  <c r="L5" i="6"/>
  <c r="AF6" i="6"/>
  <c r="AE10" i="6"/>
  <c r="AI10" i="6"/>
  <c r="AF12" i="6"/>
  <c r="N13" i="6"/>
  <c r="M13" i="6"/>
  <c r="L13" i="6"/>
  <c r="O13" i="6"/>
  <c r="AF14" i="6"/>
  <c r="E5" i="5"/>
  <c r="E10" i="5"/>
  <c r="E6" i="5"/>
  <c r="E14" i="5"/>
  <c r="V7" i="6"/>
  <c r="U7" i="6"/>
  <c r="AI7" i="6"/>
  <c r="T7" i="6"/>
  <c r="AF11" i="6"/>
  <c r="AE11" i="6"/>
  <c r="AD11" i="6"/>
  <c r="AD12" i="6"/>
  <c r="U5" i="6"/>
  <c r="W7" i="6"/>
  <c r="AF7" i="6"/>
  <c r="AE7" i="6"/>
  <c r="AD7" i="6"/>
  <c r="AD8" i="6"/>
  <c r="AG11" i="6"/>
  <c r="AD13" i="6"/>
  <c r="AD14" i="6"/>
  <c r="AI5" i="6"/>
  <c r="T5" i="6"/>
  <c r="V5" i="6"/>
  <c r="AD5" i="6"/>
  <c r="M5" i="6"/>
  <c r="AF5" i="6"/>
  <c r="O5" i="6"/>
  <c r="N5" i="6"/>
  <c r="AE5" i="6"/>
  <c r="V11" i="6"/>
  <c r="U11" i="6"/>
  <c r="AI11" i="6"/>
  <c r="T11" i="6"/>
  <c r="U8" i="6"/>
  <c r="AE8" i="6"/>
  <c r="V9" i="6"/>
  <c r="AF9" i="6"/>
  <c r="U12" i="6"/>
  <c r="AE12" i="6"/>
  <c r="V13" i="6"/>
  <c r="AF13" i="6"/>
  <c r="W9" i="6"/>
  <c r="AG9" i="6"/>
  <c r="W13" i="6"/>
  <c r="AG13" i="6"/>
  <c r="T9" i="6"/>
  <c r="T13" i="6"/>
  <c r="W51" i="4"/>
  <c r="W54" i="4"/>
  <c r="O17" i="1" s="1"/>
  <c r="W50" i="4"/>
  <c r="W49" i="4"/>
  <c r="W45" i="4"/>
  <c r="W48" i="4"/>
  <c r="W44" i="4"/>
  <c r="W53" i="4" l="1"/>
  <c r="N17" i="1" s="1"/>
  <c r="W43" i="4"/>
  <c r="K17" i="1" s="1"/>
  <c r="W52" i="4"/>
  <c r="W46" i="4"/>
  <c r="H17" i="1" s="1"/>
  <c r="W47" i="4"/>
  <c r="L45" i="6"/>
  <c r="F21" i="1" s="1"/>
  <c r="J17" i="1"/>
  <c r="I6" i="5"/>
  <c r="F17" i="1"/>
  <c r="I10" i="5"/>
  <c r="M17" i="1"/>
  <c r="I16" i="5"/>
  <c r="G17" i="1"/>
  <c r="I9" i="5"/>
  <c r="I17" i="1"/>
  <c r="I7" i="5"/>
  <c r="D17" i="1"/>
  <c r="I12" i="5"/>
  <c r="L17" i="1"/>
  <c r="I15" i="5"/>
  <c r="E17" i="1"/>
  <c r="I11" i="5"/>
  <c r="I14" i="5"/>
  <c r="L47" i="6"/>
  <c r="C21" i="1" s="1"/>
  <c r="S47" i="6"/>
  <c r="J21" i="1" s="1"/>
  <c r="S45" i="6"/>
  <c r="N21" i="1" s="1"/>
  <c r="S48" i="6"/>
  <c r="H21" i="1" s="1"/>
  <c r="S46" i="6"/>
  <c r="L21" i="1" s="1"/>
  <c r="L46" i="6"/>
  <c r="D21" i="1" s="1"/>
  <c r="L48" i="6"/>
  <c r="B21" i="1" s="1"/>
  <c r="W55" i="4" l="1"/>
  <c r="I8" i="5"/>
  <c r="B17" i="1"/>
  <c r="H18" i="1" s="1"/>
  <c r="I13" i="5"/>
  <c r="I17" i="5"/>
  <c r="S49" i="6"/>
  <c r="L49" i="6"/>
  <c r="O18" i="1" l="1"/>
  <c r="N18" i="1"/>
  <c r="K18" i="1"/>
  <c r="G18" i="1"/>
  <c r="F18" i="1"/>
  <c r="E18" i="1"/>
  <c r="M18" i="1"/>
  <c r="J18" i="1"/>
  <c r="L18" i="1"/>
  <c r="I18" i="1"/>
  <c r="D18" i="1"/>
  <c r="I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<sst xmlns="http://schemas.openxmlformats.org/spreadsheetml/2006/main" count="474" uniqueCount="146">
  <si>
    <t xml:space="preserve"> </t>
  </si>
  <si>
    <t xml:space="preserve">ปพ.5 </t>
  </si>
  <si>
    <t>แบบบันทึกผลการพัฒนาคุณภาพผู้เรียน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</si>
  <si>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</si>
  <si>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</si>
  <si>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     จังหวัด  </t>
  </si>
  <si>
    <t>สมุทรปราการ</t>
  </si>
  <si>
    <t>กลุ่มสาระการเรียนรู้.................................................................................................................................</t>
  </si>
  <si>
    <t>รายวิชา .......................................................................... รหัสวิชา .......................................…………….….</t>
  </si>
  <si>
    <t>จำนวนน้ำหนัก / หน่วยกิต ...................  เวลาเรียน .................... ชั่วโมง / สัปดาห์</t>
  </si>
  <si>
    <t>ครูผู้สอน  ..................................................................................................................................................</t>
  </si>
  <si>
    <t>ครูที่ปรึกษา 1......................................................................2.............................................................................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</si>
  <si>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</si>
  <si>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</si>
  <si>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</si>
  <si>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</si>
  <si>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</si>
  <si>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>ร</t>
  </si>
  <si>
    <t>มส</t>
  </si>
  <si>
    <t>ผ</t>
  </si>
  <si>
    <t>มผ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</si>
  <si>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</si>
  <si>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</si>
  <si>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</si>
  <si>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3=ดีเยี่ยม</t>
  </si>
  <si>
    <t>2=ดี</t>
  </si>
  <si>
    <t>1=ผ่าน</t>
  </si>
  <si>
    <t>0=ไม่ผ่าน</t>
  </si>
  <si>
    <t xml:space="preserve">  การอนุมัติผลการเรียน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</si>
  <si>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</si>
  <si>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</si>
  <si>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</si>
  <si>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</si>
  <si>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 xml:space="preserve">  เรียนเสนอเพื่อโปรดพิจารณา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</si>
  <si>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</si>
  <si>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</si>
  <si>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</si>
  <si>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</si>
  <si>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วันที่ ............... เดือน........................... พ.ศ...................</t>
  </si>
  <si>
    <t>ตัวชี้วัด/ผลการเรียนรู้ที่คาดหวัง</t>
  </si>
  <si>
    <t>เลขที่</t>
  </si>
  <si>
    <t>เลขประจำตัว</t>
  </si>
  <si>
    <t>ชื่อ  -  ชื่อสกุล</t>
  </si>
  <si>
    <t>พ.ศ.</t>
  </si>
  <si>
    <t>รวม</t>
  </si>
  <si>
    <t>เดือน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</si>
  <si>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</si>
  <si>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t>วันที่</t>
  </si>
  <si>
    <t xml:space="preserve">1.5 หน่วย เปลี่ยนเป็น 60 , 2 หน่วย เป็น 80 ตามเดิม </t>
  </si>
  <si>
    <t>ชม.</t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</si>
  <si>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</si>
  <si>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คะแนนตัวชี้วัด/ผลการเรียนรู้ที่คาดหวัง</t>
  </si>
  <si>
    <t>รวมคะแนน</t>
  </si>
  <si>
    <t>ผล</t>
  </si>
  <si>
    <t>เลข</t>
  </si>
  <si>
    <t>ระ</t>
  </si>
  <si>
    <t>กลางภาค</t>
  </si>
  <si>
    <t>ปลายภาค</t>
  </si>
  <si>
    <t>การ</t>
  </si>
  <si>
    <t>ที่</t>
  </si>
  <si>
    <t>หว่าง</t>
  </si>
  <si>
    <t>ประ</t>
  </si>
  <si>
    <t>แก้ตัว</t>
  </si>
  <si>
    <t>ภาค</t>
  </si>
  <si>
    <t>เมิน</t>
  </si>
  <si>
    <t>ได้เกรด</t>
  </si>
  <si>
    <t>จำนวน</t>
  </si>
  <si>
    <t>คน</t>
  </si>
  <si>
    <t>ได้</t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</si>
  <si>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</si>
  <si>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</si>
  <si>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</si>
  <si>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</si>
  <si>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</si>
  <si>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</si>
  <si>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</si>
  <si>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</si>
  <si>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</si>
  <si>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</si>
  <si>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</si>
  <si>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</si>
  <si>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</si>
  <si>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</si>
  <si>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ลงชื่อ.......................................ครูผู้สอน</t>
  </si>
  <si>
    <t>( นางสุกัญญา   สุดแสงพันธ์ )</t>
  </si>
  <si>
    <t>( นายอิทธิพัทธ์   ธีระวรรณสาร )</t>
  </si>
  <si>
    <t xml:space="preserve">คะแนนคุณลักษณะอันพึงประสงค์และคะแนนอ่านคิดวิเคราะห์และเขียน  </t>
  </si>
  <si>
    <t>การประเมินคุณลักษณะอันพึงประสงค์</t>
  </si>
  <si>
    <t>ผลการประเมิน</t>
  </si>
  <si>
    <t>ประเมินการอ่านคิดวิเคราะห์เขียน</t>
  </si>
  <si>
    <t>คุณลักษณะ</t>
  </si>
  <si>
    <t>คิดวิเคราะห์</t>
  </si>
  <si>
    <t>ชื่อ - สกุล</t>
  </si>
  <si>
    <t>ดีเยี่ยม</t>
  </si>
  <si>
    <t>ดี</t>
  </si>
  <si>
    <t>ผ่าน</t>
  </si>
  <si>
    <t>ไม่ผ่าน</t>
  </si>
  <si>
    <t>ผลการประเมินอ่านคิดวิเคราะห์</t>
  </si>
  <si>
    <t>ได้ระดับ</t>
  </si>
  <si>
    <t>นาย อานนท์  เข็มทอง</t>
  </si>
  <si>
    <t>นางสาว อารีญา  ชาวมอญ</t>
  </si>
  <si>
    <t>นาย ณัฐวัชร์  สุขสิทธ์</t>
  </si>
  <si>
    <t>นาย ประสิทธิ์  ประกาศพิภาค</t>
  </si>
  <si>
    <t>นาย ณัฐยศ  โหมดสง่า</t>
  </si>
  <si>
    <t>นาย วิศณุ  สาธรกิจ</t>
  </si>
  <si>
    <t>นางสาว สุฑาทิพย์  เกตุมณี</t>
  </si>
  <si>
    <t>นาย ก้องภพ  ศรีรักษ์</t>
  </si>
  <si>
    <t>นาย ปวริศ   มะรังษี</t>
  </si>
  <si>
    <t>นาย รัชชานนท์   ปักษี</t>
  </si>
  <si>
    <t>นาย จิรันธนิน  อินเรือง</t>
  </si>
  <si>
    <t>นางสาว นันธการ์  สิวประโคน</t>
  </si>
  <si>
    <t>นางสาว ธิดา  เสือชม</t>
  </si>
  <si>
    <t>นางสาว รุจิรา  ปานแดง</t>
  </si>
  <si>
    <t>นางสาว เจนนิษา  พุ่มมาลา</t>
  </si>
  <si>
    <t>นางสาว แพรวพรรณ  บุญลิกา</t>
  </si>
  <si>
    <t>นางสาว ภัคธิมา  ภู่แสง</t>
  </si>
  <si>
    <t>นางสาว อินธิรา  กลับสุข</t>
  </si>
  <si>
    <t>นาย ชนนท์  อุตมา</t>
  </si>
  <si>
    <t>นางสาว ดวงสมร  อมรบุญบัวพันธ์</t>
  </si>
  <si>
    <t>นางสาว ธัญสุดา  เทียรประโยชน์</t>
  </si>
  <si>
    <t>นางสาว ปาริชาติ  คำฤทธิ์</t>
  </si>
  <si>
    <t>นางสาว ปนัดดา  คำฤทธิ์</t>
  </si>
  <si>
    <t>นางสาว ภัทราวดี  สูงสนิท</t>
  </si>
  <si>
    <t>นางสาว สุภาวดี  เสากุล</t>
  </si>
  <si>
    <t>นาย สันติธร  ใสรัมย์</t>
  </si>
  <si>
    <t>นางสาว พรชนก   แสนเสนาะ</t>
  </si>
  <si>
    <t>นาย ฐากร  บัวพาคำผง</t>
  </si>
  <si>
    <t>นางสาว ประภาพร  กาญจันดา</t>
  </si>
  <si>
    <t>นางสาว ปฏิมา  พานพงศ์เมือง</t>
  </si>
  <si>
    <t>นางสาว กมลชนก  เกลี้ยงสอาด</t>
  </si>
  <si>
    <t>ชื่อ  -  สกุล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</si>
  <si>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2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</si>
  <si>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>(........................................................)</t>
  </si>
  <si>
    <t>รายวิชา  .....................................  รหัสวิชา ............................   ชั้นมัธยมศึกษาปีที่  2    ภาคเรียนที่   2</t>
  </si>
  <si>
    <t>ชั้นมัธยมศึกษาปีที่  2  ภาคเรียนที่  2</t>
  </si>
  <si>
    <t>หน่วยการเรียนรู้รายวิชา    ภาษาอังกฤษ          รหัสวิชา อ22102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</si>
  <si>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</si>
  <si>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</si>
  <si>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>( นายวิริยะ   ชะนะมา )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</si>
  <si>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2</t>
    </r>
    <r>
      <rPr>
        <sz val="18"/>
        <rFont val="TH SarabunPSK"/>
        <family val="2"/>
      </rPr>
      <t xml:space="preserve">      ปีการศึกษา  </t>
    </r>
    <r>
      <rPr>
        <b/>
        <sz val="18"/>
        <rFont val="TH SarabunPSK"/>
        <family val="2"/>
      </rPr>
      <t>2563</t>
    </r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</si>
  <si>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</si>
  <si>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</si>
  <si>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</si>
  <si>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</si>
  <si>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</si>
  <si>
    <t>นางสาวปารินารถ  ปานมาก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</si>
</sst>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2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9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</cellStyleXfs>
  <cellXfs count="554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/>
    <xf numFmtId="0" fontId="2" fillId="0" borderId="1" xfId="1" applyFont="1" applyBorder="1"/>
    <xf numFmtId="0" fontId="2" fillId="0" borderId="5" xfId="1" applyFont="1" applyBorder="1" applyAlignment="1"/>
    <xf numFmtId="0" fontId="2" fillId="0" borderId="6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5" fillId="0" borderId="2" xfId="1" applyFont="1" applyBorder="1"/>
    <xf numFmtId="0" fontId="6" fillId="0" borderId="3" xfId="1" applyFont="1" applyBorder="1"/>
    <xf numFmtId="0" fontId="6" fillId="0" borderId="3" xfId="1" applyFont="1" applyBorder="1" applyAlignment="1"/>
    <xf numFmtId="0" fontId="2" fillId="0" borderId="39" xfId="1" applyFont="1" applyBorder="1"/>
    <xf numFmtId="0" fontId="2" fillId="0" borderId="7" xfId="1" applyFont="1" applyBorder="1"/>
    <xf numFmtId="0" fontId="2" fillId="0" borderId="13" xfId="1" applyFont="1" applyBorder="1"/>
    <xf numFmtId="0" fontId="5" fillId="0" borderId="7" xfId="1" applyFont="1" applyBorder="1"/>
    <xf numFmtId="0" fontId="5" fillId="0" borderId="0" xfId="1" applyFont="1" applyBorder="1"/>
    <xf numFmtId="0" fontId="6" fillId="0" borderId="40" xfId="1" applyFont="1" applyBorder="1"/>
    <xf numFmtId="0" fontId="6" fillId="0" borderId="7" xfId="1" applyFont="1" applyBorder="1"/>
    <xf numFmtId="0" fontId="6" fillId="0" borderId="0" xfId="1" applyFont="1" applyBorder="1" applyAlignment="1">
      <alignment vertical="center"/>
    </xf>
    <xf numFmtId="0" fontId="2" fillId="0" borderId="40" xfId="1" applyFont="1" applyBorder="1"/>
    <xf numFmtId="0" fontId="6" fillId="0" borderId="38" xfId="1" applyFont="1" applyBorder="1" applyAlignment="1">
      <alignment vertical="center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9" fillId="0" borderId="0" xfId="1" applyFont="1" applyBorder="1"/>
    <xf numFmtId="0" fontId="9" fillId="0" borderId="0" xfId="1" applyFont="1" applyBorder="1" applyAlignme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/>
    <xf numFmtId="0" fontId="6" fillId="0" borderId="0" xfId="1" applyFont="1" applyAlignment="1">
      <alignment vertical="top"/>
    </xf>
    <xf numFmtId="0" fontId="6" fillId="0" borderId="0" xfId="1" applyFont="1"/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protection locked="0"/>
    </xf>
    <xf numFmtId="0" fontId="2" fillId="0" borderId="0" xfId="1" applyFont="1" applyFill="1" applyProtection="1"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Alignment="1" applyProtection="1">
      <alignment horizontal="center"/>
      <protection locked="0"/>
    </xf>
    <xf numFmtId="0" fontId="17" fillId="0" borderId="44" xfId="1" applyFont="1" applyFill="1" applyBorder="1" applyAlignment="1">
      <alignment horizontal="center"/>
    </xf>
    <xf numFmtId="0" fontId="18" fillId="0" borderId="45" xfId="1" applyFont="1" applyFill="1" applyBorder="1" applyAlignment="1">
      <alignment vertical="center"/>
    </xf>
    <xf numFmtId="0" fontId="18" fillId="0" borderId="46" xfId="1" applyFont="1" applyFill="1" applyBorder="1" applyAlignment="1">
      <alignment vertical="center"/>
    </xf>
    <xf numFmtId="0" fontId="18" fillId="0" borderId="47" xfId="1" applyFont="1" applyFill="1" applyBorder="1" applyAlignment="1">
      <alignment vertical="center"/>
    </xf>
    <xf numFmtId="0" fontId="18" fillId="0" borderId="26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18" fillId="0" borderId="27" xfId="1" applyFont="1" applyFill="1" applyBorder="1" applyAlignment="1"/>
    <xf numFmtId="0" fontId="18" fillId="0" borderId="28" xfId="1" applyFont="1" applyFill="1" applyBorder="1" applyAlignment="1"/>
    <xf numFmtId="0" fontId="2" fillId="0" borderId="0" xfId="1" applyFont="1" applyFill="1"/>
    <xf numFmtId="0" fontId="2" fillId="0" borderId="0" xfId="1" applyFont="1" applyFill="1" applyAlignment="1"/>
    <xf numFmtId="0" fontId="6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6" fillId="0" borderId="51" xfId="1" applyFont="1" applyFill="1" applyBorder="1"/>
    <xf numFmtId="0" fontId="17" fillId="0" borderId="52" xfId="1" applyFont="1" applyFill="1" applyBorder="1" applyAlignment="1">
      <alignment horizontal="center"/>
    </xf>
    <xf numFmtId="1" fontId="21" fillId="0" borderId="53" xfId="1" applyNumberFormat="1" applyFont="1" applyFill="1" applyBorder="1" applyAlignment="1">
      <alignment horizontal="center" vertical="center"/>
    </xf>
    <xf numFmtId="1" fontId="21" fillId="0" borderId="46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  <protection locked="0"/>
    </xf>
    <xf numFmtId="1" fontId="21" fillId="0" borderId="47" xfId="1" applyNumberFormat="1" applyFont="1" applyFill="1" applyBorder="1" applyAlignment="1">
      <alignment horizontal="center" vertical="center"/>
    </xf>
    <xf numFmtId="0" fontId="21" fillId="0" borderId="46" xfId="1" applyFont="1" applyFill="1" applyBorder="1" applyAlignment="1" applyProtection="1">
      <alignment vertical="center"/>
      <protection locked="0"/>
    </xf>
    <xf numFmtId="1" fontId="21" fillId="0" borderId="54" xfId="1" applyNumberFormat="1" applyFont="1" applyFill="1" applyBorder="1" applyAlignment="1">
      <alignment horizontal="center" vertical="center"/>
    </xf>
    <xf numFmtId="1" fontId="7" fillId="0" borderId="31" xfId="1" applyNumberFormat="1" applyFont="1" applyFill="1" applyBorder="1" applyAlignment="1">
      <alignment horizontal="center" vertical="center"/>
    </xf>
    <xf numFmtId="0" fontId="6" fillId="0" borderId="5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6" xfId="1" applyFont="1" applyFill="1" applyBorder="1"/>
    <xf numFmtId="0" fontId="17" fillId="0" borderId="0" xfId="1" applyFont="1" applyFill="1" applyProtection="1">
      <protection locked="0"/>
    </xf>
    <xf numFmtId="0" fontId="2" fillId="0" borderId="57" xfId="1" applyFont="1" applyFill="1" applyBorder="1" applyAlignment="1">
      <alignment horizontal="center"/>
    </xf>
    <xf numFmtId="0" fontId="7" fillId="0" borderId="37" xfId="1" applyFont="1" applyFill="1" applyBorder="1" applyAlignment="1">
      <alignment horizontal="center"/>
    </xf>
    <xf numFmtId="0" fontId="3" fillId="0" borderId="0" xfId="1" applyFont="1" applyFill="1" applyProtection="1">
      <protection locked="0"/>
    </xf>
    <xf numFmtId="0" fontId="5" fillId="0" borderId="28" xfId="1" applyFont="1" applyFill="1" applyBorder="1" applyAlignment="1" applyProtection="1">
      <alignment vertical="center"/>
      <protection locked="0"/>
    </xf>
    <xf numFmtId="0" fontId="5" fillId="0" borderId="59" xfId="1" applyFont="1" applyFill="1" applyBorder="1" applyAlignment="1" applyProtection="1">
      <alignment vertical="center"/>
      <protection locked="0"/>
    </xf>
    <xf numFmtId="0" fontId="5" fillId="0" borderId="29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42" xfId="2" applyFont="1" applyFill="1" applyBorder="1" applyAlignment="1" applyProtection="1">
      <alignment horizontal="center" vertical="center"/>
      <protection locked="0"/>
    </xf>
    <xf numFmtId="0" fontId="23" fillId="0" borderId="29" xfId="4" applyFont="1" applyFill="1" applyBorder="1" applyAlignment="1">
      <alignment horizontal="left" vertical="center" wrapText="1"/>
    </xf>
    <xf numFmtId="0" fontId="23" fillId="0" borderId="27" xfId="4" applyFont="1" applyFill="1" applyBorder="1" applyAlignment="1">
      <alignment horizontal="left" vertical="center" wrapTex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1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61" xfId="4" applyFont="1" applyFill="1" applyBorder="1" applyAlignment="1">
      <alignment horizontal="left" vertical="center" wrapText="1"/>
    </xf>
    <xf numFmtId="0" fontId="23" fillId="0" borderId="43" xfId="4" applyFont="1" applyFill="1" applyBorder="1" applyAlignment="1">
      <alignment horizontal="left" vertical="center" wrapText="1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2" fillId="0" borderId="62" xfId="2" applyFont="1" applyFill="1" applyBorder="1" applyAlignment="1" applyProtection="1">
      <alignment horizontal="center" vertical="center"/>
      <protection locked="0"/>
    </xf>
    <xf numFmtId="0" fontId="22" fillId="0" borderId="62" xfId="1" applyFont="1" applyBorder="1" applyAlignment="1">
      <alignment horizontal="center" vertical="center" wrapText="1"/>
    </xf>
    <xf numFmtId="0" fontId="22" fillId="0" borderId="63" xfId="1" applyFont="1" applyBorder="1" applyAlignment="1">
      <alignment horizontal="left" vertical="center" wrapText="1"/>
    </xf>
    <xf numFmtId="0" fontId="24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 wrapText="1"/>
    </xf>
    <xf numFmtId="0" fontId="23" fillId="0" borderId="46" xfId="4" applyFont="1" applyFill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 applyProtection="1">
      <alignment horizontal="center" vertical="center"/>
      <protection locked="0"/>
    </xf>
    <xf numFmtId="0" fontId="23" fillId="0" borderId="47" xfId="4" applyFont="1" applyFill="1" applyBorder="1" applyAlignment="1">
      <alignment horizontal="left" vertical="center" wrapText="1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1" fontId="2" fillId="0" borderId="62" xfId="1" applyNumberFormat="1" applyFont="1" applyFill="1" applyBorder="1" applyAlignment="1" applyProtection="1">
      <alignment horizontal="center" vertical="center"/>
      <protection locked="0"/>
    </xf>
    <xf numFmtId="0" fontId="22" fillId="0" borderId="64" xfId="1" applyFont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left" vertical="center"/>
      <protection locked="0"/>
    </xf>
    <xf numFmtId="0" fontId="2" fillId="0" borderId="47" xfId="1" applyFont="1" applyFill="1" applyBorder="1" applyAlignment="1" applyProtection="1">
      <alignment horizontal="left" vertical="center"/>
      <protection locked="0"/>
    </xf>
    <xf numFmtId="0" fontId="2" fillId="0" borderId="43" xfId="1" applyFont="1" applyFill="1" applyBorder="1" applyAlignment="1">
      <alignment vertical="center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21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" fontId="2" fillId="0" borderId="46" xfId="1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>
      <alignment vertical="center"/>
    </xf>
    <xf numFmtId="1" fontId="2" fillId="0" borderId="43" xfId="1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17" fillId="0" borderId="46" xfId="1" applyNumberFormat="1" applyFont="1" applyFill="1" applyBorder="1" applyAlignment="1">
      <alignment vertical="center"/>
    </xf>
    <xf numFmtId="0" fontId="25" fillId="0" borderId="64" xfId="1" applyFont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2" fillId="0" borderId="54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>
      <alignment horizontal="left"/>
    </xf>
    <xf numFmtId="0" fontId="23" fillId="0" borderId="53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2" fillId="0" borderId="53" xfId="4" applyFont="1" applyFill="1" applyBorder="1" applyAlignment="1">
      <alignment horizontal="left" vertical="center" wrapText="1"/>
    </xf>
    <xf numFmtId="0" fontId="2" fillId="0" borderId="46" xfId="4" applyFont="1" applyFill="1" applyBorder="1" applyAlignment="1">
      <alignment horizontal="left" vertical="center" wrapText="1"/>
    </xf>
    <xf numFmtId="0" fontId="25" fillId="0" borderId="62" xfId="1" applyFont="1" applyBorder="1" applyAlignment="1">
      <alignment horizontal="center" vertical="center" wrapText="1"/>
    </xf>
    <xf numFmtId="0" fontId="25" fillId="0" borderId="65" xfId="1" applyFont="1" applyBorder="1" applyAlignment="1">
      <alignment vertical="center" wrapText="1"/>
    </xf>
    <xf numFmtId="0" fontId="24" fillId="0" borderId="64" xfId="4" applyFont="1" applyBorder="1" applyAlignment="1">
      <alignment vertical="center" wrapText="1"/>
    </xf>
    <xf numFmtId="0" fontId="2" fillId="0" borderId="64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2" fillId="0" borderId="41" xfId="1" applyFont="1" applyBorder="1" applyProtection="1"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2" fillId="0" borderId="43" xfId="1" applyFont="1" applyBorder="1" applyAlignment="1" applyProtection="1">
      <alignment horizontal="center"/>
      <protection locked="0"/>
    </xf>
    <xf numFmtId="0" fontId="2" fillId="0" borderId="56" xfId="1" applyFont="1" applyBorder="1" applyProtection="1">
      <protection locked="0"/>
    </xf>
    <xf numFmtId="0" fontId="2" fillId="0" borderId="67" xfId="1" applyFont="1" applyBorder="1" applyProtection="1">
      <protection locked="0"/>
    </xf>
    <xf numFmtId="0" fontId="2" fillId="0" borderId="55" xfId="1" applyFont="1" applyBorder="1" applyProtection="1"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14" fillId="0" borderId="43" xfId="1" applyFont="1" applyBorder="1" applyProtection="1">
      <protection locked="0"/>
    </xf>
    <xf numFmtId="0" fontId="7" fillId="0" borderId="43" xfId="1" applyFont="1" applyBorder="1" applyAlignment="1" applyProtection="1">
      <alignment horizontal="center"/>
      <protection locked="0"/>
    </xf>
    <xf numFmtId="0" fontId="14" fillId="0" borderId="56" xfId="1" applyFont="1" applyBorder="1" applyProtection="1">
      <protection locked="0"/>
    </xf>
    <xf numFmtId="0" fontId="14" fillId="0" borderId="67" xfId="1" applyFont="1" applyBorder="1" applyProtection="1">
      <protection locked="0"/>
    </xf>
    <xf numFmtId="0" fontId="14" fillId="0" borderId="68" xfId="1" applyFont="1" applyBorder="1" applyAlignment="1">
      <alignment horizontal="center" vertical="center" wrapText="1"/>
    </xf>
    <xf numFmtId="0" fontId="2" fillId="0" borderId="43" xfId="1" applyFont="1" applyBorder="1" applyProtection="1">
      <protection locked="0"/>
    </xf>
    <xf numFmtId="0" fontId="14" fillId="0" borderId="21" xfId="1" applyFont="1" applyBorder="1" applyAlignment="1">
      <alignment horizontal="center" vertical="center" wrapText="1"/>
    </xf>
    <xf numFmtId="0" fontId="2" fillId="0" borderId="48" xfId="1" applyFont="1" applyBorder="1" applyProtection="1"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14" fillId="0" borderId="70" xfId="1" applyFont="1" applyBorder="1" applyAlignment="1" applyProtection="1">
      <alignment horizontal="center" vertical="center"/>
      <protection locked="0"/>
    </xf>
    <xf numFmtId="0" fontId="14" fillId="0" borderId="71" xfId="1" applyFont="1" applyBorder="1" applyAlignment="1" applyProtection="1">
      <alignment horizontal="center" vertical="center"/>
      <protection locked="0"/>
    </xf>
    <xf numFmtId="0" fontId="14" fillId="0" borderId="72" xfId="1" applyFont="1" applyBorder="1" applyAlignment="1" applyProtection="1">
      <alignment horizontal="center" vertical="center"/>
      <protection locked="0"/>
    </xf>
    <xf numFmtId="0" fontId="2" fillId="0" borderId="70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Protection="1"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1" fontId="2" fillId="0" borderId="17" xfId="1" applyNumberFormat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61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63" xfId="2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0" borderId="62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2" fillId="0" borderId="74" xfId="1" applyFont="1" applyBorder="1" applyAlignment="1">
      <alignment horizontal="center" vertical="center"/>
    </xf>
    <xf numFmtId="0" fontId="7" fillId="0" borderId="5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28" fillId="0" borderId="46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9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textRotation="90"/>
    </xf>
    <xf numFmtId="0" fontId="14" fillId="0" borderId="46" xfId="1" applyFont="1" applyBorder="1" applyAlignment="1">
      <alignment horizontal="center" vertical="center" textRotation="90"/>
    </xf>
    <xf numFmtId="0" fontId="14" fillId="0" borderId="5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textRotation="90"/>
    </xf>
    <xf numFmtId="0" fontId="2" fillId="2" borderId="16" xfId="1" applyFont="1" applyFill="1" applyBorder="1" applyAlignment="1">
      <alignment horizontal="center" vertical="center" textRotation="90"/>
    </xf>
    <xf numFmtId="0" fontId="2" fillId="2" borderId="17" xfId="1" applyFont="1" applyFill="1" applyBorder="1" applyAlignment="1">
      <alignment horizontal="center" vertical="center" textRotation="90"/>
    </xf>
    <xf numFmtId="0" fontId="2" fillId="2" borderId="19" xfId="1" applyFont="1" applyFill="1" applyBorder="1" applyAlignment="1">
      <alignment horizontal="center" vertical="center" textRotation="90"/>
    </xf>
    <xf numFmtId="0" fontId="2" fillId="4" borderId="16" xfId="1" applyFont="1" applyFill="1" applyBorder="1" applyAlignment="1">
      <alignment horizontal="center" vertical="center" textRotation="90"/>
    </xf>
    <xf numFmtId="0" fontId="2" fillId="4" borderId="17" xfId="1" applyFont="1" applyFill="1" applyBorder="1" applyAlignment="1">
      <alignment horizontal="center" vertical="center" textRotation="90"/>
    </xf>
    <xf numFmtId="0" fontId="2" fillId="4" borderId="19" xfId="1" applyFont="1" applyFill="1" applyBorder="1" applyAlignment="1">
      <alignment horizontal="center" vertical="center" textRotation="90"/>
    </xf>
    <xf numFmtId="0" fontId="2" fillId="0" borderId="48" xfId="1" applyFont="1" applyBorder="1"/>
    <xf numFmtId="0" fontId="2" fillId="0" borderId="38" xfId="1" applyFont="1" applyBorder="1" applyAlignment="1">
      <alignment horizont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30" xfId="5" applyNumberFormat="1" applyFont="1" applyFill="1" applyBorder="1" applyAlignment="1">
      <alignment horizontal="left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2" xfId="1" applyFont="1" applyBorder="1"/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2" fillId="0" borderId="62" xfId="2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5" borderId="46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62" xfId="1" applyFont="1" applyBorder="1"/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4" borderId="45" xfId="1" applyFont="1" applyFill="1" applyBorder="1" applyAlignment="1">
      <alignment horizontal="center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7" fillId="3" borderId="62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2" fillId="5" borderId="73" xfId="1" applyFont="1" applyFill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/>
    </xf>
    <xf numFmtId="0" fontId="2" fillId="5" borderId="62" xfId="1" applyFont="1" applyFill="1" applyBorder="1"/>
    <xf numFmtId="0" fontId="14" fillId="0" borderId="30" xfId="5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90"/>
    </xf>
    <xf numFmtId="0" fontId="2" fillId="0" borderId="0" xfId="1" applyFont="1" applyBorder="1" applyAlignment="1">
      <alignment vertical="center" textRotation="90"/>
    </xf>
    <xf numFmtId="0" fontId="2" fillId="5" borderId="0" xfId="1" applyFont="1" applyFill="1" applyBorder="1" applyAlignment="1">
      <alignment horizontal="center" vertical="center" textRotation="90"/>
    </xf>
    <xf numFmtId="0" fontId="2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2" fillId="5" borderId="0" xfId="1" applyFont="1" applyFill="1" applyBorder="1"/>
    <xf numFmtId="0" fontId="7" fillId="0" borderId="54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2" fillId="0" borderId="76" xfId="1" applyFont="1" applyBorder="1"/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36" xfId="1" applyFont="1" applyBorder="1"/>
    <xf numFmtId="0" fontId="2" fillId="0" borderId="0" xfId="2" applyFont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/>
    <xf numFmtId="0" fontId="22" fillId="0" borderId="64" xfId="1" applyFont="1" applyBorder="1" applyAlignment="1">
      <alignment vertical="center" wrapText="1"/>
    </xf>
    <xf numFmtId="0" fontId="22" fillId="0" borderId="62" xfId="0" applyFont="1" applyBorder="1" applyAlignment="1">
      <alignment horizontal="center" vertical="top" wrapText="1"/>
    </xf>
    <xf numFmtId="0" fontId="22" fillId="0" borderId="63" xfId="0" applyFont="1" applyBorder="1" applyAlignment="1">
      <alignment horizontal="left" vertical="top" wrapText="1"/>
    </xf>
    <xf numFmtId="0" fontId="28" fillId="0" borderId="30" xfId="5" applyNumberFormat="1" applyFont="1" applyFill="1" applyBorder="1" applyAlignment="1">
      <alignment horizontal="left" vertical="center"/>
    </xf>
    <xf numFmtId="0" fontId="22" fillId="0" borderId="64" xfId="0" applyFont="1" applyBorder="1" applyAlignment="1">
      <alignment vertical="top" wrapText="1"/>
    </xf>
    <xf numFmtId="0" fontId="22" fillId="0" borderId="54" xfId="0" applyFont="1" applyBorder="1" applyAlignment="1">
      <alignment horizontal="center" vertical="top" wrapText="1"/>
    </xf>
    <xf numFmtId="0" fontId="22" fillId="0" borderId="54" xfId="0" applyFont="1" applyBorder="1" applyAlignment="1">
      <alignment horizontal="center" vertical="center" wrapText="1"/>
    </xf>
    <xf numFmtId="0" fontId="25" fillId="0" borderId="64" xfId="1" applyFont="1" applyBorder="1" applyAlignment="1">
      <alignment vertical="center" wrapText="1"/>
    </xf>
    <xf numFmtId="0" fontId="22" fillId="0" borderId="62" xfId="0" applyFont="1" applyBorder="1" applyAlignment="1">
      <alignment horizontal="center" vertical="center" wrapText="1"/>
    </xf>
    <xf numFmtId="0" fontId="25" fillId="0" borderId="64" xfId="0" applyFont="1" applyBorder="1" applyAlignment="1">
      <alignment vertical="center" wrapText="1"/>
    </xf>
    <xf numFmtId="0" fontId="28" fillId="0" borderId="43" xfId="1" applyFont="1" applyBorder="1" applyAlignment="1" applyProtection="1">
      <alignment horizontal="center"/>
      <protection locked="0"/>
    </xf>
    <xf numFmtId="0" fontId="28" fillId="0" borderId="48" xfId="1" applyFont="1" applyBorder="1" applyAlignment="1" applyProtection="1">
      <alignment horizontal="center"/>
      <protection locked="0"/>
    </xf>
    <xf numFmtId="0" fontId="28" fillId="0" borderId="7" xfId="2" applyFont="1" applyBorder="1" applyAlignment="1" applyProtection="1">
      <alignment horizontal="center" vertical="center"/>
      <protection locked="0"/>
    </xf>
    <xf numFmtId="0" fontId="28" fillId="0" borderId="73" xfId="1" applyFont="1" applyBorder="1" applyAlignment="1" applyProtection="1">
      <alignment horizontal="left" vertical="center"/>
      <protection locked="0"/>
    </xf>
    <xf numFmtId="0" fontId="28" fillId="0" borderId="63" xfId="2" applyFont="1" applyBorder="1" applyAlignment="1" applyProtection="1">
      <alignment horizontal="center" vertical="center"/>
      <protection locked="0"/>
    </xf>
    <xf numFmtId="0" fontId="28" fillId="0" borderId="13" xfId="1" applyFont="1" applyBorder="1" applyAlignment="1">
      <alignment horizontal="center" vertical="center"/>
    </xf>
    <xf numFmtId="0" fontId="6" fillId="0" borderId="0" xfId="1" applyFont="1" applyAlignment="1"/>
    <xf numFmtId="1" fontId="30" fillId="0" borderId="35" xfId="1" applyNumberFormat="1" applyFont="1" applyFill="1" applyBorder="1" applyAlignment="1">
      <alignment horizontal="center" vertical="center"/>
    </xf>
    <xf numFmtId="1" fontId="30" fillId="0" borderId="33" xfId="1" applyNumberFormat="1" applyFont="1" applyFill="1" applyBorder="1" applyAlignment="1">
      <alignment horizontal="center" vertical="center"/>
    </xf>
    <xf numFmtId="1" fontId="30" fillId="0" borderId="58" xfId="1" applyNumberFormat="1" applyFont="1" applyFill="1" applyBorder="1" applyAlignment="1">
      <alignment horizontal="center" vertical="center"/>
    </xf>
    <xf numFmtId="1" fontId="30" fillId="0" borderId="34" xfId="1" applyNumberFormat="1" applyFont="1" applyFill="1" applyBorder="1" applyAlignment="1">
      <alignment horizontal="center" vertical="center"/>
    </xf>
    <xf numFmtId="0" fontId="22" fillId="0" borderId="63" xfId="0" applyFont="1" applyBorder="1" applyAlignment="1">
      <alignment vertical="top" wrapText="1"/>
    </xf>
    <xf numFmtId="0" fontId="14" fillId="0" borderId="64" xfId="4" applyFont="1" applyBorder="1" applyAlignment="1">
      <alignment vertical="center" wrapText="1"/>
    </xf>
    <xf numFmtId="0" fontId="2" fillId="0" borderId="42" xfId="2" applyFont="1" applyFill="1" applyBorder="1" applyAlignment="1" applyProtection="1">
      <alignment horizontal="center" vertical="top"/>
      <protection locked="0"/>
    </xf>
    <xf numFmtId="0" fontId="2" fillId="0" borderId="62" xfId="2" applyFont="1" applyFill="1" applyBorder="1" applyAlignment="1" applyProtection="1">
      <alignment horizontal="center" vertical="top"/>
      <protection locked="0"/>
    </xf>
    <xf numFmtId="0" fontId="7" fillId="0" borderId="28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/>
    </xf>
    <xf numFmtId="0" fontId="22" fillId="0" borderId="64" xfId="0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63" xfId="0" applyFont="1" applyBorder="1" applyAlignment="1">
      <alignment vertical="top" wrapText="1"/>
    </xf>
    <xf numFmtId="0" fontId="22" fillId="0" borderId="64" xfId="0" applyFont="1" applyBorder="1" applyAlignment="1">
      <alignment vertical="top" wrapText="1"/>
    </xf>
    <xf numFmtId="0" fontId="6" fillId="0" borderId="0" xfId="1" applyFont="1" applyFill="1" applyBorder="1" applyAlignment="1">
      <alignment horizontal="left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5" fillId="0" borderId="65" xfId="1" applyFont="1" applyBorder="1" applyAlignment="1">
      <alignment vertical="center" wrapText="1"/>
    </xf>
    <xf numFmtId="0" fontId="25" fillId="0" borderId="64" xfId="1" applyFont="1" applyBorder="1" applyAlignment="1">
      <alignment vertical="center" wrapText="1"/>
    </xf>
    <xf numFmtId="0" fontId="22" fillId="0" borderId="63" xfId="0" applyFont="1" applyBorder="1" applyAlignment="1">
      <alignment horizontal="left" vertical="center" wrapText="1"/>
    </xf>
    <xf numFmtId="0" fontId="6" fillId="0" borderId="0" xfId="1" applyFont="1" applyBorder="1" applyAlignment="1">
      <alignment vertical="top"/>
    </xf>
    <xf numFmtId="0" fontId="5" fillId="0" borderId="0" xfId="1" applyFont="1" applyAlignment="1"/>
    <xf numFmtId="0" fontId="2" fillId="0" borderId="41" xfId="1" applyFont="1" applyFill="1" applyBorder="1" applyAlignment="1" applyProtection="1">
      <alignment vertical="center" wrapText="1"/>
      <protection locked="0"/>
    </xf>
    <xf numFmtId="0" fontId="2" fillId="0" borderId="43" xfId="1" applyFont="1" applyFill="1" applyBorder="1" applyAlignment="1" applyProtection="1">
      <alignment vertical="center" wrapText="1"/>
      <protection locked="0"/>
    </xf>
    <xf numFmtId="0" fontId="2" fillId="0" borderId="48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protection locked="0"/>
    </xf>
    <xf numFmtId="1" fontId="21" fillId="0" borderId="45" xfId="1" applyNumberFormat="1" applyFont="1" applyFill="1" applyBorder="1" applyAlignment="1">
      <alignment horizontal="center" vertical="center"/>
    </xf>
    <xf numFmtId="1" fontId="30" fillId="0" borderId="32" xfId="1" applyNumberFormat="1" applyFont="1" applyFill="1" applyBorder="1" applyAlignment="1">
      <alignment horizontal="center" vertical="center"/>
    </xf>
    <xf numFmtId="0" fontId="23" fillId="0" borderId="26" xfId="4" applyFont="1" applyFill="1" applyBorder="1" applyAlignment="1">
      <alignment horizontal="left" vertical="center" wrapText="1"/>
    </xf>
    <xf numFmtId="0" fontId="23" fillId="0" borderId="45" xfId="4" applyFont="1" applyFill="1" applyBorder="1" applyAlignment="1">
      <alignment horizontal="left" vertical="center" wrapText="1"/>
    </xf>
    <xf numFmtId="0" fontId="3" fillId="0" borderId="43" xfId="1" applyFont="1" applyFill="1" applyBorder="1" applyAlignment="1" applyProtection="1">
      <alignment horizontal="center"/>
      <protection locked="0"/>
    </xf>
    <xf numFmtId="0" fontId="18" fillId="0" borderId="43" xfId="1" applyFont="1" applyFill="1" applyBorder="1" applyAlignment="1">
      <alignment vertical="center"/>
    </xf>
    <xf numFmtId="1" fontId="21" fillId="0" borderId="43" xfId="1" applyNumberFormat="1" applyFont="1" applyFill="1" applyBorder="1" applyAlignment="1">
      <alignment horizontal="center" vertical="center"/>
    </xf>
    <xf numFmtId="1" fontId="30" fillId="0" borderId="43" xfId="1" applyNumberFormat="1" applyFont="1" applyFill="1" applyBorder="1" applyAlignment="1">
      <alignment horizontal="center" vertical="center"/>
    </xf>
    <xf numFmtId="0" fontId="15" fillId="0" borderId="63" xfId="1" applyFont="1" applyBorder="1" applyAlignment="1" applyProtection="1">
      <alignment horizontal="center" vertical="center"/>
    </xf>
    <xf numFmtId="0" fontId="2" fillId="0" borderId="48" xfId="2" applyFont="1" applyBorder="1" applyAlignment="1">
      <alignment horizontal="center" vertical="center"/>
    </xf>
    <xf numFmtId="0" fontId="2" fillId="0" borderId="38" xfId="5" applyNumberFormat="1" applyFont="1" applyFill="1" applyBorder="1" applyAlignment="1">
      <alignment horizontal="left" vertical="center"/>
    </xf>
    <xf numFmtId="0" fontId="7" fillId="0" borderId="2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1" fontId="2" fillId="0" borderId="42" xfId="1" applyNumberFormat="1" applyFont="1" applyFill="1" applyBorder="1" applyAlignment="1" applyProtection="1">
      <alignment horizontal="center" vertical="center"/>
      <protection locked="0"/>
    </xf>
    <xf numFmtId="0" fontId="28" fillId="0" borderId="37" xfId="2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left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1" fontId="2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58" xfId="1" applyFont="1" applyBorder="1" applyAlignment="1" applyProtection="1">
      <alignment horizontal="center" vertical="center"/>
    </xf>
    <xf numFmtId="0" fontId="15" fillId="0" borderId="37" xfId="1" applyFont="1" applyBorder="1" applyAlignment="1" applyProtection="1">
      <alignment horizontal="center" vertical="center"/>
    </xf>
    <xf numFmtId="0" fontId="2" fillId="0" borderId="66" xfId="1" applyFont="1" applyBorder="1" applyAlignment="1" applyProtection="1">
      <alignment horizontal="center" vertical="center"/>
      <protection locked="0"/>
    </xf>
    <xf numFmtId="0" fontId="2" fillId="0" borderId="66" xfId="2" applyFont="1" applyBorder="1" applyAlignment="1">
      <alignment horizontal="center" vertical="center"/>
    </xf>
    <xf numFmtId="0" fontId="2" fillId="0" borderId="36" xfId="5" applyNumberFormat="1" applyFont="1" applyFill="1" applyBorder="1" applyAlignment="1">
      <alignment horizontal="left" vertical="center"/>
    </xf>
    <xf numFmtId="0" fontId="2" fillId="0" borderId="66" xfId="1" applyFont="1" applyBorder="1"/>
    <xf numFmtId="0" fontId="31" fillId="0" borderId="46" xfId="0" applyFont="1" applyBorder="1"/>
    <xf numFmtId="0" fontId="31" fillId="0" borderId="46" xfId="0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38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6" fillId="0" borderId="0" xfId="1" applyFont="1" applyFill="1" applyBorder="1" applyAlignment="1">
      <alignment horizontal="left" vertical="top"/>
    </xf>
    <xf numFmtId="0" fontId="22" fillId="0" borderId="63" xfId="0" applyFont="1" applyBorder="1" applyAlignment="1">
      <alignment vertical="top" wrapText="1"/>
    </xf>
    <xf numFmtId="0" fontId="22" fillId="0" borderId="64" xfId="0" applyFont="1" applyBorder="1" applyAlignment="1">
      <alignment vertical="top" wrapText="1"/>
    </xf>
    <xf numFmtId="0" fontId="6" fillId="0" borderId="0" xfId="1" applyFont="1" applyFill="1" applyBorder="1" applyAlignment="1">
      <alignment horizontal="left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5" fillId="0" borderId="63" xfId="0" applyFont="1" applyBorder="1" applyAlignment="1">
      <alignment vertical="top" wrapText="1"/>
    </xf>
    <xf numFmtId="0" fontId="25" fillId="0" borderId="64" xfId="0" applyFont="1" applyBorder="1" applyAlignment="1">
      <alignment vertical="top" wrapText="1"/>
    </xf>
    <xf numFmtId="0" fontId="16" fillId="0" borderId="41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left"/>
      <protection locked="0"/>
    </xf>
    <xf numFmtId="0" fontId="22" fillId="0" borderId="63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22" fillId="0" borderId="14" xfId="0" applyFont="1" applyBorder="1" applyAlignment="1">
      <alignment vertical="top" wrapText="1"/>
    </xf>
    <xf numFmtId="0" fontId="22" fillId="0" borderId="60" xfId="0" applyFont="1" applyBorder="1" applyAlignment="1">
      <alignment vertical="top" wrapText="1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43" xfId="1" applyFont="1" applyFill="1" applyBorder="1" applyAlignment="1" applyProtection="1">
      <alignment horizontal="center" vertical="center" wrapText="1"/>
      <protection locked="0"/>
    </xf>
    <xf numFmtId="0" fontId="2" fillId="0" borderId="48" xfId="1" applyFont="1" applyFill="1" applyBorder="1" applyAlignment="1" applyProtection="1">
      <alignment horizontal="center" vertical="center" wrapText="1"/>
      <protection locked="0"/>
    </xf>
    <xf numFmtId="0" fontId="14" fillId="0" borderId="41" xfId="1" applyFont="1" applyFill="1" applyBorder="1" applyAlignment="1" applyProtection="1">
      <alignment horizontal="center" vertical="center" wrapText="1"/>
      <protection locked="0"/>
    </xf>
    <xf numFmtId="0" fontId="14" fillId="0" borderId="43" xfId="1" applyFont="1" applyFill="1" applyBorder="1" applyAlignment="1" applyProtection="1">
      <alignment horizontal="center" vertical="center" wrapText="1"/>
      <protection locked="0"/>
    </xf>
    <xf numFmtId="0" fontId="14" fillId="0" borderId="48" xfId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left" vertical="center"/>
      <protection locked="0"/>
    </xf>
    <xf numFmtId="187" fontId="7" fillId="0" borderId="0" xfId="1" applyNumberFormat="1" applyFont="1" applyAlignment="1" applyProtection="1">
      <alignment horizontal="left" vertical="center"/>
      <protection locked="0"/>
    </xf>
    <xf numFmtId="49" fontId="7" fillId="0" borderId="0" xfId="1" applyNumberFormat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0" fontId="14" fillId="0" borderId="67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7" fillId="0" borderId="67" xfId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center" vertical="center" wrapText="1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28" fillId="0" borderId="41" xfId="1" applyFont="1" applyBorder="1" applyAlignment="1" applyProtection="1">
      <alignment horizontal="center" vertical="center" textRotation="90"/>
      <protection locked="0"/>
    </xf>
    <xf numFmtId="0" fontId="28" fillId="0" borderId="43" xfId="1" applyFont="1" applyBorder="1" applyAlignment="1" applyProtection="1">
      <alignment horizontal="center" vertical="center" textRotation="90"/>
      <protection locked="0"/>
    </xf>
    <xf numFmtId="0" fontId="28" fillId="0" borderId="48" xfId="1" applyFont="1" applyBorder="1" applyAlignment="1" applyProtection="1">
      <alignment horizontal="center" vertical="center" textRotation="90"/>
      <protection locked="0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56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55" xfId="1" applyFont="1" applyBorder="1" applyAlignment="1">
      <alignment horizontal="left" vertical="center"/>
    </xf>
    <xf numFmtId="0" fontId="7" fillId="0" borderId="55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6" xfId="1" applyFont="1" applyFill="1" applyBorder="1" applyAlignment="1" applyProtection="1">
      <alignment horizontal="center" vertical="center" wrapText="1"/>
      <protection locked="0"/>
    </xf>
    <xf numFmtId="0" fontId="15" fillId="0" borderId="54" xfId="1" applyFont="1" applyFill="1" applyBorder="1" applyAlignment="1" applyProtection="1">
      <alignment horizontal="center" vertical="center"/>
      <protection locked="0"/>
    </xf>
    <xf numFmtId="0" fontId="7" fillId="0" borderId="5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90"/>
    </xf>
    <xf numFmtId="0" fontId="2" fillId="0" borderId="23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2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2" fillId="0" borderId="63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26" fillId="0" borderId="46" xfId="1" applyFont="1" applyFill="1" applyBorder="1" applyAlignment="1" applyProtection="1">
      <alignment horizontal="center" vertical="center" wrapText="1"/>
      <protection locked="0"/>
    </xf>
    <xf numFmtId="0" fontId="27" fillId="0" borderId="54" xfId="1" applyFont="1" applyFill="1" applyBorder="1" applyAlignment="1" applyProtection="1">
      <alignment horizontal="center" vertical="center"/>
      <protection locked="0"/>
    </xf>
  </cellXfs>
  <cellStyles count="6">
    <cellStyle name="Normal 2" xfId="1" xr:uid="{00000000-0005-0000-0000-000001000000}"/>
    <cellStyle name="Normal_2548 - ม 3 แบบพิมพ์" xfId="2" xr:uid="{00000000-0005-0000-0000-000002000000}"/>
    <cellStyle name="ปกติ" xfId="0" builtinId="0"/>
    <cellStyle name="ปกติ 2" xfId="3" xr:uid="{00000000-0005-0000-0000-000003000000}"/>
    <cellStyle name="ปกติ 2 2" xfId="4" xr:uid="{00000000-0005-0000-0000-000004000000}"/>
    <cellStyle name="ปกติ_รายชื่อนักเรียนม148 (version 1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363855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35555" y="220130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666750</xdr:colOff>
      <xdr:row>7</xdr:row>
      <xdr:rowOff>276531</xdr:rowOff>
    </xdr:from>
    <xdr:ext cx="3990975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52600" y="2533956"/>
          <a:ext cx="3990975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62231</xdr:colOff>
      <xdr:row>8</xdr:row>
      <xdr:rowOff>255435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77081" y="284623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337184</xdr:colOff>
      <xdr:row>9</xdr:row>
      <xdr:rowOff>308919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18359" y="3233094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7</xdr:col>
      <xdr:colOff>207195</xdr:colOff>
      <xdr:row>9</xdr:row>
      <xdr:rowOff>238125</xdr:rowOff>
    </xdr:from>
    <xdr:ext cx="591000" cy="318136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50470" y="3162300"/>
          <a:ext cx="591000" cy="318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299085</xdr:colOff>
      <xdr:row>11</xdr:row>
      <xdr:rowOff>255270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75410" y="384619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นางสาวณัฏฐณิชา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โยธาภักดี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6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14" name="กล่องข้อความ 1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276601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16" name="กล่องข้อความ 1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513071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17" name="กล่องข้อความ 16">
          <a:extLst>
            <a:ext uri="{FF2B5EF4-FFF2-40B4-BE49-F238E27FC236}">
              <a16:creationId xmlns:a16="http://schemas.microsoft.com/office/drawing/2014/main" id="{62E26CB3-4589-44FF-9BF5-DB018F854B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22" name="กล่องข้อความ 21">
          <a:extLst>
            <a:ext uri="{FF2B5EF4-FFF2-40B4-BE49-F238E27FC236}">
              <a16:creationId xmlns:a16="http://schemas.microsoft.com/office/drawing/2014/main" id="{52D51370-0F9A-45A9-805B-2967F82F1B95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28" name="กล่องข้อความ 27">
          <a:extLst>
            <a:ext uri="{FF2B5EF4-FFF2-40B4-BE49-F238E27FC236}">
              <a16:creationId xmlns:a16="http://schemas.microsoft.com/office/drawing/2014/main" id="{10B960CE-3939-47BF-A324-8F5B13E60B75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29" name="กล่องข้อความ 28">
          <a:extLst>
            <a:ext uri="{FF2B5EF4-FFF2-40B4-BE49-F238E27FC236}">
              <a16:creationId xmlns:a16="http://schemas.microsoft.com/office/drawing/2014/main" id="{F4990E1B-5661-48D0-8AAD-64917C744412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F5683B80-F2EC-4F0B-B735-6E6676E078D8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A2FD79A-9300-4F3B-BC2A-C1911D19F5BB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BA2E2396-A043-4A6D-BEC0-BD90CE292DC1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3EB874BF-D7CE-4038-B469-2769AC77FC94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8AEC14F-B3C7-45DF-9208-6340F360C076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234779B-015C-4A5F-BE91-5B551886657F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034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9</xdr:col>
      <xdr:colOff>321311</xdr:colOff>
      <xdr:row>8</xdr:row>
      <xdr:rowOff>264960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45636" y="2855760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327659</xdr:colOff>
      <xdr:row>9</xdr:row>
      <xdr:rowOff>270819</xdr:rowOff>
    </xdr:from>
    <xdr:ext cx="609601" cy="26258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108834" y="3194994"/>
          <a:ext cx="609601" cy="2625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216720</xdr:colOff>
      <xdr:row>9</xdr:row>
      <xdr:rowOff>269631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559995" y="319380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333500" y="388048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นายวรวุฒิ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กฐินเทศ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6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931FA572-E6AB-49B0-9F8D-6FD5B13295E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277EB6E1-C769-4906-A33E-1A1AAD704017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351D5372-C2D1-4E92-A0F9-3740F1D50CA1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773CF304-36B7-46BD-8706-2A5FB86FB953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E71AE7E7-7F4C-4D37-9486-DEDD27A8D5BD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9A085F70-B78A-435F-B7C9-4A7075C0233D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4B20A6A6-E9B3-49C3-83F6-B33908D22DC7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view="pageLayout" topLeftCell="A22" zoomScaleNormal="93" zoomScaleSheetLayoutView="100" workbookViewId="0">
      <selection activeCell="T13" sqref="T13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52" t="s">
        <v>2</v>
      </c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53" t="s">
        <v>4</v>
      </c>
      <c r="C7" s="453"/>
      <c r="D7" s="453"/>
      <c r="E7" s="453"/>
      <c r="F7" s="453"/>
      <c r="G7" s="6"/>
      <c r="H7" s="6"/>
      <c r="I7" s="7"/>
      <c r="J7" s="454" t="s">
        <v>5</v>
      </c>
      <c r="K7" s="454"/>
      <c r="L7" s="407" t="s">
        <v>6</v>
      </c>
      <c r="M7" s="407"/>
      <c r="N7" s="407"/>
      <c r="O7" s="407"/>
      <c r="P7" s="8"/>
      <c r="Q7" s="8"/>
      <c r="R7" s="6"/>
    </row>
    <row r="8" spans="2:18" ht="26.45" customHeight="1" x14ac:dyDescent="0.65">
      <c r="B8" s="8" t="s">
        <v>131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07" t="s">
        <v>8</v>
      </c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07" t="s">
        <v>10</v>
      </c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</row>
    <row r="13" spans="2:18" ht="26.45" customHeight="1" x14ac:dyDescent="0.65">
      <c r="B13" s="407" t="s">
        <v>11</v>
      </c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39" t="s">
        <v>13</v>
      </c>
      <c r="C15" s="440"/>
      <c r="D15" s="443" t="s">
        <v>14</v>
      </c>
      <c r="E15" s="444"/>
      <c r="F15" s="444"/>
      <c r="G15" s="444"/>
      <c r="H15" s="444"/>
      <c r="I15" s="444"/>
      <c r="J15" s="444"/>
      <c r="K15" s="445"/>
      <c r="L15" s="14" t="s">
        <v>15</v>
      </c>
      <c r="M15" s="14"/>
      <c r="N15" s="14"/>
      <c r="O15" s="15"/>
      <c r="P15" s="428" t="s">
        <v>16</v>
      </c>
      <c r="Q15" s="429"/>
      <c r="R15" s="430"/>
    </row>
    <row r="16" spans="2:18" ht="26.45" customHeight="1" thickBot="1" x14ac:dyDescent="0.7">
      <c r="B16" s="441"/>
      <c r="C16" s="442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46"/>
      <c r="Q16" s="446"/>
      <c r="R16" s="447"/>
    </row>
    <row r="17" spans="2:18" ht="26.45" customHeight="1" x14ac:dyDescent="0.65">
      <c r="B17" s="448">
        <f>SUM(D17:O17)</f>
        <v>19</v>
      </c>
      <c r="C17" s="449"/>
      <c r="D17" s="21">
        <f>'รวมคะแนน6-1'!W50</f>
        <v>2</v>
      </c>
      <c r="E17" s="22">
        <f>'รวมคะแนน6-1'!W49</f>
        <v>1</v>
      </c>
      <c r="F17" s="22">
        <f>'รวมคะแนน6-1'!W48</f>
        <v>2</v>
      </c>
      <c r="G17" s="22">
        <f>'รวมคะแนน6-1'!W47</f>
        <v>1</v>
      </c>
      <c r="H17" s="22">
        <f>'รวมคะแนน6-1'!W46</f>
        <v>1</v>
      </c>
      <c r="I17" s="22">
        <f>'รวมคะแนน6-1'!W45</f>
        <v>2</v>
      </c>
      <c r="J17" s="23">
        <f>'รวมคะแนน6-1'!W44</f>
        <v>2</v>
      </c>
      <c r="K17" s="24">
        <f>'รวมคะแนน6-1'!W43</f>
        <v>8</v>
      </c>
      <c r="L17" s="25">
        <f>'รวมคะแนน6-1'!W51</f>
        <v>0</v>
      </c>
      <c r="M17" s="22">
        <f>'รวมคะแนน6-1'!W52</f>
        <v>0</v>
      </c>
      <c r="N17" s="22">
        <f>'รวมคะแนน6-1'!W53</f>
        <v>0</v>
      </c>
      <c r="O17" s="24">
        <f>'รวมคะแนน6-1'!W54</f>
        <v>0</v>
      </c>
      <c r="P17" s="446"/>
      <c r="Q17" s="446"/>
      <c r="R17" s="447"/>
    </row>
    <row r="18" spans="2:18" ht="26.45" customHeight="1" thickBot="1" x14ac:dyDescent="0.7">
      <c r="B18" s="450" t="s">
        <v>21</v>
      </c>
      <c r="C18" s="451"/>
      <c r="D18" s="26">
        <f>(100/$B17)*D17</f>
        <v>10.526315789473685</v>
      </c>
      <c r="E18" s="27">
        <f t="shared" ref="E18:O18" si="0">(100/$B17)*E17</f>
        <v>5.2631578947368425</v>
      </c>
      <c r="F18" s="27">
        <f t="shared" si="0"/>
        <v>10.526315789473685</v>
      </c>
      <c r="G18" s="27">
        <f t="shared" si="0"/>
        <v>5.2631578947368425</v>
      </c>
      <c r="H18" s="27">
        <f t="shared" si="0"/>
        <v>5.2631578947368425</v>
      </c>
      <c r="I18" s="27">
        <f t="shared" si="0"/>
        <v>10.526315789473685</v>
      </c>
      <c r="J18" s="27">
        <f t="shared" si="0"/>
        <v>10.526315789473685</v>
      </c>
      <c r="K18" s="28">
        <f t="shared" si="0"/>
        <v>42.10526315789474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46"/>
      <c r="Q18" s="446"/>
      <c r="R18" s="447"/>
    </row>
    <row r="19" spans="2:18" ht="26.45" customHeight="1" thickBot="1" x14ac:dyDescent="0.7">
      <c r="B19" s="425" t="s">
        <v>22</v>
      </c>
      <c r="C19" s="426"/>
      <c r="D19" s="426"/>
      <c r="E19" s="426"/>
      <c r="F19" s="426"/>
      <c r="G19" s="427"/>
      <c r="H19" s="425" t="s">
        <v>23</v>
      </c>
      <c r="I19" s="426"/>
      <c r="J19" s="426"/>
      <c r="K19" s="426"/>
      <c r="L19" s="426"/>
      <c r="M19" s="426"/>
      <c r="N19" s="426"/>
      <c r="O19" s="427"/>
      <c r="P19" s="428" t="s">
        <v>16</v>
      </c>
      <c r="Q19" s="429"/>
      <c r="R19" s="430"/>
    </row>
    <row r="20" spans="2:18" ht="26.45" customHeight="1" x14ac:dyDescent="0.5">
      <c r="B20" s="30" t="s">
        <v>24</v>
      </c>
      <c r="C20" s="31" t="s">
        <v>25</v>
      </c>
      <c r="D20" s="431" t="s">
        <v>26</v>
      </c>
      <c r="E20" s="432"/>
      <c r="F20" s="431" t="s">
        <v>27</v>
      </c>
      <c r="G20" s="433"/>
      <c r="H20" s="434" t="s">
        <v>24</v>
      </c>
      <c r="I20" s="432"/>
      <c r="J20" s="431" t="s">
        <v>25</v>
      </c>
      <c r="K20" s="432"/>
      <c r="L20" s="431" t="s">
        <v>26</v>
      </c>
      <c r="M20" s="432"/>
      <c r="N20" s="431" t="s">
        <v>27</v>
      </c>
      <c r="O20" s="433"/>
      <c r="P20" s="435"/>
      <c r="Q20" s="435"/>
      <c r="R20" s="436"/>
    </row>
    <row r="21" spans="2:18" ht="26.45" customHeight="1" thickBot="1" x14ac:dyDescent="0.7">
      <c r="B21" s="32">
        <f>'คุณลักษณะ6-1'!L48</f>
        <v>4</v>
      </c>
      <c r="C21" s="33">
        <f>'คุณลักษณะ6-1'!L47</f>
        <v>9</v>
      </c>
      <c r="D21" s="417">
        <f>'คุณลักษณะ6-1'!L46</f>
        <v>4</v>
      </c>
      <c r="E21" s="418"/>
      <c r="F21" s="417">
        <f>'คุณลักษณะ6-1'!L45</f>
        <v>2</v>
      </c>
      <c r="G21" s="419"/>
      <c r="H21" s="420">
        <f>'คุณลักษณะ6-1'!S48</f>
        <v>2</v>
      </c>
      <c r="I21" s="421"/>
      <c r="J21" s="422">
        <f>'คุณลักษณะ6-1'!S47</f>
        <v>4</v>
      </c>
      <c r="K21" s="421"/>
      <c r="L21" s="422">
        <f>'คุณลักษณะ6-1'!S46</f>
        <v>2</v>
      </c>
      <c r="M21" s="421"/>
      <c r="N21" s="422">
        <f>'คุณลักษณะ6-1'!S45</f>
        <v>11</v>
      </c>
      <c r="O21" s="423"/>
      <c r="P21" s="437"/>
      <c r="Q21" s="437"/>
      <c r="R21" s="438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07" t="s">
        <v>29</v>
      </c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8"/>
      <c r="R23" s="39"/>
    </row>
    <row r="24" spans="2:18" ht="26.45" customHeight="1" x14ac:dyDescent="0.65">
      <c r="B24" s="38"/>
      <c r="C24" s="6"/>
      <c r="D24" s="407" t="s">
        <v>30</v>
      </c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39"/>
    </row>
    <row r="25" spans="2:18" ht="26.45" customHeight="1" x14ac:dyDescent="0.65">
      <c r="B25" s="38"/>
      <c r="C25" s="6"/>
      <c r="D25" s="407" t="s">
        <v>31</v>
      </c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39"/>
    </row>
    <row r="26" spans="2:18" ht="26.45" customHeight="1" x14ac:dyDescent="0.65">
      <c r="B26" s="38"/>
      <c r="C26" s="6"/>
      <c r="D26" s="407" t="s">
        <v>32</v>
      </c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08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09" t="s">
        <v>34</v>
      </c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24"/>
    </row>
    <row r="29" spans="2:18" ht="30" customHeight="1" x14ac:dyDescent="0.65">
      <c r="B29" s="414" t="s">
        <v>35</v>
      </c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6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07" t="s">
        <v>36</v>
      </c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8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09" t="s">
        <v>38</v>
      </c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6"/>
    </row>
    <row r="34" spans="1:19" ht="24.95" customHeight="1" x14ac:dyDescent="0.5">
      <c r="B34" s="410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</row>
    <row r="35" spans="1:19" ht="24.95" customHeight="1" x14ac:dyDescent="0.7"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7"/>
    </row>
    <row r="36" spans="1:19" ht="24.95" customHeight="1" x14ac:dyDescent="0.7"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13"/>
      <c r="J83" s="413"/>
      <c r="K83" s="413"/>
      <c r="L83" s="413"/>
      <c r="M83" s="413"/>
      <c r="N83" s="413"/>
      <c r="O83" s="413"/>
      <c r="P83" s="413"/>
      <c r="Q83" s="413"/>
      <c r="R83" s="413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0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21" activePane="bottomRight" state="frozen"/>
      <selection pane="topRight" activeCell="D1" sqref="D1"/>
      <selection pane="bottomLeft" activeCell="A7" sqref="A7"/>
      <selection pane="bottomRight" activeCell="A7" sqref="A7:XFD41"/>
    </sheetView>
  </sheetViews>
  <sheetFormatPr defaultColWidth="8.125" defaultRowHeight="21.75" x14ac:dyDescent="0.5"/>
  <cols>
    <col min="1" max="1" width="4.75" style="147" customWidth="1"/>
    <col min="2" max="2" width="2.875" style="147" customWidth="1"/>
    <col min="3" max="3" width="25.375" style="147" customWidth="1"/>
    <col min="4" max="21" width="2.375" style="147" customWidth="1"/>
    <col min="22" max="24" width="3.875" style="147" customWidth="1"/>
    <col min="25" max="25" width="4.25" style="147" customWidth="1"/>
    <col min="26" max="27" width="3.875" style="147" customWidth="1"/>
    <col min="28" max="16384" width="8.125" style="147"/>
  </cols>
  <sheetData>
    <row r="1" spans="2:27" ht="35.1" customHeight="1" thickBot="1" x14ac:dyDescent="0.6">
      <c r="B1" s="492" t="s">
        <v>140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</row>
    <row r="2" spans="2:27" ht="18.95" customHeight="1" thickBot="1" x14ac:dyDescent="0.55000000000000004">
      <c r="B2" s="148"/>
      <c r="C2" s="148"/>
      <c r="D2" s="493" t="s">
        <v>51</v>
      </c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5"/>
      <c r="V2" s="496" t="s">
        <v>52</v>
      </c>
      <c r="W2" s="497"/>
      <c r="X2" s="497"/>
      <c r="Y2" s="498"/>
      <c r="Z2" s="149" t="s">
        <v>53</v>
      </c>
      <c r="AA2" s="148"/>
    </row>
    <row r="3" spans="2:27" ht="18.95" customHeight="1" x14ac:dyDescent="0.5">
      <c r="B3" s="150" t="s">
        <v>54</v>
      </c>
      <c r="C3" s="150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3"/>
      <c r="V3" s="154" t="s">
        <v>55</v>
      </c>
      <c r="W3" s="499" t="s">
        <v>56</v>
      </c>
      <c r="X3" s="502" t="s">
        <v>57</v>
      </c>
      <c r="Y3" s="505" t="s">
        <v>44</v>
      </c>
      <c r="Z3" s="155" t="s">
        <v>58</v>
      </c>
      <c r="AA3" s="156"/>
    </row>
    <row r="4" spans="2:27" ht="18.95" customHeight="1" x14ac:dyDescent="0.55000000000000004">
      <c r="B4" s="150" t="s">
        <v>59</v>
      </c>
      <c r="C4" s="157" t="s">
        <v>92</v>
      </c>
      <c r="D4" s="158"/>
      <c r="E4" s="159"/>
      <c r="F4" s="158"/>
      <c r="G4" s="159"/>
      <c r="H4" s="158"/>
      <c r="I4" s="159"/>
      <c r="J4" s="158"/>
      <c r="K4" s="159"/>
      <c r="L4" s="158"/>
      <c r="M4" s="159"/>
      <c r="N4" s="158"/>
      <c r="O4" s="159"/>
      <c r="P4" s="158"/>
      <c r="Q4" s="159"/>
      <c r="R4" s="158"/>
      <c r="S4" s="159"/>
      <c r="T4" s="158"/>
      <c r="U4" s="159"/>
      <c r="V4" s="160" t="s">
        <v>60</v>
      </c>
      <c r="W4" s="500"/>
      <c r="X4" s="503"/>
      <c r="Y4" s="506"/>
      <c r="Z4" s="155" t="s">
        <v>61</v>
      </c>
      <c r="AA4" s="156" t="s">
        <v>62</v>
      </c>
    </row>
    <row r="5" spans="2:27" ht="18.95" customHeight="1" thickBot="1" x14ac:dyDescent="0.55000000000000004">
      <c r="B5" s="161"/>
      <c r="C5" s="150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3"/>
      <c r="V5" s="162" t="s">
        <v>63</v>
      </c>
      <c r="W5" s="501"/>
      <c r="X5" s="504"/>
      <c r="Y5" s="507"/>
      <c r="Z5" s="155" t="s">
        <v>64</v>
      </c>
      <c r="AA5" s="156"/>
    </row>
    <row r="6" spans="2:27" ht="18.95" customHeight="1" thickBot="1" x14ac:dyDescent="0.6">
      <c r="B6" s="163"/>
      <c r="C6" s="164"/>
      <c r="D6" s="165"/>
      <c r="E6" s="166"/>
      <c r="F6" s="166">
        <v>10</v>
      </c>
      <c r="G6" s="166">
        <v>10</v>
      </c>
      <c r="H6" s="166">
        <v>10</v>
      </c>
      <c r="I6" s="166">
        <v>10</v>
      </c>
      <c r="J6" s="166">
        <v>10</v>
      </c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168">
        <f t="shared" ref="V6:V19" si="0">SUM(D6:U6)</f>
        <v>50</v>
      </c>
      <c r="W6" s="169">
        <v>20</v>
      </c>
      <c r="X6" s="169">
        <v>30</v>
      </c>
      <c r="Y6" s="170">
        <f t="shared" ref="Y6:Y19" si="1">SUM(V6:X6)</f>
        <v>100</v>
      </c>
      <c r="Z6" s="171"/>
      <c r="AA6" s="163"/>
    </row>
    <row r="7" spans="2:27" ht="20.100000000000001" customHeight="1" x14ac:dyDescent="0.5">
      <c r="B7" s="172">
        <v>1</v>
      </c>
      <c r="C7" s="173" t="str">
        <f>'เวลาเรียน6-2'!D6</f>
        <v>นาย อานนท์  เข็มทอง</v>
      </c>
      <c r="D7" s="174"/>
      <c r="E7" s="175"/>
      <c r="F7" s="175">
        <v>6</v>
      </c>
      <c r="G7" s="176">
        <v>8</v>
      </c>
      <c r="H7" s="177">
        <v>8</v>
      </c>
      <c r="I7" s="177">
        <v>5</v>
      </c>
      <c r="J7" s="177">
        <v>5</v>
      </c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8"/>
      <c r="V7" s="179">
        <f t="shared" si="0"/>
        <v>32</v>
      </c>
      <c r="W7" s="175">
        <v>10</v>
      </c>
      <c r="X7" s="175">
        <v>15</v>
      </c>
      <c r="Y7" s="180">
        <f t="shared" si="1"/>
        <v>57</v>
      </c>
      <c r="Z7" s="378" t="str">
        <f t="shared" ref="Z7:Z19" si="2">IF(Y7&lt;50,"0",IF(Y7&lt;55,"1",IF(Y7&lt;60,"1.5",IF(Y7&lt;65,"2",IF(Y7&lt;70,"2.5",IF(Y7&lt;75,"3",IF(Y7&lt;80,"3.5",4)))))))</f>
        <v>1.5</v>
      </c>
      <c r="AA7" s="181"/>
    </row>
    <row r="8" spans="2:27" ht="20.100000000000001" customHeight="1" x14ac:dyDescent="0.5">
      <c r="B8" s="182">
        <v>2</v>
      </c>
      <c r="C8" s="173" t="str">
        <f>'เวลาเรียน6-2'!D7</f>
        <v>นางสาว อารีญา  ชาวมอญ</v>
      </c>
      <c r="D8" s="183"/>
      <c r="E8" s="184"/>
      <c r="F8" s="184">
        <v>5</v>
      </c>
      <c r="G8" s="185">
        <v>6</v>
      </c>
      <c r="H8" s="186">
        <v>6</v>
      </c>
      <c r="I8" s="186">
        <v>5</v>
      </c>
      <c r="J8" s="186">
        <v>5</v>
      </c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7"/>
      <c r="V8" s="188">
        <f t="shared" si="0"/>
        <v>27</v>
      </c>
      <c r="W8" s="184">
        <v>10</v>
      </c>
      <c r="X8" s="184">
        <v>15</v>
      </c>
      <c r="Y8" s="180">
        <f t="shared" si="1"/>
        <v>52</v>
      </c>
      <c r="Z8" s="378" t="str">
        <f t="shared" si="2"/>
        <v>1</v>
      </c>
      <c r="AA8" s="189"/>
    </row>
    <row r="9" spans="2:27" ht="20.100000000000001" customHeight="1" x14ac:dyDescent="0.5">
      <c r="B9" s="172">
        <v>3</v>
      </c>
      <c r="C9" s="173" t="str">
        <f>'เวลาเรียน6-2'!D8</f>
        <v>นาย ณัฐวัชร์  สุขสิทธ์</v>
      </c>
      <c r="D9" s="183"/>
      <c r="E9" s="184"/>
      <c r="F9" s="184">
        <v>6</v>
      </c>
      <c r="G9" s="185">
        <v>5</v>
      </c>
      <c r="H9" s="186">
        <v>8</v>
      </c>
      <c r="I9" s="186">
        <v>7</v>
      </c>
      <c r="J9" s="186">
        <v>6</v>
      </c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7"/>
      <c r="V9" s="188">
        <f t="shared" si="0"/>
        <v>32</v>
      </c>
      <c r="W9" s="190">
        <v>12</v>
      </c>
      <c r="X9" s="190">
        <v>15</v>
      </c>
      <c r="Y9" s="180">
        <f t="shared" si="1"/>
        <v>59</v>
      </c>
      <c r="Z9" s="378" t="str">
        <f t="shared" si="2"/>
        <v>1.5</v>
      </c>
      <c r="AA9" s="189"/>
    </row>
    <row r="10" spans="2:27" ht="20.100000000000001" customHeight="1" x14ac:dyDescent="0.5">
      <c r="B10" s="182">
        <v>4</v>
      </c>
      <c r="C10" s="173" t="str">
        <f>'เวลาเรียน6-2'!D9</f>
        <v>นาย ประสิทธิ์  ประกาศพิภาค</v>
      </c>
      <c r="D10" s="183"/>
      <c r="E10" s="184"/>
      <c r="F10" s="184">
        <v>5</v>
      </c>
      <c r="G10" s="185">
        <v>5</v>
      </c>
      <c r="H10" s="186">
        <v>6</v>
      </c>
      <c r="I10" s="186">
        <v>7</v>
      </c>
      <c r="J10" s="186">
        <v>7</v>
      </c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7"/>
      <c r="V10" s="188">
        <f t="shared" si="0"/>
        <v>30</v>
      </c>
      <c r="W10" s="184">
        <v>15</v>
      </c>
      <c r="X10" s="184">
        <v>18</v>
      </c>
      <c r="Y10" s="180">
        <f t="shared" si="1"/>
        <v>63</v>
      </c>
      <c r="Z10" s="378" t="str">
        <f t="shared" si="2"/>
        <v>2</v>
      </c>
      <c r="AA10" s="189"/>
    </row>
    <row r="11" spans="2:27" ht="20.100000000000001" customHeight="1" x14ac:dyDescent="0.5">
      <c r="B11" s="172">
        <v>5</v>
      </c>
      <c r="C11" s="173" t="str">
        <f>'เวลาเรียน6-2'!D10</f>
        <v>นาย ณัฐยศ  โหมดสง่า</v>
      </c>
      <c r="D11" s="183"/>
      <c r="E11" s="184"/>
      <c r="F11" s="184">
        <v>6</v>
      </c>
      <c r="G11" s="185">
        <v>7</v>
      </c>
      <c r="H11" s="186">
        <v>8</v>
      </c>
      <c r="I11" s="186">
        <v>8</v>
      </c>
      <c r="J11" s="186">
        <v>5</v>
      </c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7"/>
      <c r="V11" s="188">
        <f t="shared" si="0"/>
        <v>34</v>
      </c>
      <c r="W11" s="190">
        <v>12</v>
      </c>
      <c r="X11" s="190">
        <v>25</v>
      </c>
      <c r="Y11" s="180">
        <f t="shared" si="1"/>
        <v>71</v>
      </c>
      <c r="Z11" s="378" t="str">
        <f t="shared" si="2"/>
        <v>3</v>
      </c>
      <c r="AA11" s="189"/>
    </row>
    <row r="12" spans="2:27" ht="20.100000000000001" customHeight="1" x14ac:dyDescent="0.5">
      <c r="B12" s="182">
        <v>6</v>
      </c>
      <c r="C12" s="173" t="str">
        <f>'เวลาเรียน6-2'!D11</f>
        <v>นาย วิศณุ  สาธรกิจ</v>
      </c>
      <c r="D12" s="183"/>
      <c r="E12" s="184"/>
      <c r="F12" s="184">
        <v>5</v>
      </c>
      <c r="G12" s="185">
        <v>5</v>
      </c>
      <c r="H12" s="186">
        <v>6</v>
      </c>
      <c r="I12" s="186">
        <v>6</v>
      </c>
      <c r="J12" s="186">
        <v>5</v>
      </c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7"/>
      <c r="V12" s="188">
        <f t="shared" si="0"/>
        <v>27</v>
      </c>
      <c r="W12" s="184">
        <v>12</v>
      </c>
      <c r="X12" s="184">
        <v>15</v>
      </c>
      <c r="Y12" s="180">
        <f t="shared" si="1"/>
        <v>54</v>
      </c>
      <c r="Z12" s="378" t="str">
        <f t="shared" si="2"/>
        <v>1</v>
      </c>
      <c r="AA12" s="189"/>
    </row>
    <row r="13" spans="2:27" ht="20.100000000000001" customHeight="1" x14ac:dyDescent="0.5">
      <c r="B13" s="172">
        <v>7</v>
      </c>
      <c r="C13" s="173" t="str">
        <f>'เวลาเรียน6-2'!D12</f>
        <v>นางสาว สุฑาทิพย์  เกตุมณี</v>
      </c>
      <c r="D13" s="183"/>
      <c r="E13" s="184"/>
      <c r="F13" s="184">
        <v>8</v>
      </c>
      <c r="G13" s="185">
        <v>8</v>
      </c>
      <c r="H13" s="186">
        <v>9</v>
      </c>
      <c r="I13" s="186">
        <v>9</v>
      </c>
      <c r="J13" s="186">
        <v>7</v>
      </c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7"/>
      <c r="V13" s="188">
        <f t="shared" si="0"/>
        <v>41</v>
      </c>
      <c r="W13" s="190">
        <v>13</v>
      </c>
      <c r="X13" s="190">
        <v>15</v>
      </c>
      <c r="Y13" s="180">
        <f t="shared" si="1"/>
        <v>69</v>
      </c>
      <c r="Z13" s="378" t="str">
        <f t="shared" si="2"/>
        <v>2.5</v>
      </c>
      <c r="AA13" s="189"/>
    </row>
    <row r="14" spans="2:27" ht="20.100000000000001" customHeight="1" x14ac:dyDescent="0.5">
      <c r="B14" s="182">
        <v>8</v>
      </c>
      <c r="C14" s="173" t="str">
        <f>'เวลาเรียน6-2'!D13</f>
        <v>นาย ก้องภพ  ศรีรักษ์</v>
      </c>
      <c r="D14" s="183"/>
      <c r="E14" s="184"/>
      <c r="F14" s="184">
        <v>9</v>
      </c>
      <c r="G14" s="185">
        <v>9</v>
      </c>
      <c r="H14" s="186">
        <v>8</v>
      </c>
      <c r="I14" s="186">
        <v>8</v>
      </c>
      <c r="J14" s="186">
        <v>9</v>
      </c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7"/>
      <c r="V14" s="188">
        <f t="shared" si="0"/>
        <v>43</v>
      </c>
      <c r="W14" s="184">
        <v>18</v>
      </c>
      <c r="X14" s="184">
        <v>25</v>
      </c>
      <c r="Y14" s="180">
        <f t="shared" si="1"/>
        <v>86</v>
      </c>
      <c r="Z14" s="378">
        <f t="shared" si="2"/>
        <v>4</v>
      </c>
      <c r="AA14" s="189"/>
    </row>
    <row r="15" spans="2:27" ht="20.100000000000001" customHeight="1" x14ac:dyDescent="0.5">
      <c r="B15" s="172">
        <v>9</v>
      </c>
      <c r="C15" s="173" t="str">
        <f>'เวลาเรียน6-2'!D14</f>
        <v>นาย ปวริศ   มะรังษี</v>
      </c>
      <c r="D15" s="183"/>
      <c r="E15" s="184"/>
      <c r="F15" s="184">
        <v>7</v>
      </c>
      <c r="G15" s="185">
        <v>7</v>
      </c>
      <c r="H15" s="186">
        <v>6</v>
      </c>
      <c r="I15" s="186">
        <v>6</v>
      </c>
      <c r="J15" s="186">
        <v>8</v>
      </c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7"/>
      <c r="V15" s="188">
        <f t="shared" si="0"/>
        <v>34</v>
      </c>
      <c r="W15" s="190">
        <v>15</v>
      </c>
      <c r="X15" s="190">
        <v>25</v>
      </c>
      <c r="Y15" s="180">
        <f t="shared" si="1"/>
        <v>74</v>
      </c>
      <c r="Z15" s="378" t="str">
        <f t="shared" si="2"/>
        <v>3</v>
      </c>
      <c r="AA15" s="189"/>
    </row>
    <row r="16" spans="2:27" ht="20.100000000000001" customHeight="1" x14ac:dyDescent="0.5">
      <c r="B16" s="182">
        <v>10</v>
      </c>
      <c r="C16" s="173" t="str">
        <f>'เวลาเรียน6-2'!D15</f>
        <v>นาย รัชชานนท์   ปักษี</v>
      </c>
      <c r="D16" s="183"/>
      <c r="E16" s="184"/>
      <c r="F16" s="184">
        <v>9</v>
      </c>
      <c r="G16" s="185">
        <v>9</v>
      </c>
      <c r="H16" s="186">
        <v>9</v>
      </c>
      <c r="I16" s="186">
        <v>7</v>
      </c>
      <c r="J16" s="186">
        <v>9</v>
      </c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7"/>
      <c r="V16" s="188">
        <f t="shared" si="0"/>
        <v>43</v>
      </c>
      <c r="W16" s="184">
        <v>15</v>
      </c>
      <c r="X16" s="184">
        <v>22</v>
      </c>
      <c r="Y16" s="180">
        <f t="shared" si="1"/>
        <v>80</v>
      </c>
      <c r="Z16" s="378">
        <f t="shared" si="2"/>
        <v>4</v>
      </c>
      <c r="AA16" s="189"/>
    </row>
    <row r="17" spans="2:27" ht="20.100000000000001" customHeight="1" x14ac:dyDescent="0.5">
      <c r="B17" s="172">
        <v>11</v>
      </c>
      <c r="C17" s="173" t="str">
        <f>'เวลาเรียน6-2'!D16</f>
        <v>นาย จิรันธนิน  อินเรือง</v>
      </c>
      <c r="D17" s="183"/>
      <c r="E17" s="184"/>
      <c r="F17" s="184">
        <v>9</v>
      </c>
      <c r="G17" s="185">
        <v>9</v>
      </c>
      <c r="H17" s="186">
        <v>8</v>
      </c>
      <c r="I17" s="186">
        <v>8</v>
      </c>
      <c r="J17" s="186">
        <v>10</v>
      </c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7"/>
      <c r="V17" s="188">
        <f t="shared" si="0"/>
        <v>44</v>
      </c>
      <c r="W17" s="190">
        <v>10</v>
      </c>
      <c r="X17" s="190">
        <v>12</v>
      </c>
      <c r="Y17" s="180">
        <f t="shared" si="1"/>
        <v>66</v>
      </c>
      <c r="Z17" s="378" t="str">
        <f t="shared" si="2"/>
        <v>2.5</v>
      </c>
      <c r="AA17" s="189"/>
    </row>
    <row r="18" spans="2:27" ht="20.100000000000001" customHeight="1" x14ac:dyDescent="0.5">
      <c r="B18" s="182">
        <v>12</v>
      </c>
      <c r="C18" s="173" t="str">
        <f>'เวลาเรียน6-2'!D17</f>
        <v>นางสาว นันธการ์  สิวประโคน</v>
      </c>
      <c r="D18" s="183"/>
      <c r="E18" s="184"/>
      <c r="F18" s="184">
        <v>10</v>
      </c>
      <c r="G18" s="185">
        <v>10</v>
      </c>
      <c r="H18" s="186">
        <v>9</v>
      </c>
      <c r="I18" s="186">
        <v>9</v>
      </c>
      <c r="J18" s="186">
        <v>9</v>
      </c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7"/>
      <c r="V18" s="188">
        <f t="shared" si="0"/>
        <v>47</v>
      </c>
      <c r="W18" s="184">
        <v>13</v>
      </c>
      <c r="X18" s="184">
        <v>12</v>
      </c>
      <c r="Y18" s="180">
        <f t="shared" si="1"/>
        <v>72</v>
      </c>
      <c r="Z18" s="378" t="str">
        <f t="shared" si="2"/>
        <v>3</v>
      </c>
      <c r="AA18" s="189"/>
    </row>
    <row r="19" spans="2:27" ht="20.100000000000001" customHeight="1" x14ac:dyDescent="0.5">
      <c r="B19" s="172">
        <v>13</v>
      </c>
      <c r="C19" s="173" t="str">
        <f>'เวลาเรียน6-2'!D18</f>
        <v>นางสาวปารินารถ  ปานมาก</v>
      </c>
      <c r="D19" s="183"/>
      <c r="E19" s="184"/>
      <c r="F19" s="184">
        <v>10</v>
      </c>
      <c r="G19" s="185">
        <v>9</v>
      </c>
      <c r="H19" s="186">
        <v>9</v>
      </c>
      <c r="I19" s="186">
        <v>9</v>
      </c>
      <c r="J19" s="186">
        <v>9</v>
      </c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7"/>
      <c r="V19" s="188">
        <f t="shared" si="0"/>
        <v>46</v>
      </c>
      <c r="W19" s="190">
        <v>15</v>
      </c>
      <c r="X19" s="190">
        <v>18</v>
      </c>
      <c r="Y19" s="180">
        <f t="shared" si="1"/>
        <v>79</v>
      </c>
      <c r="Z19" s="378" t="str">
        <f t="shared" si="2"/>
        <v>3.5</v>
      </c>
      <c r="AA19" s="189"/>
    </row>
    <row r="20" spans="2:27" ht="20.100000000000001" customHeight="1" x14ac:dyDescent="0.5">
      <c r="B20" s="182">
        <v>14</v>
      </c>
      <c r="C20" s="173"/>
      <c r="D20" s="183"/>
      <c r="E20" s="184"/>
      <c r="F20" s="184"/>
      <c r="G20" s="185"/>
      <c r="H20" s="186"/>
      <c r="I20" s="186"/>
      <c r="J20" s="186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7"/>
      <c r="V20" s="188"/>
      <c r="W20" s="184"/>
      <c r="X20" s="184"/>
      <c r="Y20" s="180"/>
      <c r="Z20" s="378"/>
      <c r="AA20" s="189"/>
    </row>
    <row r="21" spans="2:27" ht="20.100000000000001" customHeight="1" x14ac:dyDescent="0.5">
      <c r="B21" s="172">
        <v>15</v>
      </c>
      <c r="C21" s="173"/>
      <c r="D21" s="183"/>
      <c r="E21" s="184"/>
      <c r="F21" s="184"/>
      <c r="G21" s="185"/>
      <c r="H21" s="186"/>
      <c r="I21" s="186"/>
      <c r="J21" s="186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7"/>
      <c r="V21" s="188"/>
      <c r="W21" s="190"/>
      <c r="X21" s="190"/>
      <c r="Y21" s="180"/>
      <c r="Z21" s="378"/>
      <c r="AA21" s="189"/>
    </row>
    <row r="22" spans="2:27" ht="20.100000000000001" customHeight="1" x14ac:dyDescent="0.5">
      <c r="B22" s="182">
        <v>16</v>
      </c>
      <c r="C22" s="173"/>
      <c r="D22" s="183"/>
      <c r="E22" s="184"/>
      <c r="F22" s="184"/>
      <c r="G22" s="185"/>
      <c r="H22" s="186"/>
      <c r="I22" s="186"/>
      <c r="J22" s="186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7"/>
      <c r="V22" s="188"/>
      <c r="W22" s="184"/>
      <c r="X22" s="184"/>
      <c r="Y22" s="180"/>
      <c r="Z22" s="378"/>
      <c r="AA22" s="189"/>
    </row>
    <row r="23" spans="2:27" ht="20.100000000000001" customHeight="1" x14ac:dyDescent="0.5">
      <c r="B23" s="172">
        <v>17</v>
      </c>
      <c r="C23" s="173"/>
      <c r="D23" s="183"/>
      <c r="E23" s="184"/>
      <c r="F23" s="184"/>
      <c r="G23" s="185"/>
      <c r="H23" s="186"/>
      <c r="I23" s="186"/>
      <c r="J23" s="186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7"/>
      <c r="V23" s="188"/>
      <c r="W23" s="190"/>
      <c r="X23" s="190"/>
      <c r="Y23" s="180"/>
      <c r="Z23" s="378"/>
      <c r="AA23" s="189"/>
    </row>
    <row r="24" spans="2:27" ht="20.100000000000001" customHeight="1" x14ac:dyDescent="0.5">
      <c r="B24" s="182">
        <v>18</v>
      </c>
      <c r="C24" s="173"/>
      <c r="D24" s="183"/>
      <c r="E24" s="184"/>
      <c r="F24" s="184"/>
      <c r="G24" s="185"/>
      <c r="H24" s="186"/>
      <c r="I24" s="186"/>
      <c r="J24" s="186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7"/>
      <c r="V24" s="188"/>
      <c r="W24" s="184"/>
      <c r="X24" s="184"/>
      <c r="Y24" s="180"/>
      <c r="Z24" s="378"/>
      <c r="AA24" s="189"/>
    </row>
    <row r="25" spans="2:27" ht="20.100000000000001" customHeight="1" x14ac:dyDescent="0.5">
      <c r="B25" s="172">
        <v>19</v>
      </c>
      <c r="C25" s="173"/>
      <c r="D25" s="183"/>
      <c r="E25" s="184"/>
      <c r="F25" s="184"/>
      <c r="G25" s="185"/>
      <c r="H25" s="186"/>
      <c r="I25" s="186"/>
      <c r="J25" s="186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7"/>
      <c r="V25" s="188"/>
      <c r="W25" s="190"/>
      <c r="X25" s="190"/>
      <c r="Y25" s="180"/>
      <c r="Z25" s="378"/>
      <c r="AA25" s="189"/>
    </row>
    <row r="26" spans="2:27" ht="20.100000000000001" customHeight="1" x14ac:dyDescent="0.5">
      <c r="B26" s="182">
        <v>20</v>
      </c>
      <c r="C26" s="173"/>
      <c r="D26" s="183"/>
      <c r="E26" s="184"/>
      <c r="F26" s="184"/>
      <c r="G26" s="185"/>
      <c r="H26" s="186"/>
      <c r="I26" s="186"/>
      <c r="J26" s="186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7"/>
      <c r="V26" s="188"/>
      <c r="W26" s="184"/>
      <c r="X26" s="184"/>
      <c r="Y26" s="180"/>
      <c r="Z26" s="378"/>
      <c r="AA26" s="189"/>
    </row>
    <row r="27" spans="2:27" ht="20.100000000000001" customHeight="1" x14ac:dyDescent="0.5">
      <c r="B27" s="172">
        <v>21</v>
      </c>
      <c r="C27" s="173"/>
      <c r="D27" s="183"/>
      <c r="E27" s="184"/>
      <c r="F27" s="184"/>
      <c r="G27" s="185"/>
      <c r="H27" s="186"/>
      <c r="I27" s="186"/>
      <c r="J27" s="186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7"/>
      <c r="V27" s="188"/>
      <c r="W27" s="190"/>
      <c r="X27" s="190"/>
      <c r="Y27" s="180"/>
      <c r="Z27" s="378"/>
      <c r="AA27" s="189"/>
    </row>
    <row r="28" spans="2:27" ht="20.100000000000001" customHeight="1" x14ac:dyDescent="0.5">
      <c r="B28" s="182">
        <v>22</v>
      </c>
      <c r="C28" s="173"/>
      <c r="D28" s="183"/>
      <c r="E28" s="184"/>
      <c r="F28" s="184"/>
      <c r="G28" s="185"/>
      <c r="H28" s="186"/>
      <c r="I28" s="186"/>
      <c r="J28" s="186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7"/>
      <c r="V28" s="188"/>
      <c r="W28" s="184"/>
      <c r="X28" s="184"/>
      <c r="Y28" s="180"/>
      <c r="Z28" s="378"/>
      <c r="AA28" s="189"/>
    </row>
    <row r="29" spans="2:27" ht="20.100000000000001" customHeight="1" x14ac:dyDescent="0.5">
      <c r="B29" s="172">
        <v>23</v>
      </c>
      <c r="C29" s="173"/>
      <c r="D29" s="183"/>
      <c r="E29" s="184"/>
      <c r="F29" s="184"/>
      <c r="G29" s="185"/>
      <c r="H29" s="186"/>
      <c r="I29" s="186"/>
      <c r="J29" s="186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7"/>
      <c r="V29" s="188"/>
      <c r="W29" s="190"/>
      <c r="X29" s="190"/>
      <c r="Y29" s="180"/>
      <c r="Z29" s="378"/>
      <c r="AA29" s="189"/>
    </row>
    <row r="30" spans="2:27" ht="20.100000000000001" customHeight="1" x14ac:dyDescent="0.5">
      <c r="B30" s="182">
        <v>24</v>
      </c>
      <c r="C30" s="173"/>
      <c r="D30" s="183"/>
      <c r="E30" s="184"/>
      <c r="F30" s="184"/>
      <c r="G30" s="185"/>
      <c r="H30" s="186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7"/>
      <c r="V30" s="188"/>
      <c r="W30" s="184"/>
      <c r="X30" s="184"/>
      <c r="Y30" s="180"/>
      <c r="Z30" s="378"/>
      <c r="AA30" s="189"/>
    </row>
    <row r="31" spans="2:27" ht="20.100000000000001" customHeight="1" x14ac:dyDescent="0.5">
      <c r="B31" s="191">
        <v>25</v>
      </c>
      <c r="C31" s="173"/>
      <c r="D31" s="183"/>
      <c r="E31" s="184"/>
      <c r="F31" s="184"/>
      <c r="G31" s="185"/>
      <c r="H31" s="186"/>
      <c r="I31" s="186"/>
      <c r="J31" s="186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7"/>
      <c r="V31" s="188"/>
      <c r="W31" s="184"/>
      <c r="X31" s="184"/>
      <c r="Y31" s="180"/>
      <c r="Z31" s="378"/>
      <c r="AA31" s="192"/>
    </row>
    <row r="32" spans="2:27" ht="20.100000000000001" customHeight="1" x14ac:dyDescent="0.5">
      <c r="B32" s="182">
        <v>26</v>
      </c>
      <c r="C32" s="173"/>
      <c r="D32" s="183"/>
      <c r="E32" s="184"/>
      <c r="F32" s="184"/>
      <c r="G32" s="185"/>
      <c r="H32" s="186"/>
      <c r="I32" s="186"/>
      <c r="J32" s="186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7"/>
      <c r="V32" s="188"/>
      <c r="W32" s="184"/>
      <c r="X32" s="184"/>
      <c r="Y32" s="180"/>
      <c r="Z32" s="378"/>
      <c r="AA32" s="189"/>
    </row>
    <row r="33" spans="2:27" ht="20.100000000000001" customHeight="1" x14ac:dyDescent="0.5">
      <c r="B33" s="172">
        <v>27</v>
      </c>
      <c r="C33" s="173"/>
      <c r="D33" s="183"/>
      <c r="E33" s="184"/>
      <c r="F33" s="184"/>
      <c r="G33" s="185"/>
      <c r="H33" s="186"/>
      <c r="I33" s="186"/>
      <c r="J33" s="186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7"/>
      <c r="V33" s="188"/>
      <c r="W33" s="184"/>
      <c r="X33" s="184"/>
      <c r="Y33" s="180"/>
      <c r="Z33" s="378"/>
      <c r="AA33" s="189"/>
    </row>
    <row r="34" spans="2:27" ht="20.100000000000001" customHeight="1" x14ac:dyDescent="0.5">
      <c r="B34" s="182">
        <v>28</v>
      </c>
      <c r="C34" s="173"/>
      <c r="D34" s="183"/>
      <c r="E34" s="184"/>
      <c r="F34" s="184"/>
      <c r="G34" s="185"/>
      <c r="H34" s="186"/>
      <c r="I34" s="186"/>
      <c r="J34" s="186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7"/>
      <c r="V34" s="188"/>
      <c r="W34" s="184"/>
      <c r="X34" s="184"/>
      <c r="Y34" s="180"/>
      <c r="Z34" s="378"/>
      <c r="AA34" s="189"/>
    </row>
    <row r="35" spans="2:27" ht="20.100000000000001" customHeight="1" x14ac:dyDescent="0.5">
      <c r="B35" s="172">
        <v>29</v>
      </c>
      <c r="C35" s="173"/>
      <c r="D35" s="183"/>
      <c r="E35" s="184"/>
      <c r="F35" s="184"/>
      <c r="G35" s="185"/>
      <c r="H35" s="186"/>
      <c r="I35" s="186"/>
      <c r="J35" s="186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7"/>
      <c r="V35" s="188"/>
      <c r="W35" s="184"/>
      <c r="X35" s="184"/>
      <c r="Y35" s="180"/>
      <c r="Z35" s="378"/>
      <c r="AA35" s="189"/>
    </row>
    <row r="36" spans="2:27" ht="20.100000000000001" customHeight="1" x14ac:dyDescent="0.5">
      <c r="B36" s="182">
        <v>30</v>
      </c>
      <c r="C36" s="173"/>
      <c r="D36" s="183"/>
      <c r="E36" s="184"/>
      <c r="F36" s="184"/>
      <c r="G36" s="185"/>
      <c r="H36" s="186"/>
      <c r="I36" s="186"/>
      <c r="J36" s="186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7"/>
      <c r="V36" s="188"/>
      <c r="W36" s="184"/>
      <c r="X36" s="184"/>
      <c r="Y36" s="180"/>
      <c r="Z36" s="378"/>
      <c r="AA36" s="189"/>
    </row>
    <row r="37" spans="2:27" ht="20.100000000000001" customHeight="1" x14ac:dyDescent="0.5">
      <c r="B37" s="172">
        <v>31</v>
      </c>
      <c r="C37" s="173"/>
      <c r="D37" s="183"/>
      <c r="E37" s="184"/>
      <c r="F37" s="184"/>
      <c r="G37" s="185"/>
      <c r="H37" s="186"/>
      <c r="I37" s="186"/>
      <c r="J37" s="186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7"/>
      <c r="V37" s="188"/>
      <c r="W37" s="184"/>
      <c r="X37" s="184"/>
      <c r="Y37" s="180"/>
      <c r="Z37" s="378"/>
      <c r="AA37" s="189"/>
    </row>
    <row r="38" spans="2:27" ht="20.100000000000001" customHeight="1" x14ac:dyDescent="0.5">
      <c r="B38" s="182">
        <v>32</v>
      </c>
      <c r="C38" s="173"/>
      <c r="D38" s="183"/>
      <c r="E38" s="184"/>
      <c r="F38" s="184"/>
      <c r="G38" s="185"/>
      <c r="H38" s="186"/>
      <c r="I38" s="186"/>
      <c r="J38" s="186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7"/>
      <c r="V38" s="188"/>
      <c r="W38" s="184"/>
      <c r="X38" s="184"/>
      <c r="Y38" s="180"/>
      <c r="Z38" s="378"/>
      <c r="AA38" s="189"/>
    </row>
    <row r="39" spans="2:27" ht="20.100000000000001" customHeight="1" x14ac:dyDescent="0.5">
      <c r="B39" s="182">
        <v>33</v>
      </c>
      <c r="C39" s="173"/>
      <c r="D39" s="183"/>
      <c r="E39" s="184"/>
      <c r="F39" s="184"/>
      <c r="G39" s="185"/>
      <c r="H39" s="186"/>
      <c r="I39" s="186"/>
      <c r="J39" s="186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7"/>
      <c r="V39" s="188"/>
      <c r="W39" s="184"/>
      <c r="X39" s="184"/>
      <c r="Y39" s="180"/>
      <c r="Z39" s="378"/>
      <c r="AA39" s="189"/>
    </row>
    <row r="40" spans="2:27" ht="20.100000000000001" customHeight="1" x14ac:dyDescent="0.5">
      <c r="B40" s="182">
        <v>34</v>
      </c>
      <c r="C40" s="173"/>
      <c r="D40" s="183"/>
      <c r="E40" s="184"/>
      <c r="F40" s="184"/>
      <c r="G40" s="185"/>
      <c r="H40" s="186"/>
      <c r="I40" s="186"/>
      <c r="J40" s="186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7"/>
      <c r="V40" s="188"/>
      <c r="W40" s="184"/>
      <c r="X40" s="184"/>
      <c r="Y40" s="180"/>
      <c r="Z40" s="378"/>
      <c r="AA40" s="189"/>
    </row>
    <row r="41" spans="2:27" ht="20.100000000000001" customHeight="1" x14ac:dyDescent="0.5">
      <c r="B41" s="172">
        <v>35</v>
      </c>
      <c r="C41" s="173"/>
      <c r="D41" s="183"/>
      <c r="E41" s="184"/>
      <c r="F41" s="184"/>
      <c r="G41" s="185"/>
      <c r="H41" s="186"/>
      <c r="I41" s="186"/>
      <c r="J41" s="186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7"/>
      <c r="V41" s="188"/>
      <c r="W41" s="184"/>
      <c r="X41" s="184"/>
      <c r="Y41" s="180"/>
      <c r="Z41" s="378"/>
      <c r="AA41" s="189"/>
    </row>
    <row r="42" spans="2:27" ht="17.100000000000001" customHeight="1" x14ac:dyDescent="0.5"/>
    <row r="43" spans="2:27" ht="17.100000000000001" customHeight="1" x14ac:dyDescent="0.55000000000000004">
      <c r="P43" s="193" t="s">
        <v>65</v>
      </c>
      <c r="Q43" s="193"/>
      <c r="R43" s="193"/>
      <c r="S43" s="194">
        <v>0</v>
      </c>
      <c r="U43" s="195" t="s">
        <v>66</v>
      </c>
      <c r="V43" s="196"/>
      <c r="W43" s="197">
        <f>COUNTIF($Z$7:$Z$42,"0")</f>
        <v>0</v>
      </c>
      <c r="X43" s="198" t="s">
        <v>67</v>
      </c>
      <c r="Z43" s="199"/>
    </row>
    <row r="44" spans="2:27" ht="17.100000000000001" customHeight="1" x14ac:dyDescent="0.55000000000000004">
      <c r="P44" s="193" t="s">
        <v>65</v>
      </c>
      <c r="R44" s="193"/>
      <c r="S44" s="194">
        <v>1</v>
      </c>
      <c r="U44" s="195" t="s">
        <v>66</v>
      </c>
      <c r="V44" s="196"/>
      <c r="W44" s="197">
        <f>COUNTIF($Z$7:$Z$42,"1")</f>
        <v>2</v>
      </c>
      <c r="X44" s="198" t="s">
        <v>67</v>
      </c>
    </row>
    <row r="45" spans="2:27" ht="17.100000000000001" customHeight="1" x14ac:dyDescent="0.55000000000000004">
      <c r="P45" s="193" t="s">
        <v>65</v>
      </c>
      <c r="Q45" s="193"/>
      <c r="R45" s="193"/>
      <c r="S45" s="489">
        <v>1.5</v>
      </c>
      <c r="T45" s="490"/>
      <c r="U45" s="195" t="s">
        <v>66</v>
      </c>
      <c r="V45" s="196"/>
      <c r="W45" s="197">
        <f>COUNTIF($Z$7:$Z$42,"1.5")</f>
        <v>2</v>
      </c>
      <c r="X45" s="198" t="s">
        <v>67</v>
      </c>
    </row>
    <row r="46" spans="2:27" ht="17.100000000000001" customHeight="1" x14ac:dyDescent="0.55000000000000004">
      <c r="P46" s="193" t="s">
        <v>65</v>
      </c>
      <c r="Q46" s="193"/>
      <c r="R46" s="193"/>
      <c r="S46" s="200">
        <v>2</v>
      </c>
      <c r="U46" s="195" t="s">
        <v>66</v>
      </c>
      <c r="V46" s="196"/>
      <c r="W46" s="197">
        <f>COUNTIF($Z$7:$Z$42,"2")</f>
        <v>1</v>
      </c>
      <c r="X46" s="198" t="s">
        <v>67</v>
      </c>
      <c r="Z46" s="199"/>
    </row>
    <row r="47" spans="2:27" ht="17.100000000000001" customHeight="1" x14ac:dyDescent="0.55000000000000004">
      <c r="P47" s="193" t="s">
        <v>65</v>
      </c>
      <c r="Q47" s="193"/>
      <c r="R47" s="193"/>
      <c r="S47" s="489">
        <v>2.5</v>
      </c>
      <c r="T47" s="491"/>
      <c r="U47" s="195" t="s">
        <v>66</v>
      </c>
      <c r="V47" s="196"/>
      <c r="W47" s="197">
        <f>COUNTIF($Z$7:$Z$42,"2.5")</f>
        <v>2</v>
      </c>
      <c r="X47" s="198" t="s">
        <v>67</v>
      </c>
    </row>
    <row r="48" spans="2:27" ht="17.100000000000001" customHeight="1" x14ac:dyDescent="0.55000000000000004">
      <c r="P48" s="193" t="s">
        <v>65</v>
      </c>
      <c r="Q48" s="193"/>
      <c r="R48" s="193"/>
      <c r="S48" s="194">
        <v>3</v>
      </c>
      <c r="U48" s="195" t="s">
        <v>66</v>
      </c>
      <c r="V48" s="196"/>
      <c r="W48" s="197">
        <f>COUNTIF($Z$7:$Z$42,"3")</f>
        <v>3</v>
      </c>
      <c r="X48" s="198" t="s">
        <v>67</v>
      </c>
    </row>
    <row r="49" spans="16:24" ht="17.100000000000001" customHeight="1" x14ac:dyDescent="0.55000000000000004">
      <c r="P49" s="193" t="s">
        <v>65</v>
      </c>
      <c r="Q49" s="193"/>
      <c r="R49" s="193"/>
      <c r="S49" s="489">
        <v>3.5</v>
      </c>
      <c r="T49" s="491"/>
      <c r="U49" s="195" t="s">
        <v>66</v>
      </c>
      <c r="V49" s="196"/>
      <c r="W49" s="197">
        <f>COUNTIF($Z$7:$Z$42,"3.5")</f>
        <v>1</v>
      </c>
      <c r="X49" s="198" t="s">
        <v>67</v>
      </c>
    </row>
    <row r="50" spans="16:24" ht="17.100000000000001" customHeight="1" x14ac:dyDescent="0.55000000000000004">
      <c r="P50" s="193" t="s">
        <v>65</v>
      </c>
      <c r="Q50" s="193"/>
      <c r="R50" s="193"/>
      <c r="S50" s="194">
        <v>4</v>
      </c>
      <c r="U50" s="195" t="s">
        <v>66</v>
      </c>
      <c r="V50" s="196"/>
      <c r="W50" s="197">
        <f>COUNTIF($Z$7:$Z$42,"4")</f>
        <v>2</v>
      </c>
      <c r="X50" s="198" t="s">
        <v>67</v>
      </c>
    </row>
    <row r="51" spans="16:24" ht="17.100000000000001" customHeight="1" x14ac:dyDescent="0.55000000000000004">
      <c r="Q51" s="198" t="s">
        <v>68</v>
      </c>
      <c r="S51" s="194" t="s">
        <v>17</v>
      </c>
      <c r="U51" s="195" t="s">
        <v>66</v>
      </c>
      <c r="V51" s="196"/>
      <c r="W51" s="197">
        <f>COUNTIF($Z$7:$Z$42,"ร")</f>
        <v>0</v>
      </c>
      <c r="X51" s="198" t="s">
        <v>67</v>
      </c>
    </row>
    <row r="52" spans="16:24" ht="17.100000000000001" customHeight="1" x14ac:dyDescent="0.55000000000000004">
      <c r="Q52" s="198" t="s">
        <v>68</v>
      </c>
      <c r="S52" s="198" t="s">
        <v>18</v>
      </c>
      <c r="U52" s="195" t="s">
        <v>66</v>
      </c>
      <c r="V52" s="196"/>
      <c r="W52" s="197">
        <f>COUNTIF($Z$7:$Z$42,"มส")</f>
        <v>0</v>
      </c>
      <c r="X52" s="198" t="s">
        <v>67</v>
      </c>
    </row>
    <row r="53" spans="16:24" ht="17.100000000000001" customHeight="1" x14ac:dyDescent="0.55000000000000004">
      <c r="Q53" s="198" t="s">
        <v>68</v>
      </c>
      <c r="S53" s="198" t="s">
        <v>19</v>
      </c>
      <c r="U53" s="195" t="s">
        <v>66</v>
      </c>
      <c r="V53" s="196"/>
      <c r="W53" s="197">
        <f>COUNTIF($Z$7:$Z$42,"ผ")</f>
        <v>0</v>
      </c>
      <c r="X53" s="198" t="s">
        <v>67</v>
      </c>
    </row>
    <row r="54" spans="16:24" ht="17.100000000000001" customHeight="1" x14ac:dyDescent="0.55000000000000004">
      <c r="Q54" s="198" t="s">
        <v>68</v>
      </c>
      <c r="S54" s="198" t="s">
        <v>20</v>
      </c>
      <c r="U54" s="195" t="s">
        <v>66</v>
      </c>
      <c r="V54" s="196"/>
      <c r="W54" s="197">
        <f>COUNTIF($Z$7:$Z$42,"มผ")</f>
        <v>0</v>
      </c>
      <c r="X54" s="198" t="s">
        <v>67</v>
      </c>
    </row>
    <row r="55" spans="16:24" ht="17.100000000000001" customHeight="1" x14ac:dyDescent="0.55000000000000004">
      <c r="R55" s="196"/>
      <c r="S55" s="196"/>
      <c r="T55" s="198"/>
      <c r="U55" s="198"/>
      <c r="V55" s="198"/>
      <c r="W55" s="197">
        <f>SUM(W43:W54)</f>
        <v>13</v>
      </c>
      <c r="X55" s="198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J432"/>
  <sheetViews>
    <sheetView view="pageBreakPreview" zoomScaleNormal="100" zoomScaleSheetLayoutView="100" workbookViewId="0">
      <selection activeCell="A5" sqref="A5:XFD39"/>
    </sheetView>
  </sheetViews>
  <sheetFormatPr defaultColWidth="8.125" defaultRowHeight="24" x14ac:dyDescent="0.55000000000000004"/>
  <cols>
    <col min="1" max="1" width="4.125" style="54" customWidth="1"/>
    <col min="2" max="2" width="4.75" style="215" customWidth="1"/>
    <col min="3" max="3" width="8.125" style="215"/>
    <col min="4" max="4" width="25.625" style="54" customWidth="1"/>
    <col min="5" max="6" width="8.125" style="215" customWidth="1"/>
    <col min="7" max="8" width="9.625" style="54" customWidth="1"/>
    <col min="9" max="9" width="9.625" style="216" customWidth="1"/>
    <col min="10" max="10" width="9.625" style="54" customWidth="1"/>
    <col min="11" max="16384" width="8.125" style="54"/>
  </cols>
  <sheetData>
    <row r="1" spans="2:10" ht="24.95" customHeight="1" x14ac:dyDescent="0.55000000000000004">
      <c r="B1" s="519" t="s">
        <v>69</v>
      </c>
      <c r="C1" s="519"/>
      <c r="D1" s="519"/>
      <c r="E1" s="519"/>
      <c r="F1" s="519"/>
      <c r="G1" s="519"/>
      <c r="H1" s="519"/>
      <c r="I1" s="519"/>
      <c r="J1" s="519"/>
    </row>
    <row r="2" spans="2:10" ht="24.95" customHeight="1" x14ac:dyDescent="0.55000000000000004">
      <c r="B2" s="519" t="s">
        <v>70</v>
      </c>
      <c r="C2" s="519"/>
      <c r="D2" s="519"/>
      <c r="E2" s="519"/>
      <c r="F2" s="519"/>
      <c r="G2" s="519"/>
      <c r="H2" s="519"/>
      <c r="I2" s="519"/>
      <c r="J2" s="519"/>
    </row>
    <row r="3" spans="2:10" s="52" customFormat="1" ht="18" customHeight="1" x14ac:dyDescent="0.2">
      <c r="B3" s="552" t="s">
        <v>40</v>
      </c>
      <c r="C3" s="552" t="s">
        <v>41</v>
      </c>
      <c r="D3" s="553" t="s">
        <v>42</v>
      </c>
      <c r="E3" s="201" t="s">
        <v>52</v>
      </c>
      <c r="F3" s="201" t="s">
        <v>71</v>
      </c>
      <c r="G3" s="522" t="s">
        <v>16</v>
      </c>
      <c r="H3" s="202"/>
      <c r="I3" s="203"/>
      <c r="J3" s="204"/>
    </row>
    <row r="4" spans="2:10" s="52" customFormat="1" ht="18" customHeight="1" x14ac:dyDescent="0.2">
      <c r="B4" s="552"/>
      <c r="C4" s="552"/>
      <c r="D4" s="553"/>
      <c r="E4" s="205">
        <v>100</v>
      </c>
      <c r="F4" s="205" t="s">
        <v>72</v>
      </c>
      <c r="G4" s="522"/>
      <c r="H4" s="58"/>
      <c r="I4" s="348"/>
      <c r="J4" s="207"/>
    </row>
    <row r="5" spans="2:10" s="52" customFormat="1" ht="20.100000000000001" customHeight="1" x14ac:dyDescent="0.2">
      <c r="B5" s="208">
        <v>1</v>
      </c>
      <c r="C5" s="208">
        <f>'เวลาเรียน6-2'!C6</f>
        <v>11479</v>
      </c>
      <c r="D5" s="209" t="str">
        <f>'เวลาเรียน6-2'!D6</f>
        <v>นาย อานนท์  เข็มทอง</v>
      </c>
      <c r="E5" s="208">
        <f>'รวมคะแนน6-2'!Y7</f>
        <v>57</v>
      </c>
      <c r="F5" s="208" t="str">
        <f>'รวมคะแนน6-2'!Z7</f>
        <v>1.5</v>
      </c>
      <c r="G5" s="210"/>
      <c r="H5" s="515" t="s">
        <v>12</v>
      </c>
      <c r="I5" s="515"/>
      <c r="J5" s="516"/>
    </row>
    <row r="6" spans="2:10" s="52" customFormat="1" ht="20.100000000000001" customHeight="1" x14ac:dyDescent="0.2">
      <c r="B6" s="208">
        <v>2</v>
      </c>
      <c r="C6" s="208">
        <f>'เวลาเรียน6-2'!C7</f>
        <v>11494</v>
      </c>
      <c r="D6" s="209" t="str">
        <f>'เวลาเรียน6-2'!D7</f>
        <v>นางสาว อารีญา  ชาวมอญ</v>
      </c>
      <c r="E6" s="208">
        <f>'รวมคะแนน6-2'!Y8</f>
        <v>52</v>
      </c>
      <c r="F6" s="208" t="str">
        <f>'รวมคะแนน6-2'!Z8</f>
        <v>1</v>
      </c>
      <c r="G6" s="210"/>
      <c r="H6" s="58" t="s">
        <v>73</v>
      </c>
      <c r="I6" s="348">
        <f>'รวมคะแนน6-2'!W44</f>
        <v>2</v>
      </c>
      <c r="J6" s="349" t="s">
        <v>67</v>
      </c>
    </row>
    <row r="7" spans="2:10" s="52" customFormat="1" ht="20.100000000000001" customHeight="1" x14ac:dyDescent="0.2">
      <c r="B7" s="208">
        <v>3</v>
      </c>
      <c r="C7" s="208">
        <f>'เวลาเรียน6-2'!C8</f>
        <v>11507</v>
      </c>
      <c r="D7" s="209" t="str">
        <f>'เวลาเรียน6-2'!D8</f>
        <v>นาย ณัฐวัชร์  สุขสิทธ์</v>
      </c>
      <c r="E7" s="208">
        <f>'รวมคะแนน6-2'!Y9</f>
        <v>59</v>
      </c>
      <c r="F7" s="208" t="str">
        <f>'รวมคะแนน6-2'!Z9</f>
        <v>1.5</v>
      </c>
      <c r="G7" s="210"/>
      <c r="H7" s="58" t="s">
        <v>74</v>
      </c>
      <c r="I7" s="348">
        <f>'รวมคะแนน6-2'!W45</f>
        <v>2</v>
      </c>
      <c r="J7" s="349" t="s">
        <v>67</v>
      </c>
    </row>
    <row r="8" spans="2:10" s="52" customFormat="1" ht="20.100000000000001" customHeight="1" x14ac:dyDescent="0.2">
      <c r="B8" s="208">
        <v>4</v>
      </c>
      <c r="C8" s="208">
        <f>'เวลาเรียน6-2'!C9</f>
        <v>11556</v>
      </c>
      <c r="D8" s="209" t="str">
        <f>'เวลาเรียน6-2'!D9</f>
        <v>นาย ประสิทธิ์  ประกาศพิภาค</v>
      </c>
      <c r="E8" s="208">
        <f>'รวมคะแนน6-2'!Y10</f>
        <v>63</v>
      </c>
      <c r="F8" s="208" t="str">
        <f>'รวมคะแนน6-2'!Z10</f>
        <v>2</v>
      </c>
      <c r="G8" s="210"/>
      <c r="H8" s="58" t="s">
        <v>75</v>
      </c>
      <c r="I8" s="348">
        <f>'รวมคะแนน6-2'!W46</f>
        <v>1</v>
      </c>
      <c r="J8" s="349" t="s">
        <v>67</v>
      </c>
    </row>
    <row r="9" spans="2:10" s="52" customFormat="1" ht="20.100000000000001" customHeight="1" x14ac:dyDescent="0.2">
      <c r="B9" s="208">
        <v>5</v>
      </c>
      <c r="C9" s="208">
        <f>'เวลาเรียน6-2'!C10</f>
        <v>12167</v>
      </c>
      <c r="D9" s="209" t="str">
        <f>'เวลาเรียน6-2'!D10</f>
        <v>นาย ณัฐยศ  โหมดสง่า</v>
      </c>
      <c r="E9" s="208">
        <f>'รวมคะแนน6-2'!Y11</f>
        <v>71</v>
      </c>
      <c r="F9" s="208" t="str">
        <f>'รวมคะแนน6-2'!Z11</f>
        <v>3</v>
      </c>
      <c r="G9" s="210"/>
      <c r="H9" s="58" t="s">
        <v>76</v>
      </c>
      <c r="I9" s="348">
        <f>'รวมคะแนน6-2'!W47</f>
        <v>2</v>
      </c>
      <c r="J9" s="349" t="s">
        <v>67</v>
      </c>
    </row>
    <row r="10" spans="2:10" s="52" customFormat="1" ht="20.100000000000001" customHeight="1" x14ac:dyDescent="0.2">
      <c r="B10" s="208">
        <v>6</v>
      </c>
      <c r="C10" s="208">
        <f>'เวลาเรียน6-2'!C11</f>
        <v>12180</v>
      </c>
      <c r="D10" s="209" t="str">
        <f>'เวลาเรียน6-2'!D11</f>
        <v>นาย วิศณุ  สาธรกิจ</v>
      </c>
      <c r="E10" s="208">
        <f>'รวมคะแนน6-2'!Y12</f>
        <v>54</v>
      </c>
      <c r="F10" s="208" t="str">
        <f>'รวมคะแนน6-2'!Z12</f>
        <v>1</v>
      </c>
      <c r="G10" s="210"/>
      <c r="H10" s="58" t="s">
        <v>77</v>
      </c>
      <c r="I10" s="348">
        <f>'รวมคะแนน6-2'!W48</f>
        <v>3</v>
      </c>
      <c r="J10" s="349" t="s">
        <v>67</v>
      </c>
    </row>
    <row r="11" spans="2:10" s="52" customFormat="1" ht="20.100000000000001" customHeight="1" x14ac:dyDescent="0.2">
      <c r="B11" s="208">
        <v>7</v>
      </c>
      <c r="C11" s="208">
        <f>'เวลาเรียน6-2'!C12</f>
        <v>12342</v>
      </c>
      <c r="D11" s="209" t="str">
        <f>'เวลาเรียน6-2'!D12</f>
        <v>นางสาว สุฑาทิพย์  เกตุมณี</v>
      </c>
      <c r="E11" s="208">
        <f>'รวมคะแนน6-2'!Y13</f>
        <v>69</v>
      </c>
      <c r="F11" s="208" t="str">
        <f>'รวมคะแนน6-2'!Z13</f>
        <v>2.5</v>
      </c>
      <c r="G11" s="210"/>
      <c r="H11" s="58" t="s">
        <v>78</v>
      </c>
      <c r="I11" s="348">
        <f>'รวมคะแนน6-2'!W49</f>
        <v>1</v>
      </c>
      <c r="J11" s="349" t="s">
        <v>67</v>
      </c>
    </row>
    <row r="12" spans="2:10" s="52" customFormat="1" ht="20.100000000000001" customHeight="1" x14ac:dyDescent="0.2">
      <c r="B12" s="208">
        <v>8</v>
      </c>
      <c r="C12" s="208">
        <f>'เวลาเรียน6-2'!C13</f>
        <v>12924</v>
      </c>
      <c r="D12" s="209" t="str">
        <f>'เวลาเรียน6-2'!D13</f>
        <v>นาย ก้องภพ  ศรีรักษ์</v>
      </c>
      <c r="E12" s="208">
        <f>'รวมคะแนน6-2'!Y14</f>
        <v>86</v>
      </c>
      <c r="F12" s="208">
        <f>'รวมคะแนน6-2'!Z14</f>
        <v>4</v>
      </c>
      <c r="G12" s="210"/>
      <c r="H12" s="58" t="s">
        <v>79</v>
      </c>
      <c r="I12" s="348">
        <f>'รวมคะแนน6-2'!W50</f>
        <v>2</v>
      </c>
      <c r="J12" s="349" t="s">
        <v>67</v>
      </c>
    </row>
    <row r="13" spans="2:10" s="52" customFormat="1" ht="20.100000000000001" customHeight="1" x14ac:dyDescent="0.2">
      <c r="B13" s="208">
        <v>9</v>
      </c>
      <c r="C13" s="208">
        <f>'เวลาเรียน6-2'!C14</f>
        <v>13319</v>
      </c>
      <c r="D13" s="209" t="str">
        <f>'เวลาเรียน6-2'!D14</f>
        <v>นาย ปวริศ   มะรังษี</v>
      </c>
      <c r="E13" s="208">
        <f>'รวมคะแนน6-2'!Y15</f>
        <v>74</v>
      </c>
      <c r="F13" s="208" t="str">
        <f>'รวมคะแนน6-2'!Z15</f>
        <v>3</v>
      </c>
      <c r="G13" s="210"/>
      <c r="H13" s="211" t="s">
        <v>80</v>
      </c>
      <c r="I13" s="350">
        <f>SUM(I6:I12)</f>
        <v>13</v>
      </c>
      <c r="J13" s="351" t="s">
        <v>67</v>
      </c>
    </row>
    <row r="14" spans="2:10" s="52" customFormat="1" ht="20.100000000000001" customHeight="1" x14ac:dyDescent="0.2">
      <c r="B14" s="208">
        <v>10</v>
      </c>
      <c r="C14" s="208">
        <f>'เวลาเรียน6-2'!C15</f>
        <v>13320</v>
      </c>
      <c r="D14" s="209" t="str">
        <f>'เวลาเรียน6-2'!D15</f>
        <v>นาย รัชชานนท์   ปักษี</v>
      </c>
      <c r="E14" s="208">
        <f>'รวมคะแนน6-2'!Y16</f>
        <v>80</v>
      </c>
      <c r="F14" s="208">
        <f>'รวมคะแนน6-2'!Z16</f>
        <v>4</v>
      </c>
      <c r="G14" s="210"/>
      <c r="H14" s="58" t="s">
        <v>81</v>
      </c>
      <c r="I14" s="348">
        <f>'รวมคะแนน6-2'!W43</f>
        <v>0</v>
      </c>
      <c r="J14" s="349" t="s">
        <v>67</v>
      </c>
    </row>
    <row r="15" spans="2:10" s="52" customFormat="1" ht="20.100000000000001" customHeight="1" x14ac:dyDescent="0.2">
      <c r="B15" s="208">
        <v>11</v>
      </c>
      <c r="C15" s="208">
        <f>'เวลาเรียน6-2'!C16</f>
        <v>13373</v>
      </c>
      <c r="D15" s="209" t="str">
        <f>'เวลาเรียน6-2'!D16</f>
        <v>นาย จิรันธนิน  อินเรือง</v>
      </c>
      <c r="E15" s="208">
        <f>'รวมคะแนน6-2'!Y17</f>
        <v>66</v>
      </c>
      <c r="F15" s="208" t="str">
        <f>'รวมคะแนน6-2'!Z17</f>
        <v>2.5</v>
      </c>
      <c r="G15" s="210"/>
      <c r="H15" s="58" t="s">
        <v>17</v>
      </c>
      <c r="I15" s="348">
        <f>'รวมคะแนน6-2'!W51</f>
        <v>0</v>
      </c>
      <c r="J15" s="349" t="s">
        <v>67</v>
      </c>
    </row>
    <row r="16" spans="2:10" s="52" customFormat="1" ht="20.100000000000001" customHeight="1" x14ac:dyDescent="0.2">
      <c r="B16" s="208">
        <v>12</v>
      </c>
      <c r="C16" s="208">
        <f>'เวลาเรียน6-2'!C17</f>
        <v>13508</v>
      </c>
      <c r="D16" s="209" t="str">
        <f>'เวลาเรียน6-2'!D17</f>
        <v>นางสาว นันธการ์  สิวประโคน</v>
      </c>
      <c r="E16" s="208">
        <f>'รวมคะแนน6-2'!Y18</f>
        <v>72</v>
      </c>
      <c r="F16" s="208" t="str">
        <f>'รวมคะแนน6-2'!Z18</f>
        <v>3</v>
      </c>
      <c r="G16" s="210"/>
      <c r="H16" s="58" t="s">
        <v>18</v>
      </c>
      <c r="I16" s="348">
        <f>'รวมคะแนน6-2'!W52</f>
        <v>0</v>
      </c>
      <c r="J16" s="349" t="s">
        <v>67</v>
      </c>
    </row>
    <row r="17" spans="2:10" s="52" customFormat="1" ht="20.100000000000001" customHeight="1" x14ac:dyDescent="0.2">
      <c r="B17" s="208">
        <v>13</v>
      </c>
      <c r="C17" s="208">
        <f>'เวลาเรียน6-2'!C18</f>
        <v>13719</v>
      </c>
      <c r="D17" s="209" t="str">
        <f>'เวลาเรียน6-2'!D18</f>
        <v>นางสาวปารินารถ  ปานมาก</v>
      </c>
      <c r="E17" s="208">
        <f>'รวมคะแนน6-2'!Y19</f>
        <v>79</v>
      </c>
      <c r="F17" s="208" t="str">
        <f>'รวมคะแนน6-2'!Z19</f>
        <v>3.5</v>
      </c>
      <c r="G17" s="210"/>
      <c r="H17" s="211" t="s">
        <v>82</v>
      </c>
      <c r="I17" s="350">
        <f>SUM(I14:I16)</f>
        <v>0</v>
      </c>
      <c r="J17" s="351" t="s">
        <v>67</v>
      </c>
    </row>
    <row r="18" spans="2:10" s="52" customFormat="1" ht="20.100000000000001" customHeight="1" x14ac:dyDescent="0.2">
      <c r="B18" s="208">
        <v>14</v>
      </c>
      <c r="C18" s="208"/>
      <c r="D18" s="209"/>
      <c r="E18" s="208"/>
      <c r="F18" s="208"/>
      <c r="G18" s="210"/>
      <c r="H18" s="211" t="s">
        <v>44</v>
      </c>
      <c r="I18" s="212">
        <f>SUM(I13,(I17),)</f>
        <v>13</v>
      </c>
      <c r="J18" s="351" t="s">
        <v>67</v>
      </c>
    </row>
    <row r="19" spans="2:10" s="52" customFormat="1" ht="20.100000000000001" customHeight="1" x14ac:dyDescent="0.2">
      <c r="B19" s="208">
        <v>15</v>
      </c>
      <c r="C19" s="208"/>
      <c r="D19" s="209"/>
      <c r="E19" s="208"/>
      <c r="F19" s="208"/>
      <c r="G19" s="210"/>
    </row>
    <row r="20" spans="2:10" s="52" customFormat="1" ht="20.100000000000001" customHeight="1" x14ac:dyDescent="0.2">
      <c r="B20" s="208">
        <v>16</v>
      </c>
      <c r="C20" s="208"/>
      <c r="D20" s="209"/>
      <c r="E20" s="208"/>
      <c r="F20" s="208"/>
      <c r="G20" s="210"/>
      <c r="H20" s="517" t="s">
        <v>141</v>
      </c>
      <c r="I20" s="513"/>
      <c r="J20" s="514"/>
    </row>
    <row r="21" spans="2:10" s="52" customFormat="1" ht="20.100000000000001" customHeight="1" x14ac:dyDescent="0.2">
      <c r="B21" s="208">
        <v>17</v>
      </c>
      <c r="C21" s="208"/>
      <c r="D21" s="209"/>
      <c r="E21" s="208"/>
      <c r="F21" s="208"/>
      <c r="G21" s="210"/>
      <c r="H21" s="518" t="s">
        <v>84</v>
      </c>
      <c r="I21" s="511"/>
      <c r="J21" s="512"/>
    </row>
    <row r="22" spans="2:10" s="52" customFormat="1" ht="20.100000000000001" customHeight="1" x14ac:dyDescent="0.2">
      <c r="B22" s="208">
        <v>18</v>
      </c>
      <c r="C22" s="208"/>
      <c r="D22" s="209"/>
      <c r="E22" s="208"/>
      <c r="F22" s="208"/>
      <c r="G22" s="210"/>
      <c r="H22" s="58"/>
      <c r="I22" s="58"/>
      <c r="J22" s="207"/>
    </row>
    <row r="23" spans="2:10" s="52" customFormat="1" ht="20.100000000000001" customHeight="1" x14ac:dyDescent="0.2">
      <c r="B23" s="208">
        <v>19</v>
      </c>
      <c r="C23" s="208"/>
      <c r="D23" s="209"/>
      <c r="E23" s="208"/>
      <c r="F23" s="208"/>
      <c r="G23" s="210"/>
      <c r="H23" s="517" t="s">
        <v>142</v>
      </c>
      <c r="I23" s="513"/>
      <c r="J23" s="514"/>
    </row>
    <row r="24" spans="2:10" s="52" customFormat="1" ht="20.100000000000001" customHeight="1" x14ac:dyDescent="0.2">
      <c r="B24" s="208">
        <v>20</v>
      </c>
      <c r="C24" s="208"/>
      <c r="D24" s="209"/>
      <c r="E24" s="208"/>
      <c r="F24" s="208"/>
      <c r="G24" s="210"/>
      <c r="H24" s="518" t="s">
        <v>84</v>
      </c>
      <c r="I24" s="511"/>
      <c r="J24" s="512"/>
    </row>
    <row r="25" spans="2:10" s="52" customFormat="1" ht="20.100000000000001" customHeight="1" x14ac:dyDescent="0.2">
      <c r="B25" s="208">
        <v>21</v>
      </c>
      <c r="C25" s="208"/>
      <c r="D25" s="209"/>
      <c r="E25" s="208"/>
      <c r="F25" s="208"/>
      <c r="G25" s="210"/>
      <c r="H25" s="58"/>
      <c r="I25" s="58"/>
      <c r="J25" s="207"/>
    </row>
    <row r="26" spans="2:10" s="52" customFormat="1" ht="20.100000000000001" customHeight="1" x14ac:dyDescent="0.2">
      <c r="B26" s="208">
        <v>22</v>
      </c>
      <c r="C26" s="208"/>
      <c r="D26" s="209"/>
      <c r="E26" s="208"/>
      <c r="F26" s="208"/>
      <c r="G26" s="210"/>
      <c r="H26" s="513" t="s">
        <v>143</v>
      </c>
      <c r="I26" s="513"/>
      <c r="J26" s="514"/>
    </row>
    <row r="27" spans="2:10" s="52" customFormat="1" ht="20.100000000000001" customHeight="1" x14ac:dyDescent="0.2">
      <c r="B27" s="208">
        <v>23</v>
      </c>
      <c r="C27" s="208"/>
      <c r="D27" s="209"/>
      <c r="E27" s="208"/>
      <c r="F27" s="208"/>
      <c r="G27" s="210"/>
      <c r="H27" s="511" t="s">
        <v>138</v>
      </c>
      <c r="I27" s="511"/>
      <c r="J27" s="512"/>
    </row>
    <row r="28" spans="2:10" s="52" customFormat="1" ht="20.100000000000001" customHeight="1" x14ac:dyDescent="0.2">
      <c r="B28" s="208">
        <v>24</v>
      </c>
      <c r="C28" s="208"/>
      <c r="D28" s="209"/>
      <c r="E28" s="208"/>
      <c r="F28" s="208"/>
      <c r="G28" s="210"/>
      <c r="H28" s="58"/>
      <c r="I28" s="58"/>
      <c r="J28" s="207"/>
    </row>
    <row r="29" spans="2:10" s="52" customFormat="1" ht="20.100000000000001" customHeight="1" x14ac:dyDescent="0.2">
      <c r="B29" s="208">
        <v>25</v>
      </c>
      <c r="C29" s="208"/>
      <c r="D29" s="209"/>
      <c r="E29" s="208"/>
      <c r="F29" s="208"/>
      <c r="G29" s="210"/>
      <c r="H29" s="513" t="s">
        <v>144</v>
      </c>
      <c r="I29" s="513"/>
      <c r="J29" s="514"/>
    </row>
    <row r="30" spans="2:10" s="52" customFormat="1" ht="20.100000000000001" customHeight="1" x14ac:dyDescent="0.2">
      <c r="B30" s="208">
        <v>26</v>
      </c>
      <c r="C30" s="208"/>
      <c r="D30" s="209"/>
      <c r="E30" s="208"/>
      <c r="F30" s="208"/>
      <c r="G30" s="210"/>
      <c r="H30" s="511" t="s">
        <v>85</v>
      </c>
      <c r="I30" s="511"/>
      <c r="J30" s="512"/>
    </row>
    <row r="31" spans="2:10" s="52" customFormat="1" ht="20.100000000000001" customHeight="1" x14ac:dyDescent="0.2">
      <c r="B31" s="208">
        <v>27</v>
      </c>
      <c r="C31" s="208"/>
      <c r="D31" s="209"/>
      <c r="E31" s="208"/>
      <c r="F31" s="208"/>
      <c r="G31" s="210"/>
      <c r="H31" s="513"/>
      <c r="I31" s="513"/>
      <c r="J31" s="514"/>
    </row>
    <row r="32" spans="2:10" s="52" customFormat="1" ht="20.100000000000001" customHeight="1" x14ac:dyDescent="0.2">
      <c r="B32" s="208">
        <v>28</v>
      </c>
      <c r="C32" s="208"/>
      <c r="D32" s="209"/>
      <c r="E32" s="208"/>
      <c r="F32" s="208"/>
      <c r="G32" s="210"/>
      <c r="H32" s="511"/>
      <c r="I32" s="511"/>
      <c r="J32" s="512"/>
    </row>
    <row r="33" spans="2:10" s="52" customFormat="1" ht="20.100000000000001" customHeight="1" x14ac:dyDescent="0.2">
      <c r="B33" s="208">
        <v>29</v>
      </c>
      <c r="C33" s="208"/>
      <c r="D33" s="209"/>
      <c r="E33" s="208"/>
      <c r="F33" s="208"/>
      <c r="G33" s="210"/>
      <c r="H33" s="58"/>
      <c r="I33" s="58"/>
      <c r="J33" s="207"/>
    </row>
    <row r="34" spans="2:10" s="52" customFormat="1" ht="20.100000000000001" customHeight="1" x14ac:dyDescent="0.2">
      <c r="B34" s="208">
        <v>30</v>
      </c>
      <c r="C34" s="208"/>
      <c r="D34" s="209"/>
      <c r="E34" s="208"/>
      <c r="F34" s="208"/>
      <c r="G34" s="210"/>
      <c r="H34" s="513"/>
      <c r="I34" s="513"/>
      <c r="J34" s="514"/>
    </row>
    <row r="35" spans="2:10" s="52" customFormat="1" ht="20.100000000000001" customHeight="1" x14ac:dyDescent="0.2">
      <c r="B35" s="208">
        <v>31</v>
      </c>
      <c r="C35" s="208"/>
      <c r="D35" s="209"/>
      <c r="E35" s="208"/>
      <c r="F35" s="208"/>
      <c r="G35" s="210"/>
      <c r="H35" s="511"/>
      <c r="I35" s="511"/>
      <c r="J35" s="512"/>
    </row>
    <row r="36" spans="2:10" s="52" customFormat="1" ht="20.100000000000001" customHeight="1" x14ac:dyDescent="0.2">
      <c r="B36" s="208">
        <v>32</v>
      </c>
      <c r="C36" s="208"/>
      <c r="D36" s="209"/>
      <c r="E36" s="208"/>
      <c r="F36" s="208"/>
      <c r="G36" s="210"/>
      <c r="H36" s="58"/>
      <c r="I36" s="58"/>
      <c r="J36" s="207"/>
    </row>
    <row r="37" spans="2:10" s="52" customFormat="1" ht="20.100000000000001" customHeight="1" x14ac:dyDescent="0.2">
      <c r="B37" s="208">
        <v>33</v>
      </c>
      <c r="C37" s="208"/>
      <c r="D37" s="209"/>
      <c r="E37" s="208"/>
      <c r="F37" s="208"/>
      <c r="G37" s="210"/>
      <c r="H37" s="58"/>
      <c r="I37" s="58"/>
      <c r="J37" s="207"/>
    </row>
    <row r="38" spans="2:10" s="52" customFormat="1" ht="20.100000000000001" customHeight="1" x14ac:dyDescent="0.2">
      <c r="B38" s="208">
        <v>34</v>
      </c>
      <c r="C38" s="208"/>
      <c r="D38" s="209"/>
      <c r="E38" s="208"/>
      <c r="F38" s="208"/>
      <c r="G38" s="210"/>
      <c r="H38" s="58"/>
      <c r="I38" s="58"/>
      <c r="J38" s="207"/>
    </row>
    <row r="39" spans="2:10" s="52" customFormat="1" ht="20.100000000000001" customHeight="1" x14ac:dyDescent="0.2">
      <c r="B39" s="208">
        <v>35</v>
      </c>
      <c r="C39" s="208"/>
      <c r="D39" s="209"/>
      <c r="E39" s="208"/>
      <c r="F39" s="208"/>
      <c r="G39" s="210"/>
      <c r="H39" s="213"/>
      <c r="I39" s="213"/>
      <c r="J39" s="214"/>
    </row>
    <row r="40" spans="2:10" s="52" customFormat="1" ht="18" customHeight="1" x14ac:dyDescent="0.2">
      <c r="B40" s="215"/>
      <c r="C40" s="215"/>
      <c r="E40" s="215"/>
      <c r="F40" s="215"/>
      <c r="I40" s="215"/>
    </row>
    <row r="41" spans="2:10" s="52" customFormat="1" ht="18" customHeight="1" x14ac:dyDescent="0.2">
      <c r="B41" s="215"/>
      <c r="C41" s="215"/>
      <c r="E41" s="215"/>
      <c r="F41" s="215"/>
      <c r="I41" s="215"/>
    </row>
    <row r="42" spans="2:10" s="52" customFormat="1" ht="18" customHeight="1" x14ac:dyDescent="0.2">
      <c r="B42" s="215"/>
      <c r="C42" s="215"/>
      <c r="E42" s="215"/>
      <c r="F42" s="215"/>
      <c r="I42" s="215"/>
    </row>
    <row r="43" spans="2:10" s="52" customFormat="1" ht="18" customHeight="1" x14ac:dyDescent="0.2">
      <c r="B43" s="215"/>
      <c r="C43" s="215"/>
      <c r="E43" s="215"/>
      <c r="F43" s="215"/>
      <c r="I43" s="215"/>
    </row>
    <row r="44" spans="2:10" s="52" customFormat="1" ht="18" customHeight="1" x14ac:dyDescent="0.2">
      <c r="B44" s="215"/>
      <c r="C44" s="215"/>
      <c r="E44" s="215"/>
      <c r="F44" s="215"/>
      <c r="I44" s="215"/>
    </row>
    <row r="45" spans="2:10" s="52" customFormat="1" ht="18" customHeight="1" x14ac:dyDescent="0.2">
      <c r="B45" s="215"/>
      <c r="C45" s="215"/>
      <c r="E45" s="215"/>
      <c r="F45" s="215"/>
      <c r="I45" s="215"/>
    </row>
    <row r="46" spans="2:10" s="52" customFormat="1" ht="18" customHeight="1" x14ac:dyDescent="0.2">
      <c r="B46" s="215"/>
      <c r="C46" s="215"/>
      <c r="E46" s="215"/>
      <c r="F46" s="215"/>
      <c r="I46" s="215"/>
    </row>
    <row r="47" spans="2:10" s="52" customFormat="1" ht="18" customHeight="1" x14ac:dyDescent="0.2">
      <c r="B47" s="215"/>
      <c r="C47" s="215"/>
      <c r="E47" s="215"/>
      <c r="F47" s="215"/>
      <c r="I47" s="215"/>
    </row>
    <row r="48" spans="2:10" s="52" customFormat="1" ht="18" customHeight="1" x14ac:dyDescent="0.2">
      <c r="B48" s="215"/>
      <c r="C48" s="215"/>
      <c r="E48" s="215"/>
      <c r="F48" s="215"/>
      <c r="I48" s="215"/>
    </row>
    <row r="49" spans="2:9" s="52" customFormat="1" ht="18" customHeight="1" x14ac:dyDescent="0.2">
      <c r="B49" s="215"/>
      <c r="C49" s="215"/>
      <c r="E49" s="215"/>
      <c r="F49" s="215"/>
      <c r="I49" s="215"/>
    </row>
    <row r="50" spans="2:9" s="52" customFormat="1" ht="18" customHeight="1" x14ac:dyDescent="0.2">
      <c r="B50" s="215"/>
      <c r="C50" s="215"/>
      <c r="E50" s="215"/>
      <c r="F50" s="215"/>
      <c r="I50" s="215"/>
    </row>
    <row r="51" spans="2:9" s="52" customFormat="1" ht="18" customHeight="1" x14ac:dyDescent="0.2">
      <c r="B51" s="215"/>
      <c r="C51" s="215"/>
      <c r="E51" s="215"/>
      <c r="F51" s="215"/>
      <c r="I51" s="215"/>
    </row>
    <row r="52" spans="2:9" s="52" customFormat="1" ht="18" customHeight="1" x14ac:dyDescent="0.2">
      <c r="B52" s="215"/>
      <c r="C52" s="215"/>
      <c r="E52" s="215"/>
      <c r="F52" s="215"/>
      <c r="I52" s="215"/>
    </row>
    <row r="53" spans="2:9" s="52" customFormat="1" ht="18" customHeight="1" x14ac:dyDescent="0.2">
      <c r="B53" s="215"/>
      <c r="C53" s="215"/>
      <c r="E53" s="215"/>
      <c r="F53" s="215"/>
      <c r="I53" s="215"/>
    </row>
    <row r="54" spans="2:9" s="52" customFormat="1" ht="18" customHeight="1" x14ac:dyDescent="0.2">
      <c r="B54" s="215"/>
      <c r="C54" s="215"/>
      <c r="E54" s="215"/>
      <c r="F54" s="215"/>
      <c r="I54" s="215"/>
    </row>
    <row r="55" spans="2:9" s="52" customFormat="1" ht="18" customHeight="1" x14ac:dyDescent="0.2">
      <c r="B55" s="215"/>
      <c r="C55" s="215"/>
      <c r="E55" s="215"/>
      <c r="F55" s="215"/>
      <c r="I55" s="215"/>
    </row>
    <row r="56" spans="2:9" s="52" customFormat="1" ht="18" customHeight="1" x14ac:dyDescent="0.2">
      <c r="B56" s="215"/>
      <c r="C56" s="215"/>
      <c r="E56" s="215"/>
      <c r="F56" s="215"/>
      <c r="I56" s="215"/>
    </row>
    <row r="57" spans="2:9" s="52" customFormat="1" ht="18" customHeight="1" x14ac:dyDescent="0.2">
      <c r="B57" s="215"/>
      <c r="C57" s="215"/>
      <c r="E57" s="215"/>
      <c r="F57" s="215"/>
      <c r="I57" s="215"/>
    </row>
    <row r="58" spans="2:9" s="52" customFormat="1" ht="18" customHeight="1" x14ac:dyDescent="0.2">
      <c r="B58" s="215"/>
      <c r="C58" s="215"/>
      <c r="E58" s="215"/>
      <c r="F58" s="215"/>
      <c r="I58" s="215"/>
    </row>
    <row r="59" spans="2:9" s="52" customFormat="1" ht="18" customHeight="1" x14ac:dyDescent="0.2">
      <c r="B59" s="215"/>
      <c r="C59" s="215"/>
      <c r="E59" s="215"/>
      <c r="F59" s="215"/>
      <c r="I59" s="215"/>
    </row>
    <row r="60" spans="2:9" s="52" customFormat="1" ht="18" customHeight="1" x14ac:dyDescent="0.2">
      <c r="B60" s="215"/>
      <c r="C60" s="215"/>
      <c r="E60" s="215"/>
      <c r="F60" s="215"/>
      <c r="I60" s="215"/>
    </row>
    <row r="61" spans="2:9" s="52" customFormat="1" ht="18" customHeight="1" x14ac:dyDescent="0.2">
      <c r="B61" s="215"/>
      <c r="C61" s="215"/>
      <c r="E61" s="215"/>
      <c r="F61" s="215"/>
      <c r="I61" s="215"/>
    </row>
    <row r="62" spans="2:9" s="52" customFormat="1" ht="18" customHeight="1" x14ac:dyDescent="0.2">
      <c r="B62" s="215"/>
      <c r="C62" s="215"/>
      <c r="E62" s="215"/>
      <c r="F62" s="215"/>
      <c r="I62" s="215"/>
    </row>
    <row r="63" spans="2:9" s="52" customFormat="1" ht="18" customHeight="1" x14ac:dyDescent="0.2">
      <c r="B63" s="215"/>
      <c r="C63" s="215"/>
      <c r="E63" s="215"/>
      <c r="F63" s="215"/>
      <c r="I63" s="215"/>
    </row>
    <row r="64" spans="2:9" s="52" customFormat="1" ht="18" customHeight="1" x14ac:dyDescent="0.2">
      <c r="B64" s="215"/>
      <c r="C64" s="215"/>
      <c r="E64" s="215"/>
      <c r="F64" s="215"/>
      <c r="I64" s="215"/>
    </row>
    <row r="65" spans="2:9" s="52" customFormat="1" ht="18" customHeight="1" x14ac:dyDescent="0.2">
      <c r="B65" s="215"/>
      <c r="C65" s="215"/>
      <c r="E65" s="215"/>
      <c r="F65" s="215"/>
      <c r="I65" s="215"/>
    </row>
    <row r="66" spans="2:9" s="52" customFormat="1" ht="18" customHeight="1" x14ac:dyDescent="0.2">
      <c r="B66" s="215"/>
      <c r="C66" s="215"/>
      <c r="E66" s="215"/>
      <c r="F66" s="215"/>
      <c r="I66" s="215"/>
    </row>
    <row r="67" spans="2:9" s="52" customFormat="1" ht="18" customHeight="1" x14ac:dyDescent="0.2">
      <c r="B67" s="215"/>
      <c r="C67" s="215"/>
      <c r="E67" s="215"/>
      <c r="F67" s="215"/>
      <c r="I67" s="215"/>
    </row>
    <row r="68" spans="2:9" s="52" customFormat="1" ht="18" customHeight="1" x14ac:dyDescent="0.2">
      <c r="B68" s="215"/>
      <c r="C68" s="215"/>
      <c r="E68" s="215"/>
      <c r="F68" s="215"/>
      <c r="I68" s="215"/>
    </row>
    <row r="69" spans="2:9" s="52" customFormat="1" ht="18" customHeight="1" x14ac:dyDescent="0.2">
      <c r="B69" s="215"/>
      <c r="C69" s="215"/>
      <c r="E69" s="215"/>
      <c r="F69" s="215"/>
      <c r="I69" s="215"/>
    </row>
    <row r="70" spans="2:9" s="52" customFormat="1" ht="18" customHeight="1" x14ac:dyDescent="0.2">
      <c r="B70" s="215"/>
      <c r="C70" s="215"/>
      <c r="E70" s="215"/>
      <c r="F70" s="215"/>
      <c r="I70" s="215"/>
    </row>
    <row r="71" spans="2:9" s="52" customFormat="1" ht="18" customHeight="1" x14ac:dyDescent="0.2">
      <c r="B71" s="215"/>
      <c r="C71" s="215"/>
      <c r="E71" s="215"/>
      <c r="F71" s="215"/>
      <c r="I71" s="215"/>
    </row>
    <row r="72" spans="2:9" s="52" customFormat="1" ht="18" customHeight="1" x14ac:dyDescent="0.2">
      <c r="B72" s="215"/>
      <c r="C72" s="215"/>
      <c r="E72" s="215"/>
      <c r="F72" s="215"/>
      <c r="I72" s="215"/>
    </row>
    <row r="73" spans="2:9" s="52" customFormat="1" ht="18" customHeight="1" x14ac:dyDescent="0.2">
      <c r="B73" s="215"/>
      <c r="C73" s="215"/>
      <c r="E73" s="215"/>
      <c r="F73" s="215"/>
      <c r="I73" s="215"/>
    </row>
    <row r="74" spans="2:9" s="52" customFormat="1" ht="18" customHeight="1" x14ac:dyDescent="0.2">
      <c r="B74" s="215"/>
      <c r="C74" s="215"/>
      <c r="E74" s="215"/>
      <c r="F74" s="215"/>
      <c r="I74" s="215"/>
    </row>
    <row r="75" spans="2:9" s="52" customFormat="1" ht="18" customHeight="1" x14ac:dyDescent="0.2">
      <c r="B75" s="215"/>
      <c r="C75" s="215"/>
      <c r="E75" s="215"/>
      <c r="F75" s="215"/>
      <c r="I75" s="215"/>
    </row>
    <row r="76" spans="2:9" s="52" customFormat="1" ht="18" customHeight="1" x14ac:dyDescent="0.2">
      <c r="B76" s="215"/>
      <c r="C76" s="215"/>
      <c r="E76" s="215"/>
      <c r="F76" s="215"/>
      <c r="I76" s="215"/>
    </row>
    <row r="77" spans="2:9" s="52" customFormat="1" ht="18" customHeight="1" x14ac:dyDescent="0.2">
      <c r="B77" s="215"/>
      <c r="C77" s="215"/>
      <c r="E77" s="215"/>
      <c r="F77" s="215"/>
      <c r="I77" s="215"/>
    </row>
    <row r="78" spans="2:9" s="52" customFormat="1" ht="18" customHeight="1" x14ac:dyDescent="0.2">
      <c r="B78" s="215"/>
      <c r="C78" s="215"/>
      <c r="E78" s="215"/>
      <c r="F78" s="215"/>
      <c r="I78" s="215"/>
    </row>
    <row r="79" spans="2:9" s="52" customFormat="1" ht="18" customHeight="1" x14ac:dyDescent="0.2">
      <c r="B79" s="215"/>
      <c r="C79" s="215"/>
      <c r="E79" s="215"/>
      <c r="F79" s="215"/>
      <c r="I79" s="215"/>
    </row>
    <row r="80" spans="2:9" s="52" customFormat="1" ht="18" customHeight="1" x14ac:dyDescent="0.2">
      <c r="B80" s="215"/>
      <c r="C80" s="215"/>
      <c r="E80" s="215"/>
      <c r="F80" s="215"/>
      <c r="I80" s="215"/>
    </row>
    <row r="81" spans="2:9" s="52" customFormat="1" ht="18" customHeight="1" x14ac:dyDescent="0.2">
      <c r="B81" s="215"/>
      <c r="C81" s="215"/>
      <c r="E81" s="215"/>
      <c r="F81" s="215"/>
      <c r="I81" s="215"/>
    </row>
    <row r="82" spans="2:9" s="52" customFormat="1" ht="18" customHeight="1" x14ac:dyDescent="0.2">
      <c r="B82" s="215"/>
      <c r="C82" s="215"/>
      <c r="E82" s="215"/>
      <c r="F82" s="215"/>
      <c r="I82" s="215"/>
    </row>
    <row r="83" spans="2:9" s="52" customFormat="1" ht="18" customHeight="1" x14ac:dyDescent="0.2">
      <c r="B83" s="215"/>
      <c r="C83" s="215"/>
      <c r="E83" s="215"/>
      <c r="F83" s="215"/>
      <c r="I83" s="215"/>
    </row>
    <row r="84" spans="2:9" s="52" customFormat="1" ht="18" customHeight="1" x14ac:dyDescent="0.2">
      <c r="B84" s="215"/>
      <c r="C84" s="215"/>
      <c r="E84" s="215"/>
      <c r="F84" s="215"/>
      <c r="I84" s="215"/>
    </row>
    <row r="85" spans="2:9" s="52" customFormat="1" ht="18" customHeight="1" x14ac:dyDescent="0.2">
      <c r="B85" s="215"/>
      <c r="C85" s="215"/>
      <c r="E85" s="215"/>
      <c r="F85" s="215"/>
      <c r="I85" s="215"/>
    </row>
    <row r="86" spans="2:9" s="52" customFormat="1" ht="18" customHeight="1" x14ac:dyDescent="0.2">
      <c r="B86" s="215"/>
      <c r="C86" s="215"/>
      <c r="E86" s="215"/>
      <c r="F86" s="215"/>
      <c r="I86" s="215"/>
    </row>
    <row r="87" spans="2:9" s="52" customFormat="1" ht="18" customHeight="1" x14ac:dyDescent="0.2">
      <c r="B87" s="215"/>
      <c r="C87" s="215"/>
      <c r="E87" s="215"/>
      <c r="F87" s="215"/>
      <c r="I87" s="215"/>
    </row>
    <row r="88" spans="2:9" s="52" customFormat="1" ht="18" customHeight="1" x14ac:dyDescent="0.2">
      <c r="B88" s="215"/>
      <c r="C88" s="215"/>
      <c r="E88" s="215"/>
      <c r="F88" s="215"/>
      <c r="I88" s="215"/>
    </row>
    <row r="89" spans="2:9" s="52" customFormat="1" ht="18" customHeight="1" x14ac:dyDescent="0.2">
      <c r="B89" s="215"/>
      <c r="C89" s="215"/>
      <c r="E89" s="215"/>
      <c r="F89" s="215"/>
      <c r="I89" s="215"/>
    </row>
    <row r="90" spans="2:9" s="52" customFormat="1" ht="18" customHeight="1" x14ac:dyDescent="0.2">
      <c r="B90" s="215"/>
      <c r="C90" s="215"/>
      <c r="E90" s="215"/>
      <c r="F90" s="215"/>
      <c r="I90" s="215"/>
    </row>
    <row r="91" spans="2:9" s="52" customFormat="1" ht="18" customHeight="1" x14ac:dyDescent="0.2">
      <c r="B91" s="215"/>
      <c r="C91" s="215"/>
      <c r="E91" s="215"/>
      <c r="F91" s="215"/>
      <c r="I91" s="215"/>
    </row>
    <row r="92" spans="2:9" s="52" customFormat="1" ht="18" customHeight="1" x14ac:dyDescent="0.2">
      <c r="B92" s="215"/>
      <c r="C92" s="215"/>
      <c r="E92" s="215"/>
      <c r="F92" s="215"/>
      <c r="I92" s="215"/>
    </row>
    <row r="93" spans="2:9" s="52" customFormat="1" ht="18" customHeight="1" x14ac:dyDescent="0.2">
      <c r="B93" s="215"/>
      <c r="C93" s="215"/>
      <c r="E93" s="215"/>
      <c r="F93" s="215"/>
      <c r="I93" s="215"/>
    </row>
    <row r="94" spans="2:9" s="52" customFormat="1" ht="18" customHeight="1" x14ac:dyDescent="0.2">
      <c r="B94" s="215"/>
      <c r="C94" s="215"/>
      <c r="E94" s="215"/>
      <c r="F94" s="215"/>
      <c r="I94" s="215"/>
    </row>
    <row r="95" spans="2:9" s="52" customFormat="1" ht="18" customHeight="1" x14ac:dyDescent="0.2">
      <c r="B95" s="215"/>
      <c r="C95" s="215"/>
      <c r="E95" s="215"/>
      <c r="F95" s="215"/>
      <c r="I95" s="215"/>
    </row>
    <row r="96" spans="2:9" s="52" customFormat="1" ht="18" customHeight="1" x14ac:dyDescent="0.2">
      <c r="B96" s="215"/>
      <c r="C96" s="215"/>
      <c r="E96" s="215"/>
      <c r="F96" s="215"/>
      <c r="I96" s="215"/>
    </row>
    <row r="97" spans="2:9" s="52" customFormat="1" ht="18" customHeight="1" x14ac:dyDescent="0.2">
      <c r="B97" s="215"/>
      <c r="C97" s="215"/>
      <c r="E97" s="215"/>
      <c r="F97" s="215"/>
      <c r="I97" s="215"/>
    </row>
    <row r="98" spans="2:9" s="52" customFormat="1" ht="18" customHeight="1" x14ac:dyDescent="0.2">
      <c r="B98" s="215"/>
      <c r="C98" s="215"/>
      <c r="E98" s="215"/>
      <c r="F98" s="215"/>
      <c r="I98" s="215"/>
    </row>
    <row r="99" spans="2:9" s="52" customFormat="1" ht="18" customHeight="1" x14ac:dyDescent="0.2">
      <c r="B99" s="215"/>
      <c r="C99" s="215"/>
      <c r="E99" s="215"/>
      <c r="F99" s="215"/>
      <c r="I99" s="215"/>
    </row>
    <row r="100" spans="2:9" s="52" customFormat="1" ht="18" customHeight="1" x14ac:dyDescent="0.2">
      <c r="B100" s="215"/>
      <c r="C100" s="215"/>
      <c r="E100" s="215"/>
      <c r="F100" s="215"/>
      <c r="I100" s="215"/>
    </row>
    <row r="101" spans="2:9" s="52" customFormat="1" ht="18" customHeight="1" x14ac:dyDescent="0.2">
      <c r="B101" s="215"/>
      <c r="C101" s="215"/>
      <c r="E101" s="215"/>
      <c r="F101" s="215"/>
      <c r="I101" s="215"/>
    </row>
    <row r="102" spans="2:9" s="52" customFormat="1" ht="18" customHeight="1" x14ac:dyDescent="0.2">
      <c r="B102" s="215"/>
      <c r="C102" s="215"/>
      <c r="E102" s="215"/>
      <c r="F102" s="215"/>
      <c r="I102" s="215"/>
    </row>
    <row r="103" spans="2:9" s="52" customFormat="1" ht="18" customHeight="1" x14ac:dyDescent="0.2">
      <c r="B103" s="215"/>
      <c r="C103" s="215"/>
      <c r="E103" s="215"/>
      <c r="F103" s="215"/>
      <c r="I103" s="215"/>
    </row>
    <row r="104" spans="2:9" s="52" customFormat="1" ht="18" customHeight="1" x14ac:dyDescent="0.2">
      <c r="B104" s="215"/>
      <c r="C104" s="215"/>
      <c r="E104" s="215"/>
      <c r="F104" s="215"/>
      <c r="I104" s="215"/>
    </row>
    <row r="105" spans="2:9" s="52" customFormat="1" ht="18" customHeight="1" x14ac:dyDescent="0.2">
      <c r="B105" s="215"/>
      <c r="C105" s="215"/>
      <c r="E105" s="215"/>
      <c r="F105" s="215"/>
      <c r="I105" s="215"/>
    </row>
    <row r="106" spans="2:9" s="52" customFormat="1" ht="18" customHeight="1" x14ac:dyDescent="0.2">
      <c r="B106" s="215"/>
      <c r="C106" s="215"/>
      <c r="E106" s="215"/>
      <c r="F106" s="215"/>
      <c r="I106" s="215"/>
    </row>
    <row r="107" spans="2:9" s="52" customFormat="1" ht="18" customHeight="1" x14ac:dyDescent="0.2">
      <c r="B107" s="215"/>
      <c r="C107" s="215"/>
      <c r="E107" s="215"/>
      <c r="F107" s="215"/>
      <c r="I107" s="215"/>
    </row>
    <row r="108" spans="2:9" s="52" customFormat="1" ht="18" customHeight="1" x14ac:dyDescent="0.2">
      <c r="B108" s="215"/>
      <c r="C108" s="215"/>
      <c r="E108" s="215"/>
      <c r="F108" s="215"/>
      <c r="I108" s="215"/>
    </row>
    <row r="109" spans="2:9" s="52" customFormat="1" ht="18" customHeight="1" x14ac:dyDescent="0.2">
      <c r="B109" s="215"/>
      <c r="C109" s="215"/>
      <c r="E109" s="215"/>
      <c r="F109" s="215"/>
      <c r="I109" s="215"/>
    </row>
    <row r="110" spans="2:9" s="52" customFormat="1" ht="18" customHeight="1" x14ac:dyDescent="0.2">
      <c r="B110" s="215"/>
      <c r="C110" s="215"/>
      <c r="E110" s="215"/>
      <c r="F110" s="215"/>
      <c r="I110" s="215"/>
    </row>
    <row r="111" spans="2:9" s="52" customFormat="1" ht="18" customHeight="1" x14ac:dyDescent="0.2">
      <c r="B111" s="215"/>
      <c r="C111" s="215"/>
      <c r="E111" s="215"/>
      <c r="F111" s="215"/>
      <c r="I111" s="215"/>
    </row>
    <row r="112" spans="2:9" s="52" customFormat="1" ht="18" customHeight="1" x14ac:dyDescent="0.2">
      <c r="B112" s="215"/>
      <c r="C112" s="215"/>
      <c r="E112" s="215"/>
      <c r="F112" s="215"/>
      <c r="I112" s="215"/>
    </row>
    <row r="113" spans="2:9" s="52" customFormat="1" ht="18" customHeight="1" x14ac:dyDescent="0.2">
      <c r="B113" s="215"/>
      <c r="C113" s="215"/>
      <c r="E113" s="215"/>
      <c r="F113" s="215"/>
      <c r="I113" s="215"/>
    </row>
    <row r="114" spans="2:9" s="52" customFormat="1" ht="18" customHeight="1" x14ac:dyDescent="0.2">
      <c r="B114" s="215"/>
      <c r="C114" s="215"/>
      <c r="E114" s="215"/>
      <c r="F114" s="215"/>
      <c r="I114" s="215"/>
    </row>
    <row r="115" spans="2:9" s="52" customFormat="1" ht="18" customHeight="1" x14ac:dyDescent="0.2">
      <c r="B115" s="215"/>
      <c r="C115" s="215"/>
      <c r="E115" s="215"/>
      <c r="F115" s="215"/>
      <c r="I115" s="215"/>
    </row>
    <row r="116" spans="2:9" s="52" customFormat="1" ht="18" customHeight="1" x14ac:dyDescent="0.2">
      <c r="B116" s="215"/>
      <c r="C116" s="215"/>
      <c r="E116" s="215"/>
      <c r="F116" s="215"/>
      <c r="I116" s="215"/>
    </row>
    <row r="117" spans="2:9" s="52" customFormat="1" ht="18" customHeight="1" x14ac:dyDescent="0.2">
      <c r="B117" s="215"/>
      <c r="C117" s="215"/>
      <c r="E117" s="215"/>
      <c r="F117" s="215"/>
      <c r="I117" s="215"/>
    </row>
    <row r="118" spans="2:9" s="52" customFormat="1" ht="18" customHeight="1" x14ac:dyDescent="0.2">
      <c r="B118" s="215"/>
      <c r="C118" s="215"/>
      <c r="E118" s="215"/>
      <c r="F118" s="215"/>
      <c r="I118" s="215"/>
    </row>
    <row r="119" spans="2:9" s="52" customFormat="1" ht="18" customHeight="1" x14ac:dyDescent="0.2">
      <c r="B119" s="215"/>
      <c r="C119" s="215"/>
      <c r="E119" s="215"/>
      <c r="F119" s="215"/>
      <c r="I119" s="215"/>
    </row>
    <row r="120" spans="2:9" s="52" customFormat="1" ht="18" customHeight="1" x14ac:dyDescent="0.2">
      <c r="B120" s="215"/>
      <c r="C120" s="215"/>
      <c r="E120" s="215"/>
      <c r="F120" s="215"/>
      <c r="I120" s="215"/>
    </row>
    <row r="121" spans="2:9" s="52" customFormat="1" ht="18" customHeight="1" x14ac:dyDescent="0.2">
      <c r="B121" s="215"/>
      <c r="C121" s="215"/>
      <c r="E121" s="215"/>
      <c r="F121" s="215"/>
      <c r="I121" s="215"/>
    </row>
    <row r="122" spans="2:9" s="52" customFormat="1" ht="18" customHeight="1" x14ac:dyDescent="0.2">
      <c r="B122" s="215"/>
      <c r="C122" s="215"/>
      <c r="E122" s="215"/>
      <c r="F122" s="215"/>
      <c r="I122" s="215"/>
    </row>
    <row r="123" spans="2:9" s="52" customFormat="1" ht="18" customHeight="1" x14ac:dyDescent="0.2">
      <c r="B123" s="215"/>
      <c r="C123" s="215"/>
      <c r="E123" s="215"/>
      <c r="F123" s="215"/>
      <c r="I123" s="215"/>
    </row>
    <row r="124" spans="2:9" s="52" customFormat="1" ht="18" customHeight="1" x14ac:dyDescent="0.2">
      <c r="B124" s="215"/>
      <c r="C124" s="215"/>
      <c r="E124" s="215"/>
      <c r="F124" s="215"/>
      <c r="I124" s="215"/>
    </row>
    <row r="125" spans="2:9" s="52" customFormat="1" ht="18" customHeight="1" x14ac:dyDescent="0.2">
      <c r="B125" s="215"/>
      <c r="C125" s="215"/>
      <c r="E125" s="215"/>
      <c r="F125" s="215"/>
      <c r="I125" s="215"/>
    </row>
    <row r="126" spans="2:9" s="52" customFormat="1" ht="18" customHeight="1" x14ac:dyDescent="0.2">
      <c r="B126" s="215"/>
      <c r="C126" s="215"/>
      <c r="E126" s="215"/>
      <c r="F126" s="215"/>
      <c r="I126" s="215"/>
    </row>
    <row r="127" spans="2:9" s="52" customFormat="1" ht="18" customHeight="1" x14ac:dyDescent="0.2">
      <c r="B127" s="215"/>
      <c r="C127" s="215"/>
      <c r="E127" s="215"/>
      <c r="F127" s="215"/>
      <c r="I127" s="215"/>
    </row>
    <row r="128" spans="2:9" s="52" customFormat="1" ht="18" customHeight="1" x14ac:dyDescent="0.2">
      <c r="B128" s="215"/>
      <c r="C128" s="215"/>
      <c r="E128" s="215"/>
      <c r="F128" s="215"/>
      <c r="I128" s="215"/>
    </row>
    <row r="129" spans="2:9" s="52" customFormat="1" ht="18" customHeight="1" x14ac:dyDescent="0.2">
      <c r="B129" s="215"/>
      <c r="C129" s="215"/>
      <c r="E129" s="215"/>
      <c r="F129" s="215"/>
      <c r="I129" s="215"/>
    </row>
    <row r="130" spans="2:9" s="52" customFormat="1" ht="18" customHeight="1" x14ac:dyDescent="0.2">
      <c r="B130" s="215"/>
      <c r="C130" s="215"/>
      <c r="E130" s="215"/>
      <c r="F130" s="215"/>
      <c r="I130" s="215"/>
    </row>
    <row r="131" spans="2:9" s="52" customFormat="1" ht="18" customHeight="1" x14ac:dyDescent="0.2">
      <c r="B131" s="215"/>
      <c r="C131" s="215"/>
      <c r="E131" s="215"/>
      <c r="F131" s="215"/>
      <c r="I131" s="215"/>
    </row>
    <row r="132" spans="2:9" s="52" customFormat="1" ht="18" customHeight="1" x14ac:dyDescent="0.2">
      <c r="B132" s="215"/>
      <c r="C132" s="215"/>
      <c r="E132" s="215"/>
      <c r="F132" s="215"/>
      <c r="I132" s="215"/>
    </row>
    <row r="133" spans="2:9" s="52" customFormat="1" ht="18" customHeight="1" x14ac:dyDescent="0.2">
      <c r="B133" s="215"/>
      <c r="C133" s="215"/>
      <c r="E133" s="215"/>
      <c r="F133" s="215"/>
      <c r="I133" s="215"/>
    </row>
    <row r="134" spans="2:9" s="52" customFormat="1" ht="18" customHeight="1" x14ac:dyDescent="0.2">
      <c r="B134" s="215"/>
      <c r="C134" s="215"/>
      <c r="E134" s="215"/>
      <c r="F134" s="215"/>
      <c r="I134" s="215"/>
    </row>
    <row r="135" spans="2:9" s="52" customFormat="1" ht="18" customHeight="1" x14ac:dyDescent="0.2">
      <c r="B135" s="215"/>
      <c r="C135" s="215"/>
      <c r="E135" s="215"/>
      <c r="F135" s="215"/>
      <c r="I135" s="215"/>
    </row>
    <row r="136" spans="2:9" s="52" customFormat="1" ht="18" customHeight="1" x14ac:dyDescent="0.2">
      <c r="B136" s="215"/>
      <c r="C136" s="215"/>
      <c r="E136" s="215"/>
      <c r="F136" s="215"/>
      <c r="I136" s="215"/>
    </row>
    <row r="137" spans="2:9" s="52" customFormat="1" ht="18" customHeight="1" x14ac:dyDescent="0.2">
      <c r="B137" s="215"/>
      <c r="C137" s="215"/>
      <c r="E137" s="215"/>
      <c r="F137" s="215"/>
      <c r="I137" s="215"/>
    </row>
    <row r="138" spans="2:9" s="52" customFormat="1" ht="18" customHeight="1" x14ac:dyDescent="0.2">
      <c r="B138" s="215"/>
      <c r="C138" s="215"/>
      <c r="E138" s="215"/>
      <c r="F138" s="215"/>
      <c r="I138" s="215"/>
    </row>
    <row r="139" spans="2:9" s="52" customFormat="1" ht="18" customHeight="1" x14ac:dyDescent="0.2">
      <c r="B139" s="215"/>
      <c r="C139" s="215"/>
      <c r="E139" s="215"/>
      <c r="F139" s="215"/>
      <c r="I139" s="215"/>
    </row>
    <row r="140" spans="2:9" s="52" customFormat="1" ht="18" customHeight="1" x14ac:dyDescent="0.2">
      <c r="B140" s="215"/>
      <c r="C140" s="215"/>
      <c r="E140" s="215"/>
      <c r="F140" s="215"/>
      <c r="I140" s="215"/>
    </row>
    <row r="141" spans="2:9" s="52" customFormat="1" ht="18" customHeight="1" x14ac:dyDescent="0.2">
      <c r="B141" s="215"/>
      <c r="C141" s="215"/>
      <c r="E141" s="215"/>
      <c r="F141" s="215"/>
      <c r="I141" s="215"/>
    </row>
    <row r="142" spans="2:9" s="52" customFormat="1" ht="18" customHeight="1" x14ac:dyDescent="0.2">
      <c r="B142" s="215"/>
      <c r="C142" s="215"/>
      <c r="E142" s="215"/>
      <c r="F142" s="215"/>
      <c r="I142" s="215"/>
    </row>
    <row r="143" spans="2:9" s="52" customFormat="1" ht="18" customHeight="1" x14ac:dyDescent="0.2">
      <c r="B143" s="215"/>
      <c r="C143" s="215"/>
      <c r="E143" s="215"/>
      <c r="F143" s="215"/>
      <c r="I143" s="215"/>
    </row>
    <row r="144" spans="2:9" s="52" customFormat="1" ht="18" customHeight="1" x14ac:dyDescent="0.2">
      <c r="B144" s="215"/>
      <c r="C144" s="215"/>
      <c r="E144" s="215"/>
      <c r="F144" s="215"/>
      <c r="I144" s="215"/>
    </row>
    <row r="145" spans="2:9" s="52" customFormat="1" ht="18" customHeight="1" x14ac:dyDescent="0.2">
      <c r="B145" s="215"/>
      <c r="C145" s="215"/>
      <c r="E145" s="215"/>
      <c r="F145" s="215"/>
      <c r="I145" s="215"/>
    </row>
    <row r="146" spans="2:9" s="52" customFormat="1" ht="18" customHeight="1" x14ac:dyDescent="0.2">
      <c r="B146" s="215"/>
      <c r="C146" s="215"/>
      <c r="E146" s="215"/>
      <c r="F146" s="215"/>
      <c r="I146" s="215"/>
    </row>
    <row r="147" spans="2:9" s="52" customFormat="1" ht="18" customHeight="1" x14ac:dyDescent="0.2">
      <c r="B147" s="215"/>
      <c r="C147" s="215"/>
      <c r="E147" s="215"/>
      <c r="F147" s="215"/>
      <c r="I147" s="215"/>
    </row>
    <row r="148" spans="2:9" s="52" customFormat="1" ht="18" customHeight="1" x14ac:dyDescent="0.2">
      <c r="B148" s="215"/>
      <c r="C148" s="215"/>
      <c r="E148" s="215"/>
      <c r="F148" s="215"/>
      <c r="I148" s="215"/>
    </row>
    <row r="149" spans="2:9" s="52" customFormat="1" ht="18" customHeight="1" x14ac:dyDescent="0.2">
      <c r="B149" s="215"/>
      <c r="C149" s="215"/>
      <c r="E149" s="215"/>
      <c r="F149" s="215"/>
      <c r="I149" s="215"/>
    </row>
    <row r="150" spans="2:9" s="52" customFormat="1" ht="18" customHeight="1" x14ac:dyDescent="0.2">
      <c r="B150" s="215"/>
      <c r="C150" s="215"/>
      <c r="E150" s="215"/>
      <c r="F150" s="215"/>
      <c r="I150" s="215"/>
    </row>
    <row r="151" spans="2:9" s="52" customFormat="1" ht="18" customHeight="1" x14ac:dyDescent="0.2">
      <c r="B151" s="215"/>
      <c r="C151" s="215"/>
      <c r="E151" s="215"/>
      <c r="F151" s="215"/>
      <c r="I151" s="215"/>
    </row>
    <row r="152" spans="2:9" s="52" customFormat="1" ht="18" customHeight="1" x14ac:dyDescent="0.2">
      <c r="B152" s="215"/>
      <c r="C152" s="215"/>
      <c r="E152" s="215"/>
      <c r="F152" s="215"/>
      <c r="I152" s="215"/>
    </row>
    <row r="153" spans="2:9" s="52" customFormat="1" ht="18" customHeight="1" x14ac:dyDescent="0.2">
      <c r="B153" s="215"/>
      <c r="C153" s="215"/>
      <c r="E153" s="215"/>
      <c r="F153" s="215"/>
      <c r="I153" s="215"/>
    </row>
    <row r="154" spans="2:9" s="52" customFormat="1" ht="18" customHeight="1" x14ac:dyDescent="0.2">
      <c r="B154" s="215"/>
      <c r="C154" s="215"/>
      <c r="E154" s="215"/>
      <c r="F154" s="215"/>
      <c r="I154" s="215"/>
    </row>
    <row r="155" spans="2:9" s="52" customFormat="1" ht="18" customHeight="1" x14ac:dyDescent="0.2">
      <c r="B155" s="215"/>
      <c r="C155" s="215"/>
      <c r="E155" s="215"/>
      <c r="F155" s="215"/>
      <c r="I155" s="215"/>
    </row>
    <row r="156" spans="2:9" s="52" customFormat="1" ht="18" customHeight="1" x14ac:dyDescent="0.2">
      <c r="B156" s="215"/>
      <c r="C156" s="215"/>
      <c r="E156" s="215"/>
      <c r="F156" s="215"/>
      <c r="I156" s="215"/>
    </row>
    <row r="157" spans="2:9" s="52" customFormat="1" ht="18" customHeight="1" x14ac:dyDescent="0.2">
      <c r="B157" s="215"/>
      <c r="C157" s="215"/>
      <c r="E157" s="215"/>
      <c r="F157" s="215"/>
      <c r="I157" s="215"/>
    </row>
    <row r="158" spans="2:9" s="52" customFormat="1" ht="18" customHeight="1" x14ac:dyDescent="0.2">
      <c r="B158" s="215"/>
      <c r="C158" s="215"/>
      <c r="E158" s="215"/>
      <c r="F158" s="215"/>
      <c r="I158" s="215"/>
    </row>
    <row r="159" spans="2:9" s="52" customFormat="1" ht="18" customHeight="1" x14ac:dyDescent="0.2">
      <c r="B159" s="215"/>
      <c r="C159" s="215"/>
      <c r="E159" s="215"/>
      <c r="F159" s="215"/>
      <c r="I159" s="215"/>
    </row>
    <row r="160" spans="2:9" s="52" customFormat="1" ht="18" customHeight="1" x14ac:dyDescent="0.2">
      <c r="B160" s="215"/>
      <c r="C160" s="215"/>
      <c r="E160" s="215"/>
      <c r="F160" s="215"/>
      <c r="I160" s="215"/>
    </row>
    <row r="161" spans="2:9" s="52" customFormat="1" ht="18" customHeight="1" x14ac:dyDescent="0.2">
      <c r="B161" s="215"/>
      <c r="C161" s="215"/>
      <c r="E161" s="215"/>
      <c r="F161" s="215"/>
      <c r="I161" s="215"/>
    </row>
    <row r="162" spans="2:9" s="52" customFormat="1" ht="18" customHeight="1" x14ac:dyDescent="0.2">
      <c r="B162" s="215"/>
      <c r="C162" s="215"/>
      <c r="E162" s="215"/>
      <c r="F162" s="215"/>
      <c r="I162" s="215"/>
    </row>
    <row r="163" spans="2:9" s="52" customFormat="1" ht="18" customHeight="1" x14ac:dyDescent="0.2">
      <c r="B163" s="215"/>
      <c r="C163" s="215"/>
      <c r="E163" s="215"/>
      <c r="F163" s="215"/>
      <c r="I163" s="215"/>
    </row>
    <row r="164" spans="2:9" s="52" customFormat="1" ht="18" customHeight="1" x14ac:dyDescent="0.2">
      <c r="B164" s="215"/>
      <c r="C164" s="215"/>
      <c r="E164" s="215"/>
      <c r="F164" s="215"/>
      <c r="I164" s="215"/>
    </row>
    <row r="165" spans="2:9" s="52" customFormat="1" ht="18" customHeight="1" x14ac:dyDescent="0.2">
      <c r="B165" s="215"/>
      <c r="C165" s="215"/>
      <c r="E165" s="215"/>
      <c r="F165" s="215"/>
      <c r="I165" s="215"/>
    </row>
    <row r="166" spans="2:9" s="52" customFormat="1" ht="18" customHeight="1" x14ac:dyDescent="0.2">
      <c r="B166" s="215"/>
      <c r="C166" s="215"/>
      <c r="E166" s="215"/>
      <c r="F166" s="215"/>
      <c r="I166" s="215"/>
    </row>
    <row r="167" spans="2:9" s="52" customFormat="1" ht="18" customHeight="1" x14ac:dyDescent="0.2">
      <c r="B167" s="215"/>
      <c r="C167" s="215"/>
      <c r="E167" s="215"/>
      <c r="F167" s="215"/>
      <c r="I167" s="215"/>
    </row>
    <row r="168" spans="2:9" s="52" customFormat="1" ht="18" customHeight="1" x14ac:dyDescent="0.2">
      <c r="B168" s="215"/>
      <c r="C168" s="215"/>
      <c r="E168" s="215"/>
      <c r="F168" s="215"/>
      <c r="I168" s="215"/>
    </row>
    <row r="169" spans="2:9" s="52" customFormat="1" ht="18" customHeight="1" x14ac:dyDescent="0.2">
      <c r="B169" s="215"/>
      <c r="C169" s="215"/>
      <c r="E169" s="215"/>
      <c r="F169" s="215"/>
      <c r="I169" s="215"/>
    </row>
    <row r="170" spans="2:9" s="52" customFormat="1" ht="18" customHeight="1" x14ac:dyDescent="0.2">
      <c r="B170" s="215"/>
      <c r="C170" s="215"/>
      <c r="E170" s="215"/>
      <c r="F170" s="215"/>
      <c r="I170" s="215"/>
    </row>
    <row r="171" spans="2:9" s="52" customFormat="1" ht="18" customHeight="1" x14ac:dyDescent="0.2">
      <c r="B171" s="215"/>
      <c r="C171" s="215"/>
      <c r="E171" s="215"/>
      <c r="F171" s="215"/>
      <c r="I171" s="215"/>
    </row>
    <row r="172" spans="2:9" s="52" customFormat="1" ht="18" customHeight="1" x14ac:dyDescent="0.2">
      <c r="B172" s="215"/>
      <c r="C172" s="215"/>
      <c r="E172" s="215"/>
      <c r="F172" s="215"/>
      <c r="I172" s="215"/>
    </row>
    <row r="173" spans="2:9" s="52" customFormat="1" ht="18" customHeight="1" x14ac:dyDescent="0.2">
      <c r="B173" s="215"/>
      <c r="C173" s="215"/>
      <c r="E173" s="215"/>
      <c r="F173" s="215"/>
      <c r="I173" s="215"/>
    </row>
    <row r="174" spans="2:9" s="52" customFormat="1" ht="18" customHeight="1" x14ac:dyDescent="0.2">
      <c r="B174" s="215"/>
      <c r="C174" s="215"/>
      <c r="E174" s="215"/>
      <c r="F174" s="215"/>
      <c r="I174" s="215"/>
    </row>
    <row r="175" spans="2:9" s="52" customFormat="1" ht="18" customHeight="1" x14ac:dyDescent="0.2">
      <c r="B175" s="215"/>
      <c r="C175" s="215"/>
      <c r="E175" s="215"/>
      <c r="F175" s="215"/>
      <c r="I175" s="215"/>
    </row>
    <row r="176" spans="2:9" s="52" customFormat="1" ht="18" customHeight="1" x14ac:dyDescent="0.2">
      <c r="B176" s="215"/>
      <c r="C176" s="215"/>
      <c r="E176" s="215"/>
      <c r="F176" s="215"/>
      <c r="I176" s="215"/>
    </row>
    <row r="177" spans="2:9" s="52" customFormat="1" ht="18" customHeight="1" x14ac:dyDescent="0.2">
      <c r="B177" s="215"/>
      <c r="C177" s="215"/>
      <c r="E177" s="215"/>
      <c r="F177" s="215"/>
      <c r="I177" s="215"/>
    </row>
    <row r="178" spans="2:9" s="52" customFormat="1" ht="18" customHeight="1" x14ac:dyDescent="0.2">
      <c r="B178" s="215"/>
      <c r="C178" s="215"/>
      <c r="E178" s="215"/>
      <c r="F178" s="215"/>
      <c r="I178" s="215"/>
    </row>
    <row r="179" spans="2:9" s="52" customFormat="1" ht="18" customHeight="1" x14ac:dyDescent="0.2">
      <c r="B179" s="215"/>
      <c r="C179" s="215"/>
      <c r="E179" s="215"/>
      <c r="F179" s="215"/>
      <c r="I179" s="215"/>
    </row>
    <row r="180" spans="2:9" s="52" customFormat="1" ht="18" customHeight="1" x14ac:dyDescent="0.2">
      <c r="B180" s="215"/>
      <c r="C180" s="215"/>
      <c r="E180" s="215"/>
      <c r="F180" s="215"/>
      <c r="I180" s="215"/>
    </row>
    <row r="181" spans="2:9" s="52" customFormat="1" ht="18" customHeight="1" x14ac:dyDescent="0.2">
      <c r="B181" s="215"/>
      <c r="C181" s="215"/>
      <c r="E181" s="215"/>
      <c r="F181" s="215"/>
      <c r="I181" s="215"/>
    </row>
    <row r="182" spans="2:9" s="52" customFormat="1" ht="18" customHeight="1" x14ac:dyDescent="0.2">
      <c r="B182" s="215"/>
      <c r="C182" s="215"/>
      <c r="E182" s="215"/>
      <c r="F182" s="215"/>
      <c r="I182" s="215"/>
    </row>
    <row r="183" spans="2:9" s="52" customFormat="1" ht="18" customHeight="1" x14ac:dyDescent="0.2">
      <c r="B183" s="215"/>
      <c r="C183" s="215"/>
      <c r="E183" s="215"/>
      <c r="F183" s="215"/>
      <c r="I183" s="215"/>
    </row>
    <row r="184" spans="2:9" s="52" customFormat="1" ht="18" customHeight="1" x14ac:dyDescent="0.2">
      <c r="B184" s="215"/>
      <c r="C184" s="215"/>
      <c r="E184" s="215"/>
      <c r="F184" s="215"/>
      <c r="I184" s="215"/>
    </row>
    <row r="185" spans="2:9" s="52" customFormat="1" ht="18" customHeight="1" x14ac:dyDescent="0.2">
      <c r="B185" s="215"/>
      <c r="C185" s="215"/>
      <c r="E185" s="215"/>
      <c r="F185" s="215"/>
      <c r="I185" s="215"/>
    </row>
    <row r="186" spans="2:9" s="52" customFormat="1" ht="18" customHeight="1" x14ac:dyDescent="0.2">
      <c r="B186" s="215"/>
      <c r="C186" s="215"/>
      <c r="E186" s="215"/>
      <c r="F186" s="215"/>
      <c r="I186" s="215"/>
    </row>
    <row r="187" spans="2:9" s="52" customFormat="1" ht="18" customHeight="1" x14ac:dyDescent="0.2">
      <c r="B187" s="215"/>
      <c r="C187" s="215"/>
      <c r="E187" s="215"/>
      <c r="F187" s="215"/>
      <c r="I187" s="215"/>
    </row>
    <row r="188" spans="2:9" s="52" customFormat="1" ht="18" customHeight="1" x14ac:dyDescent="0.2">
      <c r="B188" s="215"/>
      <c r="C188" s="215"/>
      <c r="E188" s="215"/>
      <c r="F188" s="215"/>
      <c r="I188" s="215"/>
    </row>
    <row r="189" spans="2:9" s="52" customFormat="1" ht="18" customHeight="1" x14ac:dyDescent="0.2">
      <c r="B189" s="215"/>
      <c r="C189" s="215"/>
      <c r="E189" s="215"/>
      <c r="F189" s="215"/>
      <c r="I189" s="215"/>
    </row>
    <row r="190" spans="2:9" s="52" customFormat="1" ht="18" customHeight="1" x14ac:dyDescent="0.2">
      <c r="B190" s="215"/>
      <c r="C190" s="215"/>
      <c r="E190" s="215"/>
      <c r="F190" s="215"/>
      <c r="I190" s="215"/>
    </row>
    <row r="191" spans="2:9" s="52" customFormat="1" ht="18" customHeight="1" x14ac:dyDescent="0.2">
      <c r="B191" s="215"/>
      <c r="C191" s="215"/>
      <c r="E191" s="215"/>
      <c r="F191" s="215"/>
      <c r="I191" s="215"/>
    </row>
    <row r="192" spans="2:9" s="52" customFormat="1" ht="18" customHeight="1" x14ac:dyDescent="0.2">
      <c r="B192" s="215"/>
      <c r="C192" s="215"/>
      <c r="E192" s="215"/>
      <c r="F192" s="215"/>
      <c r="I192" s="215"/>
    </row>
    <row r="193" spans="2:9" s="52" customFormat="1" ht="18" customHeight="1" x14ac:dyDescent="0.2">
      <c r="B193" s="215"/>
      <c r="C193" s="215"/>
      <c r="E193" s="215"/>
      <c r="F193" s="215"/>
      <c r="I193" s="215"/>
    </row>
    <row r="194" spans="2:9" s="52" customFormat="1" ht="18" customHeight="1" x14ac:dyDescent="0.2">
      <c r="B194" s="215"/>
      <c r="C194" s="215"/>
      <c r="E194" s="215"/>
      <c r="F194" s="215"/>
      <c r="I194" s="215"/>
    </row>
    <row r="195" spans="2:9" s="52" customFormat="1" ht="18" customHeight="1" x14ac:dyDescent="0.2">
      <c r="B195" s="215"/>
      <c r="C195" s="215"/>
      <c r="E195" s="215"/>
      <c r="F195" s="215"/>
      <c r="I195" s="215"/>
    </row>
    <row r="196" spans="2:9" s="52" customFormat="1" ht="18" customHeight="1" x14ac:dyDescent="0.2">
      <c r="B196" s="215"/>
      <c r="C196" s="215"/>
      <c r="E196" s="215"/>
      <c r="F196" s="215"/>
      <c r="I196" s="215"/>
    </row>
    <row r="197" spans="2:9" s="52" customFormat="1" ht="18" customHeight="1" x14ac:dyDescent="0.2">
      <c r="B197" s="215"/>
      <c r="C197" s="215"/>
      <c r="E197" s="215"/>
      <c r="F197" s="215"/>
      <c r="I197" s="215"/>
    </row>
    <row r="198" spans="2:9" s="52" customFormat="1" ht="18" customHeight="1" x14ac:dyDescent="0.2">
      <c r="B198" s="215"/>
      <c r="C198" s="215"/>
      <c r="E198" s="215"/>
      <c r="F198" s="215"/>
      <c r="I198" s="215"/>
    </row>
    <row r="199" spans="2:9" s="52" customFormat="1" ht="18" customHeight="1" x14ac:dyDescent="0.2">
      <c r="B199" s="215"/>
      <c r="C199" s="215"/>
      <c r="E199" s="215"/>
      <c r="F199" s="215"/>
      <c r="I199" s="215"/>
    </row>
    <row r="200" spans="2:9" s="52" customFormat="1" ht="18" customHeight="1" x14ac:dyDescent="0.2">
      <c r="B200" s="215"/>
      <c r="C200" s="215"/>
      <c r="E200" s="215"/>
      <c r="F200" s="215"/>
      <c r="I200" s="215"/>
    </row>
    <row r="201" spans="2:9" s="52" customFormat="1" ht="18" customHeight="1" x14ac:dyDescent="0.2">
      <c r="B201" s="215"/>
      <c r="C201" s="215"/>
      <c r="E201" s="215"/>
      <c r="F201" s="215"/>
      <c r="I201" s="215"/>
    </row>
    <row r="202" spans="2:9" s="52" customFormat="1" ht="18" customHeight="1" x14ac:dyDescent="0.2">
      <c r="B202" s="215"/>
      <c r="C202" s="215"/>
      <c r="E202" s="215"/>
      <c r="F202" s="215"/>
      <c r="I202" s="215"/>
    </row>
    <row r="203" spans="2:9" s="52" customFormat="1" ht="18" customHeight="1" x14ac:dyDescent="0.2">
      <c r="B203" s="215"/>
      <c r="C203" s="215"/>
      <c r="E203" s="215"/>
      <c r="F203" s="215"/>
      <c r="I203" s="215"/>
    </row>
    <row r="204" spans="2:9" s="52" customFormat="1" ht="18" customHeight="1" x14ac:dyDescent="0.2">
      <c r="B204" s="215"/>
      <c r="C204" s="215"/>
      <c r="E204" s="215"/>
      <c r="F204" s="215"/>
      <c r="I204" s="215"/>
    </row>
    <row r="205" spans="2:9" s="52" customFormat="1" ht="18" customHeight="1" x14ac:dyDescent="0.2">
      <c r="B205" s="215"/>
      <c r="C205" s="215"/>
      <c r="E205" s="215"/>
      <c r="F205" s="215"/>
      <c r="I205" s="215"/>
    </row>
    <row r="206" spans="2:9" s="52" customFormat="1" ht="18" customHeight="1" x14ac:dyDescent="0.2">
      <c r="B206" s="215"/>
      <c r="C206" s="215"/>
      <c r="E206" s="215"/>
      <c r="F206" s="215"/>
      <c r="I206" s="215"/>
    </row>
    <row r="207" spans="2:9" s="52" customFormat="1" ht="18" customHeight="1" x14ac:dyDescent="0.2">
      <c r="B207" s="215"/>
      <c r="C207" s="215"/>
      <c r="E207" s="215"/>
      <c r="F207" s="215"/>
      <c r="I207" s="215"/>
    </row>
    <row r="208" spans="2:9" s="52" customFormat="1" ht="18" customHeight="1" x14ac:dyDescent="0.2">
      <c r="B208" s="215"/>
      <c r="C208" s="215"/>
      <c r="E208" s="215"/>
      <c r="F208" s="215"/>
      <c r="I208" s="215"/>
    </row>
    <row r="209" spans="2:9" s="52" customFormat="1" ht="18" customHeight="1" x14ac:dyDescent="0.2">
      <c r="B209" s="215"/>
      <c r="C209" s="215"/>
      <c r="E209" s="215"/>
      <c r="F209" s="215"/>
      <c r="I209" s="215"/>
    </row>
    <row r="210" spans="2:9" s="52" customFormat="1" ht="18" customHeight="1" x14ac:dyDescent="0.2">
      <c r="B210" s="215"/>
      <c r="C210" s="215"/>
      <c r="E210" s="215"/>
      <c r="F210" s="215"/>
      <c r="I210" s="215"/>
    </row>
    <row r="211" spans="2:9" s="52" customFormat="1" ht="18" customHeight="1" x14ac:dyDescent="0.2">
      <c r="B211" s="215"/>
      <c r="C211" s="215"/>
      <c r="E211" s="215"/>
      <c r="F211" s="215"/>
      <c r="I211" s="215"/>
    </row>
    <row r="212" spans="2:9" s="52" customFormat="1" ht="18" customHeight="1" x14ac:dyDescent="0.2">
      <c r="B212" s="215"/>
      <c r="C212" s="215"/>
      <c r="E212" s="215"/>
      <c r="F212" s="215"/>
      <c r="I212" s="215"/>
    </row>
    <row r="213" spans="2:9" s="52" customFormat="1" ht="18" customHeight="1" x14ac:dyDescent="0.2">
      <c r="B213" s="215"/>
      <c r="C213" s="215"/>
      <c r="E213" s="215"/>
      <c r="F213" s="215"/>
      <c r="I213" s="215"/>
    </row>
    <row r="214" spans="2:9" s="52" customFormat="1" ht="18" customHeight="1" x14ac:dyDescent="0.2">
      <c r="B214" s="215"/>
      <c r="C214" s="215"/>
      <c r="E214" s="215"/>
      <c r="F214" s="215"/>
      <c r="I214" s="215"/>
    </row>
    <row r="215" spans="2:9" s="52" customFormat="1" ht="18" customHeight="1" x14ac:dyDescent="0.2">
      <c r="B215" s="215"/>
      <c r="C215" s="215"/>
      <c r="E215" s="215"/>
      <c r="F215" s="215"/>
      <c r="I215" s="215"/>
    </row>
    <row r="216" spans="2:9" s="52" customFormat="1" ht="18" customHeight="1" x14ac:dyDescent="0.2">
      <c r="B216" s="215"/>
      <c r="C216" s="215"/>
      <c r="E216" s="215"/>
      <c r="F216" s="215"/>
      <c r="I216" s="215"/>
    </row>
    <row r="217" spans="2:9" s="52" customFormat="1" ht="18" customHeight="1" x14ac:dyDescent="0.2">
      <c r="B217" s="215"/>
      <c r="C217" s="215"/>
      <c r="E217" s="215"/>
      <c r="F217" s="215"/>
      <c r="I217" s="215"/>
    </row>
    <row r="218" spans="2:9" s="52" customFormat="1" ht="18" customHeight="1" x14ac:dyDescent="0.2">
      <c r="B218" s="215"/>
      <c r="C218" s="215"/>
      <c r="E218" s="215"/>
      <c r="F218" s="215"/>
      <c r="I218" s="215"/>
    </row>
    <row r="219" spans="2:9" s="52" customFormat="1" ht="18" customHeight="1" x14ac:dyDescent="0.2">
      <c r="B219" s="215"/>
      <c r="C219" s="215"/>
      <c r="E219" s="215"/>
      <c r="F219" s="215"/>
      <c r="I219" s="215"/>
    </row>
    <row r="220" spans="2:9" s="52" customFormat="1" ht="18" customHeight="1" x14ac:dyDescent="0.2">
      <c r="B220" s="215"/>
      <c r="C220" s="215"/>
      <c r="E220" s="215"/>
      <c r="F220" s="215"/>
      <c r="I220" s="215"/>
    </row>
    <row r="221" spans="2:9" s="52" customFormat="1" ht="18" customHeight="1" x14ac:dyDescent="0.2">
      <c r="B221" s="215"/>
      <c r="C221" s="215"/>
      <c r="E221" s="215"/>
      <c r="F221" s="215"/>
      <c r="I221" s="215"/>
    </row>
    <row r="222" spans="2:9" s="52" customFormat="1" ht="18" customHeight="1" x14ac:dyDescent="0.2">
      <c r="B222" s="215"/>
      <c r="C222" s="215"/>
      <c r="E222" s="215"/>
      <c r="F222" s="215"/>
      <c r="I222" s="215"/>
    </row>
    <row r="223" spans="2:9" s="52" customFormat="1" ht="18" customHeight="1" x14ac:dyDescent="0.2">
      <c r="B223" s="215"/>
      <c r="C223" s="215"/>
      <c r="E223" s="215"/>
      <c r="F223" s="215"/>
      <c r="I223" s="215"/>
    </row>
    <row r="224" spans="2:9" s="52" customFormat="1" ht="18" customHeight="1" x14ac:dyDescent="0.2">
      <c r="B224" s="215"/>
      <c r="C224" s="215"/>
      <c r="E224" s="215"/>
      <c r="F224" s="215"/>
      <c r="I224" s="215"/>
    </row>
    <row r="225" spans="2:9" s="52" customFormat="1" ht="18" customHeight="1" x14ac:dyDescent="0.2">
      <c r="B225" s="215"/>
      <c r="C225" s="215"/>
      <c r="E225" s="215"/>
      <c r="F225" s="215"/>
      <c r="I225" s="215"/>
    </row>
    <row r="226" spans="2:9" s="52" customFormat="1" ht="18" customHeight="1" x14ac:dyDescent="0.2">
      <c r="B226" s="215"/>
      <c r="C226" s="215"/>
      <c r="E226" s="215"/>
      <c r="F226" s="215"/>
      <c r="I226" s="215"/>
    </row>
    <row r="227" spans="2:9" s="52" customFormat="1" ht="18" customHeight="1" x14ac:dyDescent="0.2">
      <c r="B227" s="215"/>
      <c r="C227" s="215"/>
      <c r="E227" s="215"/>
      <c r="F227" s="215"/>
      <c r="I227" s="215"/>
    </row>
    <row r="228" spans="2:9" s="52" customFormat="1" ht="18" customHeight="1" x14ac:dyDescent="0.2">
      <c r="B228" s="215"/>
      <c r="C228" s="215"/>
      <c r="E228" s="215"/>
      <c r="F228" s="215"/>
      <c r="I228" s="215"/>
    </row>
    <row r="229" spans="2:9" s="52" customFormat="1" ht="18" customHeight="1" x14ac:dyDescent="0.2">
      <c r="B229" s="215"/>
      <c r="C229" s="215"/>
      <c r="E229" s="215"/>
      <c r="F229" s="215"/>
      <c r="I229" s="215"/>
    </row>
    <row r="230" spans="2:9" s="52" customFormat="1" ht="18" customHeight="1" x14ac:dyDescent="0.2">
      <c r="B230" s="215"/>
      <c r="C230" s="215"/>
      <c r="E230" s="215"/>
      <c r="F230" s="215"/>
      <c r="I230" s="215"/>
    </row>
    <row r="231" spans="2:9" s="52" customFormat="1" ht="18" customHeight="1" x14ac:dyDescent="0.2">
      <c r="B231" s="215"/>
      <c r="C231" s="215"/>
      <c r="E231" s="215"/>
      <c r="F231" s="215"/>
      <c r="I231" s="215"/>
    </row>
    <row r="232" spans="2:9" s="52" customFormat="1" ht="18" customHeight="1" x14ac:dyDescent="0.2">
      <c r="B232" s="215"/>
      <c r="C232" s="215"/>
      <c r="E232" s="215"/>
      <c r="F232" s="215"/>
      <c r="I232" s="215"/>
    </row>
    <row r="233" spans="2:9" s="52" customFormat="1" ht="18" customHeight="1" x14ac:dyDescent="0.2">
      <c r="B233" s="215"/>
      <c r="C233" s="215"/>
      <c r="E233" s="215"/>
      <c r="F233" s="215"/>
      <c r="I233" s="215"/>
    </row>
    <row r="234" spans="2:9" s="52" customFormat="1" ht="18" customHeight="1" x14ac:dyDescent="0.2">
      <c r="B234" s="215"/>
      <c r="C234" s="215"/>
      <c r="E234" s="215"/>
      <c r="F234" s="215"/>
      <c r="I234" s="215"/>
    </row>
    <row r="235" spans="2:9" s="52" customFormat="1" ht="18" customHeight="1" x14ac:dyDescent="0.2">
      <c r="B235" s="215"/>
      <c r="C235" s="215"/>
      <c r="E235" s="215"/>
      <c r="F235" s="215"/>
      <c r="I235" s="215"/>
    </row>
    <row r="236" spans="2:9" s="52" customFormat="1" ht="18" customHeight="1" x14ac:dyDescent="0.2">
      <c r="B236" s="215"/>
      <c r="C236" s="215"/>
      <c r="E236" s="215"/>
      <c r="F236" s="215"/>
      <c r="I236" s="215"/>
    </row>
    <row r="237" spans="2:9" s="52" customFormat="1" ht="18" customHeight="1" x14ac:dyDescent="0.2">
      <c r="B237" s="215"/>
      <c r="C237" s="215"/>
      <c r="E237" s="215"/>
      <c r="F237" s="215"/>
      <c r="I237" s="215"/>
    </row>
    <row r="238" spans="2:9" s="52" customFormat="1" ht="18" customHeight="1" x14ac:dyDescent="0.2">
      <c r="B238" s="215"/>
      <c r="C238" s="215"/>
      <c r="E238" s="215"/>
      <c r="F238" s="215"/>
      <c r="I238" s="215"/>
    </row>
    <row r="239" spans="2:9" s="52" customFormat="1" ht="18" customHeight="1" x14ac:dyDescent="0.2">
      <c r="B239" s="215"/>
      <c r="C239" s="215"/>
      <c r="E239" s="215"/>
      <c r="F239" s="215"/>
      <c r="I239" s="215"/>
    </row>
    <row r="240" spans="2:9" s="52" customFormat="1" ht="18" customHeight="1" x14ac:dyDescent="0.2">
      <c r="B240" s="215"/>
      <c r="C240" s="215"/>
      <c r="E240" s="215"/>
      <c r="F240" s="215"/>
      <c r="I240" s="215"/>
    </row>
    <row r="241" spans="2:9" s="52" customFormat="1" ht="18" customHeight="1" x14ac:dyDescent="0.2">
      <c r="B241" s="215"/>
      <c r="C241" s="215"/>
      <c r="E241" s="215"/>
      <c r="F241" s="215"/>
      <c r="I241" s="215"/>
    </row>
    <row r="242" spans="2:9" s="52" customFormat="1" ht="18" customHeight="1" x14ac:dyDescent="0.2">
      <c r="B242" s="215"/>
      <c r="C242" s="215"/>
      <c r="E242" s="215"/>
      <c r="F242" s="215"/>
      <c r="I242" s="215"/>
    </row>
    <row r="243" spans="2:9" s="52" customFormat="1" ht="18" customHeight="1" x14ac:dyDescent="0.2">
      <c r="B243" s="215"/>
      <c r="C243" s="215"/>
      <c r="E243" s="215"/>
      <c r="F243" s="215"/>
      <c r="I243" s="215"/>
    </row>
    <row r="244" spans="2:9" s="52" customFormat="1" ht="18" customHeight="1" x14ac:dyDescent="0.2">
      <c r="B244" s="215"/>
      <c r="C244" s="215"/>
      <c r="E244" s="215"/>
      <c r="F244" s="215"/>
      <c r="I244" s="215"/>
    </row>
    <row r="245" spans="2:9" s="52" customFormat="1" ht="18" customHeight="1" x14ac:dyDescent="0.2">
      <c r="B245" s="215"/>
      <c r="C245" s="215"/>
      <c r="E245" s="215"/>
      <c r="F245" s="215"/>
      <c r="I245" s="215"/>
    </row>
    <row r="246" spans="2:9" s="52" customFormat="1" ht="18" customHeight="1" x14ac:dyDescent="0.2">
      <c r="B246" s="215"/>
      <c r="C246" s="215"/>
      <c r="E246" s="215"/>
      <c r="F246" s="215"/>
      <c r="I246" s="215"/>
    </row>
    <row r="247" spans="2:9" s="52" customFormat="1" ht="18" customHeight="1" x14ac:dyDescent="0.2">
      <c r="B247" s="215"/>
      <c r="C247" s="215"/>
      <c r="E247" s="215"/>
      <c r="F247" s="215"/>
      <c r="I247" s="215"/>
    </row>
    <row r="248" spans="2:9" s="52" customFormat="1" ht="18" customHeight="1" x14ac:dyDescent="0.2">
      <c r="B248" s="215"/>
      <c r="C248" s="215"/>
      <c r="E248" s="215"/>
      <c r="F248" s="215"/>
      <c r="I248" s="215"/>
    </row>
    <row r="249" spans="2:9" s="52" customFormat="1" ht="18" customHeight="1" x14ac:dyDescent="0.2">
      <c r="B249" s="215"/>
      <c r="C249" s="215"/>
      <c r="E249" s="215"/>
      <c r="F249" s="215"/>
      <c r="I249" s="215"/>
    </row>
    <row r="250" spans="2:9" s="52" customFormat="1" ht="18" customHeight="1" x14ac:dyDescent="0.2">
      <c r="B250" s="215"/>
      <c r="C250" s="215"/>
      <c r="E250" s="215"/>
      <c r="F250" s="215"/>
      <c r="I250" s="215"/>
    </row>
    <row r="251" spans="2:9" s="52" customFormat="1" ht="18" customHeight="1" x14ac:dyDescent="0.2">
      <c r="B251" s="215"/>
      <c r="C251" s="215"/>
      <c r="E251" s="215"/>
      <c r="F251" s="215"/>
      <c r="I251" s="215"/>
    </row>
    <row r="252" spans="2:9" s="52" customFormat="1" ht="18" customHeight="1" x14ac:dyDescent="0.2">
      <c r="B252" s="215"/>
      <c r="C252" s="215"/>
      <c r="E252" s="215"/>
      <c r="F252" s="215"/>
      <c r="I252" s="215"/>
    </row>
    <row r="253" spans="2:9" s="52" customFormat="1" ht="18" customHeight="1" x14ac:dyDescent="0.2">
      <c r="B253" s="215"/>
      <c r="C253" s="215"/>
      <c r="E253" s="215"/>
      <c r="F253" s="215"/>
      <c r="I253" s="215"/>
    </row>
    <row r="254" spans="2:9" s="52" customFormat="1" ht="18" customHeight="1" x14ac:dyDescent="0.2">
      <c r="B254" s="215"/>
      <c r="C254" s="215"/>
      <c r="E254" s="215"/>
      <c r="F254" s="215"/>
      <c r="I254" s="215"/>
    </row>
    <row r="255" spans="2:9" s="52" customFormat="1" ht="18" customHeight="1" x14ac:dyDescent="0.2">
      <c r="B255" s="215"/>
      <c r="C255" s="215"/>
      <c r="E255" s="215"/>
      <c r="F255" s="215"/>
      <c r="I255" s="215"/>
    </row>
    <row r="256" spans="2:9" s="52" customFormat="1" ht="18" customHeight="1" x14ac:dyDescent="0.2">
      <c r="B256" s="215"/>
      <c r="C256" s="215"/>
      <c r="E256" s="215"/>
      <c r="F256" s="215"/>
      <c r="I256" s="215"/>
    </row>
    <row r="257" spans="2:9" s="52" customFormat="1" ht="18" customHeight="1" x14ac:dyDescent="0.2">
      <c r="B257" s="215"/>
      <c r="C257" s="215"/>
      <c r="E257" s="215"/>
      <c r="F257" s="215"/>
      <c r="I257" s="215"/>
    </row>
    <row r="258" spans="2:9" s="52" customFormat="1" ht="18" customHeight="1" x14ac:dyDescent="0.2">
      <c r="B258" s="215"/>
      <c r="C258" s="215"/>
      <c r="E258" s="215"/>
      <c r="F258" s="215"/>
      <c r="I258" s="215"/>
    </row>
    <row r="259" spans="2:9" s="52" customFormat="1" ht="18" customHeight="1" x14ac:dyDescent="0.2">
      <c r="B259" s="215"/>
      <c r="C259" s="215"/>
      <c r="E259" s="215"/>
      <c r="F259" s="215"/>
      <c r="I259" s="215"/>
    </row>
    <row r="260" spans="2:9" s="52" customFormat="1" ht="18" customHeight="1" x14ac:dyDescent="0.2">
      <c r="B260" s="215"/>
      <c r="C260" s="215"/>
      <c r="E260" s="215"/>
      <c r="F260" s="215"/>
      <c r="I260" s="215"/>
    </row>
    <row r="261" spans="2:9" s="52" customFormat="1" ht="18" customHeight="1" x14ac:dyDescent="0.2">
      <c r="B261" s="215"/>
      <c r="C261" s="215"/>
      <c r="E261" s="215"/>
      <c r="F261" s="215"/>
      <c r="I261" s="215"/>
    </row>
    <row r="262" spans="2:9" s="52" customFormat="1" ht="18" customHeight="1" x14ac:dyDescent="0.2">
      <c r="B262" s="215"/>
      <c r="C262" s="215"/>
      <c r="E262" s="215"/>
      <c r="F262" s="215"/>
      <c r="I262" s="215"/>
    </row>
    <row r="263" spans="2:9" s="52" customFormat="1" ht="18" customHeight="1" x14ac:dyDescent="0.2">
      <c r="B263" s="215"/>
      <c r="C263" s="215"/>
      <c r="E263" s="215"/>
      <c r="F263" s="215"/>
      <c r="I263" s="215"/>
    </row>
    <row r="264" spans="2:9" s="52" customFormat="1" ht="18" customHeight="1" x14ac:dyDescent="0.2">
      <c r="B264" s="215"/>
      <c r="C264" s="215"/>
      <c r="E264" s="215"/>
      <c r="F264" s="215"/>
      <c r="I264" s="215"/>
    </row>
    <row r="265" spans="2:9" s="52" customFormat="1" ht="18" customHeight="1" x14ac:dyDescent="0.2">
      <c r="B265" s="215"/>
      <c r="C265" s="215"/>
      <c r="E265" s="215"/>
      <c r="F265" s="215"/>
      <c r="I265" s="215"/>
    </row>
    <row r="266" spans="2:9" s="52" customFormat="1" ht="18" customHeight="1" x14ac:dyDescent="0.2">
      <c r="B266" s="215"/>
      <c r="C266" s="215"/>
      <c r="E266" s="215"/>
      <c r="F266" s="215"/>
      <c r="I266" s="215"/>
    </row>
    <row r="267" spans="2:9" s="52" customFormat="1" ht="18" customHeight="1" x14ac:dyDescent="0.2">
      <c r="B267" s="215"/>
      <c r="C267" s="215"/>
      <c r="E267" s="215"/>
      <c r="F267" s="215"/>
      <c r="I267" s="215"/>
    </row>
    <row r="268" spans="2:9" s="52" customFormat="1" ht="18" customHeight="1" x14ac:dyDescent="0.2">
      <c r="B268" s="215"/>
      <c r="C268" s="215"/>
      <c r="E268" s="215"/>
      <c r="F268" s="215"/>
      <c r="I268" s="215"/>
    </row>
    <row r="269" spans="2:9" s="52" customFormat="1" ht="18" customHeight="1" x14ac:dyDescent="0.2">
      <c r="B269" s="215"/>
      <c r="C269" s="215"/>
      <c r="E269" s="215"/>
      <c r="F269" s="215"/>
      <c r="I269" s="215"/>
    </row>
    <row r="270" spans="2:9" s="52" customFormat="1" ht="18" customHeight="1" x14ac:dyDescent="0.2">
      <c r="B270" s="215"/>
      <c r="C270" s="215"/>
      <c r="E270" s="215"/>
      <c r="F270" s="215"/>
      <c r="I270" s="215"/>
    </row>
    <row r="271" spans="2:9" s="52" customFormat="1" ht="18" customHeight="1" x14ac:dyDescent="0.2">
      <c r="B271" s="215"/>
      <c r="C271" s="215"/>
      <c r="E271" s="215"/>
      <c r="F271" s="215"/>
      <c r="I271" s="215"/>
    </row>
    <row r="272" spans="2:9" s="52" customFormat="1" ht="18" customHeight="1" x14ac:dyDescent="0.2">
      <c r="B272" s="215"/>
      <c r="C272" s="215"/>
      <c r="E272" s="215"/>
      <c r="F272" s="215"/>
      <c r="I272" s="215"/>
    </row>
    <row r="273" spans="2:9" s="52" customFormat="1" ht="18" customHeight="1" x14ac:dyDescent="0.2">
      <c r="B273" s="215"/>
      <c r="C273" s="215"/>
      <c r="E273" s="215"/>
      <c r="F273" s="215"/>
      <c r="I273" s="215"/>
    </row>
    <row r="274" spans="2:9" s="52" customFormat="1" ht="18" customHeight="1" x14ac:dyDescent="0.2">
      <c r="B274" s="215"/>
      <c r="C274" s="215"/>
      <c r="E274" s="215"/>
      <c r="F274" s="215"/>
      <c r="I274" s="215"/>
    </row>
    <row r="275" spans="2:9" s="52" customFormat="1" ht="18" customHeight="1" x14ac:dyDescent="0.2">
      <c r="B275" s="215"/>
      <c r="C275" s="215"/>
      <c r="E275" s="215"/>
      <c r="F275" s="215"/>
      <c r="I275" s="215"/>
    </row>
    <row r="276" spans="2:9" s="52" customFormat="1" ht="18" customHeight="1" x14ac:dyDescent="0.2">
      <c r="B276" s="215"/>
      <c r="C276" s="215"/>
      <c r="E276" s="215"/>
      <c r="F276" s="215"/>
      <c r="I276" s="215"/>
    </row>
    <row r="277" spans="2:9" s="52" customFormat="1" ht="18" customHeight="1" x14ac:dyDescent="0.2">
      <c r="B277" s="215"/>
      <c r="C277" s="215"/>
      <c r="E277" s="215"/>
      <c r="F277" s="215"/>
      <c r="I277" s="215"/>
    </row>
    <row r="278" spans="2:9" s="52" customFormat="1" ht="18" customHeight="1" x14ac:dyDescent="0.2">
      <c r="B278" s="215"/>
      <c r="C278" s="215"/>
      <c r="E278" s="215"/>
      <c r="F278" s="215"/>
      <c r="I278" s="215"/>
    </row>
    <row r="279" spans="2:9" s="52" customFormat="1" ht="18" customHeight="1" x14ac:dyDescent="0.2">
      <c r="B279" s="215"/>
      <c r="C279" s="215"/>
      <c r="E279" s="215"/>
      <c r="F279" s="215"/>
      <c r="I279" s="215"/>
    </row>
    <row r="280" spans="2:9" s="52" customFormat="1" ht="18" customHeight="1" x14ac:dyDescent="0.2">
      <c r="B280" s="215"/>
      <c r="C280" s="215"/>
      <c r="E280" s="215"/>
      <c r="F280" s="215"/>
      <c r="I280" s="215"/>
    </row>
    <row r="281" spans="2:9" s="52" customFormat="1" ht="18" customHeight="1" x14ac:dyDescent="0.2">
      <c r="B281" s="215"/>
      <c r="C281" s="215"/>
      <c r="E281" s="215"/>
      <c r="F281" s="215"/>
      <c r="I281" s="215"/>
    </row>
    <row r="282" spans="2:9" s="52" customFormat="1" ht="18" customHeight="1" x14ac:dyDescent="0.2">
      <c r="B282" s="215"/>
      <c r="C282" s="215"/>
      <c r="E282" s="215"/>
      <c r="F282" s="215"/>
      <c r="I282" s="215"/>
    </row>
    <row r="283" spans="2:9" s="52" customFormat="1" ht="18" customHeight="1" x14ac:dyDescent="0.2">
      <c r="B283" s="215"/>
      <c r="C283" s="215"/>
      <c r="E283" s="215"/>
      <c r="F283" s="215"/>
      <c r="I283" s="215"/>
    </row>
    <row r="284" spans="2:9" s="52" customFormat="1" ht="18" customHeight="1" x14ac:dyDescent="0.2">
      <c r="B284" s="215"/>
      <c r="C284" s="215"/>
      <c r="E284" s="215"/>
      <c r="F284" s="215"/>
      <c r="I284" s="215"/>
    </row>
    <row r="285" spans="2:9" s="52" customFormat="1" ht="18" customHeight="1" x14ac:dyDescent="0.2">
      <c r="B285" s="215"/>
      <c r="C285" s="215"/>
      <c r="E285" s="215"/>
      <c r="F285" s="215"/>
      <c r="I285" s="215"/>
    </row>
    <row r="286" spans="2:9" s="52" customFormat="1" ht="18" customHeight="1" x14ac:dyDescent="0.2">
      <c r="B286" s="215"/>
      <c r="C286" s="215"/>
      <c r="E286" s="215"/>
      <c r="F286" s="215"/>
      <c r="I286" s="215"/>
    </row>
    <row r="287" spans="2:9" s="52" customFormat="1" ht="18" customHeight="1" x14ac:dyDescent="0.2">
      <c r="B287" s="215"/>
      <c r="C287" s="215"/>
      <c r="E287" s="215"/>
      <c r="F287" s="215"/>
      <c r="I287" s="215"/>
    </row>
    <row r="288" spans="2:9" s="52" customFormat="1" ht="18" customHeight="1" x14ac:dyDescent="0.2">
      <c r="B288" s="215"/>
      <c r="C288" s="215"/>
      <c r="E288" s="215"/>
      <c r="F288" s="215"/>
      <c r="I288" s="215"/>
    </row>
    <row r="289" spans="2:9" s="52" customFormat="1" ht="18" customHeight="1" x14ac:dyDescent="0.2">
      <c r="B289" s="215"/>
      <c r="C289" s="215"/>
      <c r="E289" s="215"/>
      <c r="F289" s="215"/>
      <c r="I289" s="215"/>
    </row>
    <row r="290" spans="2:9" s="52" customFormat="1" ht="18" customHeight="1" x14ac:dyDescent="0.2">
      <c r="B290" s="215"/>
      <c r="C290" s="215"/>
      <c r="E290" s="215"/>
      <c r="F290" s="215"/>
      <c r="I290" s="215"/>
    </row>
    <row r="291" spans="2:9" s="52" customFormat="1" ht="18" customHeight="1" x14ac:dyDescent="0.2">
      <c r="B291" s="215"/>
      <c r="C291" s="215"/>
      <c r="E291" s="215"/>
      <c r="F291" s="215"/>
      <c r="I291" s="215"/>
    </row>
    <row r="292" spans="2:9" s="52" customFormat="1" ht="18" customHeight="1" x14ac:dyDescent="0.2">
      <c r="B292" s="215"/>
      <c r="C292" s="215"/>
      <c r="E292" s="215"/>
      <c r="F292" s="215"/>
      <c r="I292" s="215"/>
    </row>
    <row r="293" spans="2:9" s="52" customFormat="1" ht="18" customHeight="1" x14ac:dyDescent="0.2">
      <c r="B293" s="215"/>
      <c r="C293" s="215"/>
      <c r="E293" s="215"/>
      <c r="F293" s="215"/>
      <c r="I293" s="215"/>
    </row>
    <row r="294" spans="2:9" s="52" customFormat="1" ht="18" customHeight="1" x14ac:dyDescent="0.2">
      <c r="B294" s="215"/>
      <c r="C294" s="215"/>
      <c r="E294" s="215"/>
      <c r="F294" s="215"/>
      <c r="I294" s="215"/>
    </row>
    <row r="295" spans="2:9" s="52" customFormat="1" ht="18" customHeight="1" x14ac:dyDescent="0.2">
      <c r="B295" s="215"/>
      <c r="C295" s="215"/>
      <c r="E295" s="215"/>
      <c r="F295" s="215"/>
      <c r="I295" s="215"/>
    </row>
    <row r="296" spans="2:9" s="52" customFormat="1" ht="18" customHeight="1" x14ac:dyDescent="0.2">
      <c r="B296" s="215"/>
      <c r="C296" s="215"/>
      <c r="E296" s="215"/>
      <c r="F296" s="215"/>
      <c r="I296" s="215"/>
    </row>
    <row r="297" spans="2:9" s="52" customFormat="1" ht="18" customHeight="1" x14ac:dyDescent="0.2">
      <c r="B297" s="215"/>
      <c r="C297" s="215"/>
      <c r="E297" s="215"/>
      <c r="F297" s="215"/>
      <c r="I297" s="215"/>
    </row>
    <row r="298" spans="2:9" s="52" customFormat="1" ht="18" customHeight="1" x14ac:dyDescent="0.2">
      <c r="B298" s="215"/>
      <c r="C298" s="215"/>
      <c r="E298" s="215"/>
      <c r="F298" s="215"/>
      <c r="I298" s="215"/>
    </row>
    <row r="299" spans="2:9" s="52" customFormat="1" ht="18" customHeight="1" x14ac:dyDescent="0.2">
      <c r="B299" s="215"/>
      <c r="C299" s="215"/>
      <c r="E299" s="215"/>
      <c r="F299" s="215"/>
      <c r="I299" s="215"/>
    </row>
    <row r="300" spans="2:9" s="52" customFormat="1" ht="18" customHeight="1" x14ac:dyDescent="0.2">
      <c r="B300" s="215"/>
      <c r="C300" s="215"/>
      <c r="E300" s="215"/>
      <c r="F300" s="215"/>
      <c r="I300" s="215"/>
    </row>
    <row r="301" spans="2:9" s="52" customFormat="1" ht="18" customHeight="1" x14ac:dyDescent="0.2">
      <c r="B301" s="215"/>
      <c r="C301" s="215"/>
      <c r="E301" s="215"/>
      <c r="F301" s="215"/>
      <c r="I301" s="215"/>
    </row>
    <row r="302" spans="2:9" s="52" customFormat="1" ht="18" customHeight="1" x14ac:dyDescent="0.2">
      <c r="B302" s="215"/>
      <c r="C302" s="215"/>
      <c r="E302" s="215"/>
      <c r="F302" s="215"/>
      <c r="I302" s="215"/>
    </row>
    <row r="303" spans="2:9" s="52" customFormat="1" ht="18" customHeight="1" x14ac:dyDescent="0.2">
      <c r="B303" s="215"/>
      <c r="C303" s="215"/>
      <c r="E303" s="215"/>
      <c r="F303" s="215"/>
      <c r="I303" s="215"/>
    </row>
    <row r="304" spans="2:9" s="52" customFormat="1" ht="18" customHeight="1" x14ac:dyDescent="0.2">
      <c r="B304" s="215"/>
      <c r="C304" s="215"/>
      <c r="E304" s="215"/>
      <c r="F304" s="215"/>
      <c r="I304" s="215"/>
    </row>
    <row r="305" spans="2:9" s="52" customFormat="1" ht="18" customHeight="1" x14ac:dyDescent="0.2">
      <c r="B305" s="215"/>
      <c r="C305" s="215"/>
      <c r="E305" s="215"/>
      <c r="F305" s="215"/>
      <c r="I305" s="215"/>
    </row>
    <row r="306" spans="2:9" s="52" customFormat="1" ht="18" customHeight="1" x14ac:dyDescent="0.2">
      <c r="B306" s="215"/>
      <c r="C306" s="215"/>
      <c r="E306" s="215"/>
      <c r="F306" s="215"/>
      <c r="I306" s="215"/>
    </row>
    <row r="307" spans="2:9" s="52" customFormat="1" ht="18" customHeight="1" x14ac:dyDescent="0.2">
      <c r="B307" s="215"/>
      <c r="C307" s="215"/>
      <c r="E307" s="215"/>
      <c r="F307" s="215"/>
      <c r="I307" s="215"/>
    </row>
    <row r="308" spans="2:9" s="52" customFormat="1" ht="18" customHeight="1" x14ac:dyDescent="0.2">
      <c r="B308" s="215"/>
      <c r="C308" s="215"/>
      <c r="E308" s="215"/>
      <c r="F308" s="215"/>
      <c r="I308" s="215"/>
    </row>
    <row r="309" spans="2:9" s="52" customFormat="1" ht="18" customHeight="1" x14ac:dyDescent="0.2">
      <c r="B309" s="215"/>
      <c r="C309" s="215"/>
      <c r="E309" s="215"/>
      <c r="F309" s="215"/>
      <c r="I309" s="215"/>
    </row>
    <row r="310" spans="2:9" s="52" customFormat="1" ht="18" customHeight="1" x14ac:dyDescent="0.2">
      <c r="B310" s="215"/>
      <c r="C310" s="215"/>
      <c r="E310" s="215"/>
      <c r="F310" s="215"/>
      <c r="I310" s="215"/>
    </row>
    <row r="311" spans="2:9" s="52" customFormat="1" ht="18" customHeight="1" x14ac:dyDescent="0.2">
      <c r="B311" s="215"/>
      <c r="C311" s="215"/>
      <c r="E311" s="215"/>
      <c r="F311" s="215"/>
      <c r="I311" s="215"/>
    </row>
    <row r="312" spans="2:9" s="52" customFormat="1" ht="18" customHeight="1" x14ac:dyDescent="0.2">
      <c r="B312" s="215"/>
      <c r="C312" s="215"/>
      <c r="E312" s="215"/>
      <c r="F312" s="215"/>
      <c r="I312" s="215"/>
    </row>
    <row r="313" spans="2:9" s="52" customFormat="1" ht="18" customHeight="1" x14ac:dyDescent="0.2">
      <c r="B313" s="215"/>
      <c r="C313" s="215"/>
      <c r="E313" s="215"/>
      <c r="F313" s="215"/>
      <c r="I313" s="215"/>
    </row>
    <row r="314" spans="2:9" s="52" customFormat="1" ht="18" customHeight="1" x14ac:dyDescent="0.2">
      <c r="B314" s="215"/>
      <c r="C314" s="215"/>
      <c r="E314" s="215"/>
      <c r="F314" s="215"/>
      <c r="I314" s="215"/>
    </row>
    <row r="315" spans="2:9" s="52" customFormat="1" ht="18" customHeight="1" x14ac:dyDescent="0.2">
      <c r="B315" s="215"/>
      <c r="C315" s="215"/>
      <c r="E315" s="215"/>
      <c r="F315" s="215"/>
      <c r="I315" s="215"/>
    </row>
    <row r="316" spans="2:9" s="52" customFormat="1" ht="18" customHeight="1" x14ac:dyDescent="0.2">
      <c r="B316" s="215"/>
      <c r="C316" s="215"/>
      <c r="E316" s="215"/>
      <c r="F316" s="215"/>
      <c r="I316" s="215"/>
    </row>
    <row r="317" spans="2:9" s="52" customFormat="1" ht="18" customHeight="1" x14ac:dyDescent="0.2">
      <c r="B317" s="215"/>
      <c r="C317" s="215"/>
      <c r="E317" s="215"/>
      <c r="F317" s="215"/>
      <c r="I317" s="215"/>
    </row>
    <row r="318" spans="2:9" s="52" customFormat="1" ht="18" customHeight="1" x14ac:dyDescent="0.2">
      <c r="B318" s="215"/>
      <c r="C318" s="215"/>
      <c r="E318" s="215"/>
      <c r="F318" s="215"/>
      <c r="I318" s="215"/>
    </row>
    <row r="319" spans="2:9" s="52" customFormat="1" ht="18" customHeight="1" x14ac:dyDescent="0.2">
      <c r="B319" s="215"/>
      <c r="C319" s="215"/>
      <c r="E319" s="215"/>
      <c r="F319" s="215"/>
      <c r="I319" s="215"/>
    </row>
    <row r="320" spans="2:9" s="52" customFormat="1" ht="18" customHeight="1" x14ac:dyDescent="0.2">
      <c r="B320" s="215"/>
      <c r="C320" s="215"/>
      <c r="E320" s="215"/>
      <c r="F320" s="215"/>
      <c r="I320" s="215"/>
    </row>
    <row r="321" spans="2:9" s="52" customFormat="1" ht="18" customHeight="1" x14ac:dyDescent="0.2">
      <c r="B321" s="215"/>
      <c r="C321" s="215"/>
      <c r="E321" s="215"/>
      <c r="F321" s="215"/>
      <c r="I321" s="215"/>
    </row>
    <row r="322" spans="2:9" s="52" customFormat="1" ht="18" customHeight="1" x14ac:dyDescent="0.2">
      <c r="B322" s="215"/>
      <c r="C322" s="215"/>
      <c r="E322" s="215"/>
      <c r="F322" s="215"/>
      <c r="I322" s="215"/>
    </row>
    <row r="323" spans="2:9" s="52" customFormat="1" ht="18" customHeight="1" x14ac:dyDescent="0.2">
      <c r="B323" s="215"/>
      <c r="C323" s="215"/>
      <c r="E323" s="215"/>
      <c r="F323" s="215"/>
      <c r="I323" s="215"/>
    </row>
    <row r="324" spans="2:9" s="52" customFormat="1" ht="18" customHeight="1" x14ac:dyDescent="0.2">
      <c r="B324" s="215"/>
      <c r="C324" s="215"/>
      <c r="E324" s="215"/>
      <c r="F324" s="215"/>
      <c r="I324" s="215"/>
    </row>
    <row r="325" spans="2:9" s="52" customFormat="1" ht="18" customHeight="1" x14ac:dyDescent="0.2">
      <c r="B325" s="215"/>
      <c r="C325" s="215"/>
      <c r="E325" s="215"/>
      <c r="F325" s="215"/>
      <c r="I325" s="215"/>
    </row>
    <row r="326" spans="2:9" s="52" customFormat="1" ht="18" customHeight="1" x14ac:dyDescent="0.2">
      <c r="B326" s="215"/>
      <c r="C326" s="215"/>
      <c r="E326" s="215"/>
      <c r="F326" s="215"/>
      <c r="I326" s="215"/>
    </row>
    <row r="327" spans="2:9" s="52" customFormat="1" ht="18" customHeight="1" x14ac:dyDescent="0.2">
      <c r="B327" s="215"/>
      <c r="C327" s="215"/>
      <c r="E327" s="215"/>
      <c r="F327" s="215"/>
      <c r="I327" s="215"/>
    </row>
    <row r="328" spans="2:9" s="52" customFormat="1" ht="18" customHeight="1" x14ac:dyDescent="0.2">
      <c r="B328" s="215"/>
      <c r="C328" s="215"/>
      <c r="E328" s="215"/>
      <c r="F328" s="215"/>
      <c r="I328" s="215"/>
    </row>
    <row r="329" spans="2:9" s="52" customFormat="1" ht="18" customHeight="1" x14ac:dyDescent="0.2">
      <c r="B329" s="215"/>
      <c r="C329" s="215"/>
      <c r="E329" s="215"/>
      <c r="F329" s="215"/>
      <c r="I329" s="215"/>
    </row>
    <row r="330" spans="2:9" s="52" customFormat="1" ht="18" customHeight="1" x14ac:dyDescent="0.2">
      <c r="B330" s="215"/>
      <c r="C330" s="215"/>
      <c r="E330" s="215"/>
      <c r="F330" s="215"/>
      <c r="I330" s="215"/>
    </row>
    <row r="331" spans="2:9" s="52" customFormat="1" ht="18" customHeight="1" x14ac:dyDescent="0.2">
      <c r="B331" s="215"/>
      <c r="C331" s="215"/>
      <c r="E331" s="215"/>
      <c r="F331" s="215"/>
      <c r="I331" s="215"/>
    </row>
    <row r="332" spans="2:9" s="52" customFormat="1" ht="18" customHeight="1" x14ac:dyDescent="0.2">
      <c r="B332" s="215"/>
      <c r="C332" s="215"/>
      <c r="E332" s="215"/>
      <c r="F332" s="215"/>
      <c r="I332" s="215"/>
    </row>
    <row r="333" spans="2:9" s="52" customFormat="1" ht="18" customHeight="1" x14ac:dyDescent="0.2">
      <c r="B333" s="215"/>
      <c r="C333" s="215"/>
      <c r="E333" s="215"/>
      <c r="F333" s="215"/>
      <c r="I333" s="215"/>
    </row>
    <row r="334" spans="2:9" s="52" customFormat="1" ht="18" customHeight="1" x14ac:dyDescent="0.2">
      <c r="B334" s="215"/>
      <c r="C334" s="215"/>
      <c r="E334" s="215"/>
      <c r="F334" s="215"/>
      <c r="I334" s="215"/>
    </row>
    <row r="335" spans="2:9" s="52" customFormat="1" ht="18" customHeight="1" x14ac:dyDescent="0.2">
      <c r="B335" s="215"/>
      <c r="C335" s="215"/>
      <c r="E335" s="215"/>
      <c r="F335" s="215"/>
      <c r="I335" s="215"/>
    </row>
    <row r="336" spans="2:9" s="52" customFormat="1" ht="18" customHeight="1" x14ac:dyDescent="0.2">
      <c r="B336" s="215"/>
      <c r="C336" s="215"/>
      <c r="E336" s="215"/>
      <c r="F336" s="215"/>
      <c r="I336" s="215"/>
    </row>
    <row r="337" spans="2:9" s="52" customFormat="1" ht="18" customHeight="1" x14ac:dyDescent="0.2">
      <c r="B337" s="215"/>
      <c r="C337" s="215"/>
      <c r="E337" s="215"/>
      <c r="F337" s="215"/>
      <c r="I337" s="215"/>
    </row>
    <row r="338" spans="2:9" s="52" customFormat="1" ht="18" customHeight="1" x14ac:dyDescent="0.2">
      <c r="B338" s="215"/>
      <c r="C338" s="215"/>
      <c r="E338" s="215"/>
      <c r="F338" s="215"/>
      <c r="I338" s="215"/>
    </row>
    <row r="339" spans="2:9" s="52" customFormat="1" ht="18" customHeight="1" x14ac:dyDescent="0.2">
      <c r="B339" s="215"/>
      <c r="C339" s="215"/>
      <c r="E339" s="215"/>
      <c r="F339" s="215"/>
      <c r="I339" s="215"/>
    </row>
    <row r="340" spans="2:9" s="52" customFormat="1" ht="18" customHeight="1" x14ac:dyDescent="0.2">
      <c r="B340" s="215"/>
      <c r="C340" s="215"/>
      <c r="E340" s="215"/>
      <c r="F340" s="215"/>
      <c r="I340" s="215"/>
    </row>
    <row r="341" spans="2:9" s="52" customFormat="1" ht="18" customHeight="1" x14ac:dyDescent="0.2">
      <c r="B341" s="215"/>
      <c r="C341" s="215"/>
      <c r="E341" s="215"/>
      <c r="F341" s="215"/>
      <c r="I341" s="215"/>
    </row>
    <row r="342" spans="2:9" s="52" customFormat="1" ht="18" customHeight="1" x14ac:dyDescent="0.2">
      <c r="B342" s="215"/>
      <c r="C342" s="215"/>
      <c r="E342" s="215"/>
      <c r="F342" s="215"/>
      <c r="I342" s="215"/>
    </row>
    <row r="343" spans="2:9" s="52" customFormat="1" ht="18" customHeight="1" x14ac:dyDescent="0.2">
      <c r="B343" s="215"/>
      <c r="C343" s="215"/>
      <c r="E343" s="215"/>
      <c r="F343" s="215"/>
      <c r="I343" s="215"/>
    </row>
    <row r="344" spans="2:9" s="52" customFormat="1" ht="18" customHeight="1" x14ac:dyDescent="0.2">
      <c r="B344" s="215"/>
      <c r="C344" s="215"/>
      <c r="E344" s="215"/>
      <c r="F344" s="215"/>
      <c r="I344" s="215"/>
    </row>
    <row r="345" spans="2:9" s="52" customFormat="1" ht="18" customHeight="1" x14ac:dyDescent="0.2">
      <c r="B345" s="215"/>
      <c r="C345" s="215"/>
      <c r="E345" s="215"/>
      <c r="F345" s="215"/>
      <c r="I345" s="215"/>
    </row>
    <row r="346" spans="2:9" s="52" customFormat="1" ht="18" customHeight="1" x14ac:dyDescent="0.2">
      <c r="B346" s="215"/>
      <c r="C346" s="215"/>
      <c r="E346" s="215"/>
      <c r="F346" s="215"/>
      <c r="I346" s="215"/>
    </row>
    <row r="347" spans="2:9" s="52" customFormat="1" ht="18" customHeight="1" x14ac:dyDescent="0.2">
      <c r="B347" s="215"/>
      <c r="C347" s="215"/>
      <c r="E347" s="215"/>
      <c r="F347" s="215"/>
      <c r="I347" s="215"/>
    </row>
    <row r="348" spans="2:9" s="52" customFormat="1" ht="18" customHeight="1" x14ac:dyDescent="0.2">
      <c r="B348" s="215"/>
      <c r="C348" s="215"/>
      <c r="E348" s="215"/>
      <c r="F348" s="215"/>
      <c r="I348" s="215"/>
    </row>
    <row r="349" spans="2:9" s="52" customFormat="1" ht="18" customHeight="1" x14ac:dyDescent="0.2">
      <c r="B349" s="215"/>
      <c r="C349" s="215"/>
      <c r="E349" s="215"/>
      <c r="F349" s="215"/>
      <c r="I349" s="215"/>
    </row>
    <row r="350" spans="2:9" s="52" customFormat="1" ht="18" customHeight="1" x14ac:dyDescent="0.2">
      <c r="B350" s="215"/>
      <c r="C350" s="215"/>
      <c r="E350" s="215"/>
      <c r="F350" s="215"/>
      <c r="I350" s="215"/>
    </row>
    <row r="351" spans="2:9" s="52" customFormat="1" ht="18" customHeight="1" x14ac:dyDescent="0.2">
      <c r="B351" s="215"/>
      <c r="C351" s="215"/>
      <c r="E351" s="215"/>
      <c r="F351" s="215"/>
      <c r="I351" s="215"/>
    </row>
    <row r="352" spans="2:9" s="52" customFormat="1" ht="18" customHeight="1" x14ac:dyDescent="0.2">
      <c r="B352" s="215"/>
      <c r="C352" s="215"/>
      <c r="E352" s="215"/>
      <c r="F352" s="215"/>
      <c r="I352" s="215"/>
    </row>
    <row r="353" spans="2:9" s="52" customFormat="1" ht="18" customHeight="1" x14ac:dyDescent="0.2">
      <c r="B353" s="215"/>
      <c r="C353" s="215"/>
      <c r="E353" s="215"/>
      <c r="F353" s="215"/>
      <c r="I353" s="215"/>
    </row>
    <row r="354" spans="2:9" s="52" customFormat="1" ht="18" customHeight="1" x14ac:dyDescent="0.2">
      <c r="B354" s="215"/>
      <c r="C354" s="215"/>
      <c r="E354" s="215"/>
      <c r="F354" s="215"/>
      <c r="I354" s="215"/>
    </row>
    <row r="355" spans="2:9" s="52" customFormat="1" ht="18" customHeight="1" x14ac:dyDescent="0.2">
      <c r="B355" s="215"/>
      <c r="C355" s="215"/>
      <c r="E355" s="215"/>
      <c r="F355" s="215"/>
      <c r="I355" s="215"/>
    </row>
    <row r="356" spans="2:9" s="52" customFormat="1" ht="18" customHeight="1" x14ac:dyDescent="0.2">
      <c r="B356" s="215"/>
      <c r="C356" s="215"/>
      <c r="E356" s="215"/>
      <c r="F356" s="215"/>
      <c r="I356" s="215"/>
    </row>
    <row r="357" spans="2:9" s="52" customFormat="1" ht="18" customHeight="1" x14ac:dyDescent="0.2">
      <c r="B357" s="215"/>
      <c r="C357" s="215"/>
      <c r="E357" s="215"/>
      <c r="F357" s="215"/>
      <c r="I357" s="215"/>
    </row>
    <row r="358" spans="2:9" s="52" customFormat="1" ht="18" customHeight="1" x14ac:dyDescent="0.2">
      <c r="B358" s="215"/>
      <c r="C358" s="215"/>
      <c r="E358" s="215"/>
      <c r="F358" s="215"/>
      <c r="I358" s="215"/>
    </row>
    <row r="359" spans="2:9" s="52" customFormat="1" ht="18" customHeight="1" x14ac:dyDescent="0.2">
      <c r="B359" s="215"/>
      <c r="C359" s="215"/>
      <c r="E359" s="215"/>
      <c r="F359" s="215"/>
      <c r="I359" s="215"/>
    </row>
    <row r="360" spans="2:9" s="52" customFormat="1" ht="18" customHeight="1" x14ac:dyDescent="0.2">
      <c r="B360" s="215"/>
      <c r="C360" s="215"/>
      <c r="E360" s="215"/>
      <c r="F360" s="215"/>
      <c r="I360" s="215"/>
    </row>
    <row r="361" spans="2:9" s="52" customFormat="1" ht="18" customHeight="1" x14ac:dyDescent="0.2">
      <c r="B361" s="215"/>
      <c r="C361" s="215"/>
      <c r="E361" s="215"/>
      <c r="F361" s="215"/>
      <c r="I361" s="215"/>
    </row>
    <row r="362" spans="2:9" s="52" customFormat="1" ht="18" customHeight="1" x14ac:dyDescent="0.2">
      <c r="B362" s="215"/>
      <c r="C362" s="215"/>
      <c r="E362" s="215"/>
      <c r="F362" s="215"/>
      <c r="I362" s="215"/>
    </row>
    <row r="363" spans="2:9" s="52" customFormat="1" ht="18" customHeight="1" x14ac:dyDescent="0.2">
      <c r="B363" s="215"/>
      <c r="C363" s="215"/>
      <c r="E363" s="215"/>
      <c r="F363" s="215"/>
      <c r="I363" s="215"/>
    </row>
    <row r="364" spans="2:9" s="52" customFormat="1" ht="18" customHeight="1" x14ac:dyDescent="0.2">
      <c r="B364" s="215"/>
      <c r="C364" s="215"/>
      <c r="E364" s="215"/>
      <c r="F364" s="215"/>
      <c r="I364" s="215"/>
    </row>
    <row r="365" spans="2:9" s="52" customFormat="1" ht="18" customHeight="1" x14ac:dyDescent="0.2">
      <c r="B365" s="215"/>
      <c r="C365" s="215"/>
      <c r="E365" s="215"/>
      <c r="F365" s="215"/>
      <c r="I365" s="215"/>
    </row>
    <row r="366" spans="2:9" s="52" customFormat="1" ht="18" customHeight="1" x14ac:dyDescent="0.2">
      <c r="B366" s="215"/>
      <c r="C366" s="215"/>
      <c r="E366" s="215"/>
      <c r="F366" s="215"/>
      <c r="I366" s="215"/>
    </row>
    <row r="367" spans="2:9" s="52" customFormat="1" ht="18" customHeight="1" x14ac:dyDescent="0.2">
      <c r="B367" s="215"/>
      <c r="C367" s="215"/>
      <c r="E367" s="215"/>
      <c r="F367" s="215"/>
      <c r="I367" s="215"/>
    </row>
    <row r="368" spans="2:9" s="52" customFormat="1" ht="18" customHeight="1" x14ac:dyDescent="0.2">
      <c r="B368" s="215"/>
      <c r="C368" s="215"/>
      <c r="E368" s="215"/>
      <c r="F368" s="215"/>
      <c r="I368" s="215"/>
    </row>
    <row r="369" spans="2:9" s="52" customFormat="1" ht="18" customHeight="1" x14ac:dyDescent="0.2">
      <c r="B369" s="215"/>
      <c r="C369" s="215"/>
      <c r="E369" s="215"/>
      <c r="F369" s="215"/>
      <c r="I369" s="215"/>
    </row>
    <row r="370" spans="2:9" s="52" customFormat="1" ht="18" customHeight="1" x14ac:dyDescent="0.2">
      <c r="B370" s="215"/>
      <c r="C370" s="215"/>
      <c r="E370" s="215"/>
      <c r="F370" s="215"/>
      <c r="I370" s="215"/>
    </row>
    <row r="371" spans="2:9" s="52" customFormat="1" ht="18" customHeight="1" x14ac:dyDescent="0.2">
      <c r="B371" s="215"/>
      <c r="C371" s="215"/>
      <c r="E371" s="215"/>
      <c r="F371" s="215"/>
      <c r="I371" s="215"/>
    </row>
    <row r="372" spans="2:9" s="52" customFormat="1" ht="18" customHeight="1" x14ac:dyDescent="0.2">
      <c r="B372" s="215"/>
      <c r="C372" s="215"/>
      <c r="E372" s="215"/>
      <c r="F372" s="215"/>
      <c r="I372" s="215"/>
    </row>
    <row r="373" spans="2:9" s="52" customFormat="1" ht="18" customHeight="1" x14ac:dyDescent="0.2">
      <c r="B373" s="215"/>
      <c r="C373" s="215"/>
      <c r="E373" s="215"/>
      <c r="F373" s="215"/>
      <c r="I373" s="215"/>
    </row>
    <row r="374" spans="2:9" s="52" customFormat="1" ht="18" customHeight="1" x14ac:dyDescent="0.2">
      <c r="B374" s="215"/>
      <c r="C374" s="215"/>
      <c r="E374" s="215"/>
      <c r="F374" s="215"/>
      <c r="I374" s="215"/>
    </row>
    <row r="375" spans="2:9" s="52" customFormat="1" ht="18" customHeight="1" x14ac:dyDescent="0.2">
      <c r="B375" s="215"/>
      <c r="C375" s="215"/>
      <c r="E375" s="215"/>
      <c r="F375" s="215"/>
      <c r="I375" s="215"/>
    </row>
    <row r="376" spans="2:9" s="52" customFormat="1" ht="18" customHeight="1" x14ac:dyDescent="0.2">
      <c r="B376" s="215"/>
      <c r="C376" s="215"/>
      <c r="E376" s="215"/>
      <c r="F376" s="215"/>
      <c r="I376" s="215"/>
    </row>
    <row r="377" spans="2:9" s="52" customFormat="1" ht="18" customHeight="1" x14ac:dyDescent="0.2">
      <c r="B377" s="215"/>
      <c r="C377" s="215"/>
      <c r="E377" s="215"/>
      <c r="F377" s="215"/>
      <c r="I377" s="215"/>
    </row>
    <row r="378" spans="2:9" s="52" customFormat="1" ht="18" customHeight="1" x14ac:dyDescent="0.2">
      <c r="B378" s="215"/>
      <c r="C378" s="215"/>
      <c r="E378" s="215"/>
      <c r="F378" s="215"/>
      <c r="I378" s="215"/>
    </row>
    <row r="379" spans="2:9" s="52" customFormat="1" ht="18" customHeight="1" x14ac:dyDescent="0.2">
      <c r="B379" s="215"/>
      <c r="C379" s="215"/>
      <c r="E379" s="215"/>
      <c r="F379" s="215"/>
      <c r="I379" s="215"/>
    </row>
    <row r="380" spans="2:9" s="52" customFormat="1" ht="18" customHeight="1" x14ac:dyDescent="0.2">
      <c r="B380" s="215"/>
      <c r="C380" s="215"/>
      <c r="E380" s="215"/>
      <c r="F380" s="215"/>
      <c r="I380" s="215"/>
    </row>
    <row r="381" spans="2:9" s="52" customFormat="1" ht="18" customHeight="1" x14ac:dyDescent="0.2">
      <c r="B381" s="215"/>
      <c r="C381" s="215"/>
      <c r="E381" s="215"/>
      <c r="F381" s="215"/>
      <c r="I381" s="215"/>
    </row>
    <row r="382" spans="2:9" s="52" customFormat="1" ht="18" customHeight="1" x14ac:dyDescent="0.2">
      <c r="B382" s="215"/>
      <c r="C382" s="215"/>
      <c r="E382" s="215"/>
      <c r="F382" s="215"/>
      <c r="I382" s="215"/>
    </row>
    <row r="383" spans="2:9" s="52" customFormat="1" ht="18" customHeight="1" x14ac:dyDescent="0.2">
      <c r="B383" s="215"/>
      <c r="C383" s="215"/>
      <c r="E383" s="215"/>
      <c r="F383" s="215"/>
      <c r="I383" s="215"/>
    </row>
    <row r="384" spans="2:9" s="52" customFormat="1" ht="18" customHeight="1" x14ac:dyDescent="0.2">
      <c r="B384" s="215"/>
      <c r="C384" s="215"/>
      <c r="E384" s="215"/>
      <c r="F384" s="215"/>
      <c r="I384" s="215"/>
    </row>
    <row r="385" spans="2:9" s="52" customFormat="1" ht="18" customHeight="1" x14ac:dyDescent="0.2">
      <c r="B385" s="215"/>
      <c r="C385" s="215"/>
      <c r="E385" s="215"/>
      <c r="F385" s="215"/>
      <c r="I385" s="215"/>
    </row>
    <row r="386" spans="2:9" s="52" customFormat="1" ht="18" customHeight="1" x14ac:dyDescent="0.2">
      <c r="B386" s="215"/>
      <c r="C386" s="215"/>
      <c r="E386" s="215"/>
      <c r="F386" s="215"/>
      <c r="I386" s="215"/>
    </row>
    <row r="387" spans="2:9" s="52" customFormat="1" ht="18" customHeight="1" x14ac:dyDescent="0.2">
      <c r="B387" s="215"/>
      <c r="C387" s="215"/>
      <c r="E387" s="215"/>
      <c r="F387" s="215"/>
      <c r="I387" s="215"/>
    </row>
    <row r="388" spans="2:9" s="52" customFormat="1" ht="18" customHeight="1" x14ac:dyDescent="0.2">
      <c r="B388" s="215"/>
      <c r="C388" s="215"/>
      <c r="E388" s="215"/>
      <c r="F388" s="215"/>
      <c r="I388" s="215"/>
    </row>
    <row r="389" spans="2:9" s="52" customFormat="1" ht="18" customHeight="1" x14ac:dyDescent="0.2">
      <c r="B389" s="215"/>
      <c r="C389" s="215"/>
      <c r="E389" s="215"/>
      <c r="F389" s="215"/>
      <c r="I389" s="215"/>
    </row>
    <row r="390" spans="2:9" s="52" customFormat="1" ht="18" customHeight="1" x14ac:dyDescent="0.2">
      <c r="B390" s="215"/>
      <c r="C390" s="215"/>
      <c r="E390" s="215"/>
      <c r="F390" s="215"/>
      <c r="I390" s="215"/>
    </row>
    <row r="391" spans="2:9" s="52" customFormat="1" ht="18" customHeight="1" x14ac:dyDescent="0.2">
      <c r="B391" s="215"/>
      <c r="C391" s="215"/>
      <c r="E391" s="215"/>
      <c r="F391" s="215"/>
      <c r="I391" s="215"/>
    </row>
    <row r="392" spans="2:9" s="52" customFormat="1" ht="18" customHeight="1" x14ac:dyDescent="0.2">
      <c r="B392" s="215"/>
      <c r="C392" s="215"/>
      <c r="E392" s="215"/>
      <c r="F392" s="215"/>
      <c r="I392" s="215"/>
    </row>
    <row r="393" spans="2:9" s="52" customFormat="1" ht="18" customHeight="1" x14ac:dyDescent="0.2">
      <c r="B393" s="215"/>
      <c r="C393" s="215"/>
      <c r="E393" s="215"/>
      <c r="F393" s="215"/>
      <c r="I393" s="215"/>
    </row>
    <row r="394" spans="2:9" s="52" customFormat="1" ht="18" customHeight="1" x14ac:dyDescent="0.2">
      <c r="B394" s="215"/>
      <c r="C394" s="215"/>
      <c r="E394" s="215"/>
      <c r="F394" s="215"/>
      <c r="I394" s="215"/>
    </row>
    <row r="395" spans="2:9" s="52" customFormat="1" ht="18" customHeight="1" x14ac:dyDescent="0.2">
      <c r="B395" s="215"/>
      <c r="C395" s="215"/>
      <c r="E395" s="215"/>
      <c r="F395" s="215"/>
      <c r="I395" s="215"/>
    </row>
    <row r="396" spans="2:9" s="52" customFormat="1" ht="18" customHeight="1" x14ac:dyDescent="0.2">
      <c r="B396" s="215"/>
      <c r="C396" s="215"/>
      <c r="E396" s="215"/>
      <c r="F396" s="215"/>
      <c r="I396" s="215"/>
    </row>
    <row r="397" spans="2:9" s="52" customFormat="1" ht="18" customHeight="1" x14ac:dyDescent="0.2">
      <c r="B397" s="215"/>
      <c r="C397" s="215"/>
      <c r="E397" s="215"/>
      <c r="F397" s="215"/>
      <c r="I397" s="215"/>
    </row>
    <row r="398" spans="2:9" s="52" customFormat="1" ht="18" customHeight="1" x14ac:dyDescent="0.2">
      <c r="B398" s="215"/>
      <c r="C398" s="215"/>
      <c r="E398" s="215"/>
      <c r="F398" s="215"/>
      <c r="I398" s="215"/>
    </row>
    <row r="399" spans="2:9" s="52" customFormat="1" ht="18" customHeight="1" x14ac:dyDescent="0.2">
      <c r="B399" s="215"/>
      <c r="C399" s="215"/>
      <c r="E399" s="215"/>
      <c r="F399" s="215"/>
      <c r="I399" s="215"/>
    </row>
    <row r="400" spans="2:9" s="52" customFormat="1" ht="18" customHeight="1" x14ac:dyDescent="0.2">
      <c r="B400" s="215"/>
      <c r="C400" s="215"/>
      <c r="E400" s="215"/>
      <c r="F400" s="215"/>
      <c r="I400" s="215"/>
    </row>
    <row r="401" spans="2:9" s="52" customFormat="1" ht="18" customHeight="1" x14ac:dyDescent="0.2">
      <c r="B401" s="215"/>
      <c r="C401" s="215"/>
      <c r="E401" s="215"/>
      <c r="F401" s="215"/>
      <c r="I401" s="215"/>
    </row>
    <row r="402" spans="2:9" s="52" customFormat="1" ht="18" customHeight="1" x14ac:dyDescent="0.2">
      <c r="B402" s="215"/>
      <c r="C402" s="215"/>
      <c r="E402" s="215"/>
      <c r="F402" s="215"/>
      <c r="I402" s="215"/>
    </row>
    <row r="403" spans="2:9" s="52" customFormat="1" ht="18" customHeight="1" x14ac:dyDescent="0.2">
      <c r="B403" s="215"/>
      <c r="C403" s="215"/>
      <c r="E403" s="215"/>
      <c r="F403" s="215"/>
      <c r="I403" s="215"/>
    </row>
    <row r="404" spans="2:9" s="52" customFormat="1" ht="18" customHeight="1" x14ac:dyDescent="0.2">
      <c r="B404" s="215"/>
      <c r="C404" s="215"/>
      <c r="E404" s="215"/>
      <c r="F404" s="215"/>
      <c r="I404" s="215"/>
    </row>
    <row r="405" spans="2:9" s="52" customFormat="1" ht="18" customHeight="1" x14ac:dyDescent="0.2">
      <c r="B405" s="215"/>
      <c r="C405" s="215"/>
      <c r="E405" s="215"/>
      <c r="F405" s="215"/>
      <c r="I405" s="215"/>
    </row>
    <row r="406" spans="2:9" s="52" customFormat="1" ht="18" customHeight="1" x14ac:dyDescent="0.2">
      <c r="B406" s="215"/>
      <c r="C406" s="215"/>
      <c r="E406" s="215"/>
      <c r="F406" s="215"/>
      <c r="I406" s="215"/>
    </row>
    <row r="407" spans="2:9" s="52" customFormat="1" ht="18" customHeight="1" x14ac:dyDescent="0.2">
      <c r="B407" s="215"/>
      <c r="C407" s="215"/>
      <c r="E407" s="215"/>
      <c r="F407" s="215"/>
      <c r="I407" s="215"/>
    </row>
    <row r="408" spans="2:9" s="52" customFormat="1" ht="18" customHeight="1" x14ac:dyDescent="0.2">
      <c r="B408" s="215"/>
      <c r="C408" s="215"/>
      <c r="E408" s="215"/>
      <c r="F408" s="215"/>
      <c r="I408" s="215"/>
    </row>
    <row r="409" spans="2:9" s="52" customFormat="1" ht="18" customHeight="1" x14ac:dyDescent="0.2">
      <c r="B409" s="215"/>
      <c r="C409" s="215"/>
      <c r="E409" s="215"/>
      <c r="F409" s="215"/>
      <c r="I409" s="215"/>
    </row>
    <row r="410" spans="2:9" s="52" customFormat="1" ht="18" customHeight="1" x14ac:dyDescent="0.2">
      <c r="B410" s="215"/>
      <c r="C410" s="215"/>
      <c r="E410" s="215"/>
      <c r="F410" s="215"/>
      <c r="I410" s="215"/>
    </row>
    <row r="411" spans="2:9" s="52" customFormat="1" ht="18" customHeight="1" x14ac:dyDescent="0.2">
      <c r="B411" s="215"/>
      <c r="C411" s="215"/>
      <c r="E411" s="215"/>
      <c r="F411" s="215"/>
      <c r="I411" s="215"/>
    </row>
    <row r="412" spans="2:9" s="52" customFormat="1" ht="18" customHeight="1" x14ac:dyDescent="0.2">
      <c r="B412" s="215"/>
      <c r="C412" s="215"/>
      <c r="E412" s="215"/>
      <c r="F412" s="215"/>
      <c r="I412" s="215"/>
    </row>
    <row r="413" spans="2:9" s="52" customFormat="1" ht="18" customHeight="1" x14ac:dyDescent="0.2">
      <c r="B413" s="215"/>
      <c r="C413" s="215"/>
      <c r="E413" s="215"/>
      <c r="F413" s="215"/>
      <c r="I413" s="215"/>
    </row>
    <row r="414" spans="2:9" s="52" customFormat="1" ht="18" customHeight="1" x14ac:dyDescent="0.2">
      <c r="B414" s="215"/>
      <c r="C414" s="215"/>
      <c r="E414" s="215"/>
      <c r="F414" s="215"/>
      <c r="I414" s="215"/>
    </row>
    <row r="415" spans="2:9" s="52" customFormat="1" ht="18" customHeight="1" x14ac:dyDescent="0.2">
      <c r="B415" s="215"/>
      <c r="C415" s="215"/>
      <c r="E415" s="215"/>
      <c r="F415" s="215"/>
      <c r="I415" s="215"/>
    </row>
    <row r="416" spans="2:9" s="52" customFormat="1" ht="18" customHeight="1" x14ac:dyDescent="0.2">
      <c r="B416" s="215"/>
      <c r="C416" s="215"/>
      <c r="E416" s="215"/>
      <c r="F416" s="215"/>
      <c r="I416" s="215"/>
    </row>
    <row r="417" spans="2:9" s="52" customFormat="1" ht="18" customHeight="1" x14ac:dyDescent="0.2">
      <c r="B417" s="215"/>
      <c r="C417" s="215"/>
      <c r="E417" s="215"/>
      <c r="F417" s="215"/>
      <c r="I417" s="215"/>
    </row>
    <row r="418" spans="2:9" s="52" customFormat="1" ht="18" customHeight="1" x14ac:dyDescent="0.2">
      <c r="B418" s="215"/>
      <c r="C418" s="215"/>
      <c r="E418" s="215"/>
      <c r="F418" s="215"/>
      <c r="I418" s="215"/>
    </row>
    <row r="419" spans="2:9" s="52" customFormat="1" ht="18" customHeight="1" x14ac:dyDescent="0.2">
      <c r="B419" s="215"/>
      <c r="C419" s="215"/>
      <c r="E419" s="215"/>
      <c r="F419" s="215"/>
      <c r="I419" s="215"/>
    </row>
    <row r="420" spans="2:9" s="52" customFormat="1" ht="18" customHeight="1" x14ac:dyDescent="0.2">
      <c r="B420" s="215"/>
      <c r="C420" s="215"/>
      <c r="E420" s="215"/>
      <c r="F420" s="215"/>
      <c r="I420" s="215"/>
    </row>
    <row r="421" spans="2:9" s="52" customFormat="1" ht="18" customHeight="1" x14ac:dyDescent="0.2">
      <c r="B421" s="215"/>
      <c r="C421" s="215"/>
      <c r="E421" s="215"/>
      <c r="F421" s="215"/>
      <c r="I421" s="215"/>
    </row>
    <row r="422" spans="2:9" s="52" customFormat="1" ht="18" customHeight="1" x14ac:dyDescent="0.2">
      <c r="B422" s="215"/>
      <c r="C422" s="215"/>
      <c r="E422" s="215"/>
      <c r="F422" s="215"/>
      <c r="I422" s="215"/>
    </row>
    <row r="423" spans="2:9" s="52" customFormat="1" ht="18" customHeight="1" x14ac:dyDescent="0.2">
      <c r="B423" s="215"/>
      <c r="C423" s="215"/>
      <c r="E423" s="215"/>
      <c r="F423" s="215"/>
      <c r="I423" s="215"/>
    </row>
    <row r="424" spans="2:9" s="52" customFormat="1" ht="18" customHeight="1" x14ac:dyDescent="0.2">
      <c r="B424" s="215"/>
      <c r="C424" s="215"/>
      <c r="E424" s="215"/>
      <c r="F424" s="215"/>
      <c r="I424" s="215"/>
    </row>
    <row r="425" spans="2:9" s="52" customFormat="1" ht="18" customHeight="1" x14ac:dyDescent="0.2">
      <c r="B425" s="215"/>
      <c r="C425" s="215"/>
      <c r="E425" s="215"/>
      <c r="F425" s="215"/>
      <c r="I425" s="215"/>
    </row>
    <row r="426" spans="2:9" s="52" customFormat="1" ht="18" customHeight="1" x14ac:dyDescent="0.2">
      <c r="B426" s="215"/>
      <c r="C426" s="215"/>
      <c r="E426" s="215"/>
      <c r="F426" s="215"/>
      <c r="I426" s="215"/>
    </row>
    <row r="427" spans="2:9" s="52" customFormat="1" ht="18" customHeight="1" x14ac:dyDescent="0.2">
      <c r="B427" s="215"/>
      <c r="C427" s="215"/>
      <c r="E427" s="215"/>
      <c r="F427" s="215"/>
      <c r="I427" s="215"/>
    </row>
    <row r="428" spans="2:9" s="52" customFormat="1" ht="18" customHeight="1" x14ac:dyDescent="0.2">
      <c r="B428" s="215"/>
      <c r="C428" s="215"/>
      <c r="E428" s="215"/>
      <c r="F428" s="215"/>
      <c r="I428" s="215"/>
    </row>
    <row r="429" spans="2:9" s="52" customFormat="1" ht="18" customHeight="1" x14ac:dyDescent="0.2">
      <c r="B429" s="215"/>
      <c r="C429" s="215"/>
      <c r="E429" s="215"/>
      <c r="F429" s="215"/>
      <c r="I429" s="215"/>
    </row>
    <row r="430" spans="2:9" s="52" customFormat="1" ht="18" customHeight="1" x14ac:dyDescent="0.2">
      <c r="B430" s="215"/>
      <c r="C430" s="215"/>
      <c r="E430" s="215"/>
      <c r="F430" s="215"/>
      <c r="I430" s="215"/>
    </row>
    <row r="431" spans="2:9" s="52" customFormat="1" ht="18" customHeight="1" x14ac:dyDescent="0.2">
      <c r="B431" s="215"/>
      <c r="C431" s="215"/>
      <c r="E431" s="215"/>
      <c r="F431" s="215"/>
      <c r="I431" s="215"/>
    </row>
    <row r="432" spans="2:9" s="52" customFormat="1" ht="18" customHeight="1" x14ac:dyDescent="0.2">
      <c r="B432" s="215"/>
      <c r="C432" s="215"/>
      <c r="E432" s="215"/>
      <c r="F432" s="215"/>
      <c r="I432" s="215"/>
    </row>
  </sheetData>
  <mergeCells count="19">
    <mergeCell ref="B1:J1"/>
    <mergeCell ref="B2:J2"/>
    <mergeCell ref="B3:B4"/>
    <mergeCell ref="C3:C4"/>
    <mergeCell ref="D3:D4"/>
    <mergeCell ref="G3:G4"/>
    <mergeCell ref="H32:J32"/>
    <mergeCell ref="H34:J34"/>
    <mergeCell ref="H35:J35"/>
    <mergeCell ref="H5:J5"/>
    <mergeCell ref="H26:J26"/>
    <mergeCell ref="H29:J29"/>
    <mergeCell ref="H31:J31"/>
    <mergeCell ref="H20:J20"/>
    <mergeCell ref="H21:J21"/>
    <mergeCell ref="H23:J23"/>
    <mergeCell ref="H24:J24"/>
    <mergeCell ref="H27:J27"/>
    <mergeCell ref="H30:J30"/>
  </mergeCells>
  <pageMargins left="0.15748031496062992" right="0.15748031496062992" top="0.23622047244094491" bottom="0.23622047244094491" header="0.31496062992125984" footer="0.31496062992125984"/>
  <pageSetup paperSize="9" scale="95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BF96"/>
  <sheetViews>
    <sheetView showGridLines="0" zoomScaleNormal="100" zoomScaleSheetLayoutView="100" workbookViewId="0">
      <pane xSplit="3" ySplit="4" topLeftCell="D20" activePane="bottomRight" state="frozen"/>
      <selection pane="topRight" activeCell="C1" sqref="C1"/>
      <selection pane="bottomLeft" activeCell="A5" sqref="A5"/>
      <selection pane="bottomRight" activeCell="A5" sqref="A5:XFD39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34" t="s">
        <v>86</v>
      </c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</row>
    <row r="2" spans="2:58" ht="30" customHeight="1" thickBot="1" x14ac:dyDescent="0.55000000000000004">
      <c r="B2" s="356" t="s">
        <v>54</v>
      </c>
      <c r="C2" s="218"/>
      <c r="D2" s="535" t="s">
        <v>87</v>
      </c>
      <c r="E2" s="536"/>
      <c r="F2" s="536"/>
      <c r="G2" s="536"/>
      <c r="H2" s="536"/>
      <c r="I2" s="536"/>
      <c r="J2" s="536"/>
      <c r="K2" s="537"/>
      <c r="L2" s="535" t="s">
        <v>88</v>
      </c>
      <c r="M2" s="536"/>
      <c r="N2" s="536"/>
      <c r="O2" s="537"/>
      <c r="P2" s="538" t="s">
        <v>89</v>
      </c>
      <c r="Q2" s="539"/>
      <c r="R2" s="539"/>
      <c r="S2" s="540"/>
      <c r="T2" s="535" t="s">
        <v>88</v>
      </c>
      <c r="U2" s="536"/>
      <c r="V2" s="536"/>
      <c r="W2" s="537"/>
      <c r="X2" s="541" t="s">
        <v>16</v>
      </c>
      <c r="Y2" s="53"/>
      <c r="Z2" s="524" t="s">
        <v>90</v>
      </c>
      <c r="AA2" s="524"/>
      <c r="AB2" s="524"/>
      <c r="AC2" s="524"/>
      <c r="AD2" s="524"/>
      <c r="AE2" s="524"/>
      <c r="AF2" s="524"/>
      <c r="AG2" s="524"/>
      <c r="AI2" s="219" t="s">
        <v>91</v>
      </c>
      <c r="AJ2" s="53"/>
    </row>
    <row r="3" spans="2:58" ht="30" customHeight="1" x14ac:dyDescent="0.5">
      <c r="B3" s="357" t="s">
        <v>59</v>
      </c>
      <c r="C3" s="221" t="s">
        <v>92</v>
      </c>
      <c r="D3" s="548">
        <v>1</v>
      </c>
      <c r="E3" s="525">
        <v>2</v>
      </c>
      <c r="F3" s="525">
        <v>3</v>
      </c>
      <c r="G3" s="525">
        <v>4</v>
      </c>
      <c r="H3" s="525">
        <v>5</v>
      </c>
      <c r="I3" s="525">
        <v>6</v>
      </c>
      <c r="J3" s="525">
        <v>7</v>
      </c>
      <c r="K3" s="530">
        <v>8</v>
      </c>
      <c r="L3" s="222" t="s">
        <v>93</v>
      </c>
      <c r="M3" s="223" t="s">
        <v>94</v>
      </c>
      <c r="N3" s="223" t="s">
        <v>95</v>
      </c>
      <c r="O3" s="224" t="s">
        <v>96</v>
      </c>
      <c r="P3" s="359">
        <v>1</v>
      </c>
      <c r="Q3" s="352">
        <v>2</v>
      </c>
      <c r="R3" s="227">
        <v>3</v>
      </c>
      <c r="S3" s="228" t="s">
        <v>44</v>
      </c>
      <c r="T3" s="532" t="s">
        <v>93</v>
      </c>
      <c r="U3" s="544" t="s">
        <v>94</v>
      </c>
      <c r="V3" s="544" t="s">
        <v>95</v>
      </c>
      <c r="W3" s="546" t="s">
        <v>96</v>
      </c>
      <c r="X3" s="542"/>
      <c r="Y3" s="53"/>
      <c r="Z3" s="229" t="s">
        <v>93</v>
      </c>
      <c r="AA3" s="230" t="s">
        <v>94</v>
      </c>
      <c r="AB3" s="230" t="s">
        <v>95</v>
      </c>
      <c r="AC3" s="231" t="s">
        <v>96</v>
      </c>
      <c r="AD3" s="232" t="s">
        <v>93</v>
      </c>
      <c r="AE3" s="233" t="s">
        <v>94</v>
      </c>
      <c r="AF3" s="233" t="s">
        <v>95</v>
      </c>
      <c r="AG3" s="234" t="s">
        <v>96</v>
      </c>
      <c r="AI3" s="527" t="s">
        <v>97</v>
      </c>
      <c r="AJ3" s="53"/>
    </row>
    <row r="4" spans="2:58" ht="22.5" customHeight="1" thickBot="1" x14ac:dyDescent="0.55000000000000004">
      <c r="B4" s="235"/>
      <c r="C4" s="340"/>
      <c r="D4" s="549"/>
      <c r="E4" s="526"/>
      <c r="F4" s="526"/>
      <c r="G4" s="526"/>
      <c r="H4" s="526"/>
      <c r="I4" s="526"/>
      <c r="J4" s="526"/>
      <c r="K4" s="531"/>
      <c r="L4" s="237">
        <v>3</v>
      </c>
      <c r="M4" s="353">
        <v>2</v>
      </c>
      <c r="N4" s="353">
        <v>1</v>
      </c>
      <c r="O4" s="239">
        <v>0</v>
      </c>
      <c r="P4" s="360">
        <v>3</v>
      </c>
      <c r="Q4" s="353">
        <v>3</v>
      </c>
      <c r="R4" s="239">
        <v>3</v>
      </c>
      <c r="S4" s="358">
        <v>9</v>
      </c>
      <c r="T4" s="533"/>
      <c r="U4" s="545"/>
      <c r="V4" s="545"/>
      <c r="W4" s="547"/>
      <c r="X4" s="543"/>
      <c r="Y4" s="53"/>
      <c r="Z4" s="242">
        <v>3</v>
      </c>
      <c r="AA4" s="243">
        <v>2</v>
      </c>
      <c r="AB4" s="243">
        <v>1</v>
      </c>
      <c r="AC4" s="244">
        <v>0</v>
      </c>
      <c r="AD4" s="245">
        <v>3</v>
      </c>
      <c r="AE4" s="246">
        <v>2</v>
      </c>
      <c r="AF4" s="246">
        <v>1</v>
      </c>
      <c r="AG4" s="247">
        <v>0</v>
      </c>
      <c r="AI4" s="528"/>
      <c r="AJ4" s="53"/>
    </row>
    <row r="5" spans="2:58" ht="20.100000000000001" customHeight="1" x14ac:dyDescent="0.5">
      <c r="B5" s="248">
        <v>1</v>
      </c>
      <c r="C5" s="249" t="str">
        <f>'เวลาเรียน6-2'!D6</f>
        <v>นาย อานนท์  เข็มทอง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81">
        <v>2</v>
      </c>
      <c r="L5" s="250" t="str">
        <f t="shared" ref="L5:L17" si="0">IF(AC5&gt;0," ",IF(Z5&lt;AB5," ",IF(AA5&gt;Z5," ",IF(Z5&gt;=AA5,"/"," "))))</f>
        <v>/</v>
      </c>
      <c r="M5" s="251" t="str">
        <f>IF(AC5&gt;0," ",IF(AA5=Z5," ",IF(AA5&gt;=AB5,"/",IF(AB5&gt;Z5," ",IF(AB5&gt;AA5," ",IF(Z5=2," "))))))</f>
        <v xml:space="preserve"> </v>
      </c>
      <c r="N5" s="252" t="str">
        <f>IF(AC5&gt;0," ",IF(AB5&lt;AA5," ",IF(AB5&lt;Z5," ",IF(AB5&gt;AA5,"/",IF(AB5=AA5," ")))))</f>
        <v xml:space="preserve"> </v>
      </c>
      <c r="O5" s="253" t="str">
        <f t="shared" ref="O5:O17" si="1">IF(AC5&gt;0,"/"," ")</f>
        <v xml:space="preserve"> </v>
      </c>
      <c r="P5" s="30">
        <v>1</v>
      </c>
      <c r="Q5" s="31">
        <v>1</v>
      </c>
      <c r="R5" s="339">
        <v>3</v>
      </c>
      <c r="S5" s="255">
        <f>SUM(P5:R5)</f>
        <v>5</v>
      </c>
      <c r="T5" s="359" t="str">
        <f>IF(S5&gt;=8,"/"," ")</f>
        <v xml:space="preserve"> </v>
      </c>
      <c r="U5" s="352" t="str">
        <f>IF(S5=7,"/",IF(S5=6,"/"," "))</f>
        <v xml:space="preserve"> </v>
      </c>
      <c r="V5" s="352" t="str">
        <f>IF(S5=5,"/",IF(S5=4,"/",IF(S5=3,"/"," ")))</f>
        <v>/</v>
      </c>
      <c r="W5" s="354" t="str">
        <f t="shared" ref="W5:W17" si="2">IF(S5&lt;3,"/"," ")</f>
        <v xml:space="preserve"> </v>
      </c>
      <c r="X5" s="257"/>
      <c r="Y5" s="53"/>
      <c r="Z5" s="258">
        <f t="shared" ref="Z5:Z17" si="3">COUNTIF(D5:K5,$Z$4)</f>
        <v>4</v>
      </c>
      <c r="AA5" s="259">
        <f t="shared" ref="AA5:AA17" si="4">COUNTIF(D5:K5,$AA$4)</f>
        <v>4</v>
      </c>
      <c r="AB5" s="259">
        <f t="shared" ref="AB5:AB17" si="5">COUNTIF(D5:K5,$AB$4)</f>
        <v>0</v>
      </c>
      <c r="AC5" s="260">
        <f t="shared" ref="AC5:AC17" si="6">COUNTIF(D5:K5,$AC$4)</f>
        <v>0</v>
      </c>
      <c r="AD5" s="261" t="str">
        <f>IF(AC5&gt;0," ",IF(Z5&lt;AB5," ",IF(AA5&gt;Z5," ",IF(Z5&gt;=AA5,"3"," "))))</f>
        <v>3</v>
      </c>
      <c r="AE5" s="262" t="str">
        <f>IF(AC5&gt;0," ",IF(AA5=Z5," ",IF(AA5&gt;=AB5,"2",IF(AB5&gt;Z5," ",IF(AB5&gt;AA5," ",IF(Z5=2," "))))))</f>
        <v xml:space="preserve"> </v>
      </c>
      <c r="AF5" s="262" t="str">
        <f>IF(AC5&gt;0," ",IF(AB5&lt;AA5," ",IF(AB5&lt;Z5," ",IF(AB5&gt;AA5,"1",IF(AB5=AA5," ")))))</f>
        <v xml:space="preserve"> </v>
      </c>
      <c r="AG5" s="263" t="str">
        <f>IF(AC5&gt;0,"0"," ")</f>
        <v xml:space="preserve"> </v>
      </c>
      <c r="AH5" s="38"/>
      <c r="AI5" s="264" t="str">
        <f>IF(S5&lt;3,"0",IF(S5&lt;6,"1",IF(S5&lt;8,2,3)))</f>
        <v>1</v>
      </c>
      <c r="AJ5" s="53"/>
    </row>
    <row r="6" spans="2:58" ht="20.100000000000001" customHeight="1" x14ac:dyDescent="0.5">
      <c r="B6" s="265">
        <v>2</v>
      </c>
      <c r="C6" s="249" t="str">
        <f>'เวลาเรียน6-2'!D7</f>
        <v>นางสาว อารีญา  ชาวมอญ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81">
        <v>0</v>
      </c>
      <c r="L6" s="266" t="str">
        <f t="shared" si="0"/>
        <v xml:space="preserve"> </v>
      </c>
      <c r="M6" s="31" t="str">
        <f t="shared" ref="M6:M16" si="7">IF(AC6&gt;0," ",IF(AA6=Z6," ",IF(AA6&gt;=AB6,"/",IF(AB6&gt;Z6," ",IF(AB6&gt;AA6," ",IF(Z6=2," "))))))</f>
        <v xml:space="preserve"> </v>
      </c>
      <c r="N6" s="281" t="str">
        <f t="shared" ref="N6:N17" si="8">IF(AC6&gt;0," ",IF(AB6&lt;AA6," ",IF(AB6&lt;Z6," ",IF(AB6&gt;AA6,"/",IF(AB6=AA6," ")))))</f>
        <v xml:space="preserve"> </v>
      </c>
      <c r="O6" s="268" t="str">
        <f t="shared" si="1"/>
        <v>/</v>
      </c>
      <c r="P6" s="30">
        <v>2</v>
      </c>
      <c r="Q6" s="31">
        <v>2</v>
      </c>
      <c r="R6" s="339">
        <v>2</v>
      </c>
      <c r="S6" s="255">
        <f t="shared" ref="S6:S17" si="9">SUM(P6:R6)</f>
        <v>6</v>
      </c>
      <c r="T6" s="269" t="str">
        <f t="shared" ref="T6:T17" si="10">IF(S6&gt;=8,"/"," ")</f>
        <v xml:space="preserve"> </v>
      </c>
      <c r="U6" s="270" t="str">
        <f t="shared" ref="U6:U17" si="11">IF(S6=7,"/",IF(S6=6,"/"," "))</f>
        <v>/</v>
      </c>
      <c r="V6" s="270" t="str">
        <f t="shared" ref="V6:V17" si="12">IF(S6=5,"/",IF(S6=4,"/",IF(S6=3,"/"," ")))</f>
        <v xml:space="preserve"> </v>
      </c>
      <c r="W6" s="271" t="str">
        <f t="shared" si="2"/>
        <v xml:space="preserve"> </v>
      </c>
      <c r="X6" s="272"/>
      <c r="Y6" s="53"/>
      <c r="Z6" s="273">
        <f t="shared" si="3"/>
        <v>4</v>
      </c>
      <c r="AA6" s="274">
        <f t="shared" si="4"/>
        <v>0</v>
      </c>
      <c r="AB6" s="274">
        <f t="shared" si="5"/>
        <v>3</v>
      </c>
      <c r="AC6" s="275">
        <f t="shared" si="6"/>
        <v>1</v>
      </c>
      <c r="AD6" s="276" t="str">
        <f t="shared" ref="AD6:AD17" si="13">IF(AC6&gt;0," ",IF(Z6&lt;AB6," ",IF(AA6&gt;Z6," ",IF(Z6&gt;=AA6,"3"," "))))</f>
        <v xml:space="preserve"> </v>
      </c>
      <c r="AE6" s="277" t="str">
        <f t="shared" ref="AE6:AE16" si="14">IF(AC6&gt;0," ",IF(AA6=Z6," ",IF(AA6&gt;=AB6,"2",IF(AB6&gt;Z6," ",IF(AB6&gt;AA6," ",IF(Z6=2," "))))))</f>
        <v xml:space="preserve"> </v>
      </c>
      <c r="AF6" s="277" t="str">
        <f t="shared" ref="AF6:AF39" si="15">IF(AC6&gt;0," ",IF(AB6&lt;AA6," ",IF(AB6&lt;Z6," ",IF(AB6&gt;AA6,"1",IF(AB6=AA6," ")))))</f>
        <v xml:space="preserve"> </v>
      </c>
      <c r="AG6" s="278" t="str">
        <f t="shared" ref="AG6:AG39" si="16">IF(AC6&gt;0,"0"," ")</f>
        <v>0</v>
      </c>
      <c r="AH6" s="38"/>
      <c r="AI6" s="279">
        <f t="shared" ref="AI6:AI17" si="17">IF(S6&lt;3,"0",IF(S6&lt;6,"1",IF(S6&lt;8,2,3)))</f>
        <v>2</v>
      </c>
      <c r="AJ6" s="53"/>
    </row>
    <row r="7" spans="2:58" ht="20.100000000000001" customHeight="1" x14ac:dyDescent="0.5">
      <c r="B7" s="248">
        <v>3</v>
      </c>
      <c r="C7" s="249" t="str">
        <f>'เวลาเรียน6-2'!D8</f>
        <v>นาย ณัฐวัชร์  สุขสิทธ์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81">
        <v>0</v>
      </c>
      <c r="L7" s="266" t="str">
        <f t="shared" si="0"/>
        <v xml:space="preserve"> </v>
      </c>
      <c r="M7" s="208" t="str">
        <f t="shared" si="7"/>
        <v xml:space="preserve"> </v>
      </c>
      <c r="N7" s="267" t="str">
        <f t="shared" si="8"/>
        <v xml:space="preserve"> </v>
      </c>
      <c r="O7" s="268" t="str">
        <f t="shared" si="1"/>
        <v>/</v>
      </c>
      <c r="P7" s="30">
        <v>1</v>
      </c>
      <c r="Q7" s="31">
        <v>2</v>
      </c>
      <c r="R7" s="339">
        <v>3</v>
      </c>
      <c r="S7" s="255">
        <f t="shared" si="9"/>
        <v>6</v>
      </c>
      <c r="T7" s="269" t="str">
        <f t="shared" si="10"/>
        <v xml:space="preserve"> </v>
      </c>
      <c r="U7" s="270" t="str">
        <f t="shared" si="11"/>
        <v>/</v>
      </c>
      <c r="V7" s="270" t="str">
        <f t="shared" si="12"/>
        <v xml:space="preserve"> </v>
      </c>
      <c r="W7" s="271" t="str">
        <f t="shared" si="2"/>
        <v xml:space="preserve"> </v>
      </c>
      <c r="X7" s="272"/>
      <c r="Y7" s="53"/>
      <c r="Z7" s="273">
        <f t="shared" si="3"/>
        <v>3</v>
      </c>
      <c r="AA7" s="274">
        <f t="shared" si="4"/>
        <v>3</v>
      </c>
      <c r="AB7" s="274">
        <f t="shared" si="5"/>
        <v>1</v>
      </c>
      <c r="AC7" s="275">
        <f t="shared" si="6"/>
        <v>1</v>
      </c>
      <c r="AD7" s="276" t="str">
        <f t="shared" si="13"/>
        <v xml:space="preserve"> </v>
      </c>
      <c r="AE7" s="277" t="str">
        <f t="shared" si="14"/>
        <v xml:space="preserve"> </v>
      </c>
      <c r="AF7" s="277" t="str">
        <f t="shared" si="15"/>
        <v xml:space="preserve"> </v>
      </c>
      <c r="AG7" s="278" t="str">
        <f t="shared" si="16"/>
        <v>0</v>
      </c>
      <c r="AH7" s="38"/>
      <c r="AI7" s="279">
        <f t="shared" si="17"/>
        <v>2</v>
      </c>
      <c r="AJ7" s="53"/>
    </row>
    <row r="8" spans="2:58" ht="20.100000000000001" customHeight="1" x14ac:dyDescent="0.5">
      <c r="B8" s="265">
        <v>4</v>
      </c>
      <c r="C8" s="249" t="str">
        <f>'เวลาเรียน6-2'!D9</f>
        <v>นาย ประสิทธิ์  ประกาศพิภาค</v>
      </c>
      <c r="D8" s="280">
        <v>2</v>
      </c>
      <c r="E8" s="281">
        <v>2</v>
      </c>
      <c r="F8" s="281">
        <v>2</v>
      </c>
      <c r="G8" s="281">
        <v>1</v>
      </c>
      <c r="H8" s="281">
        <v>1</v>
      </c>
      <c r="I8" s="281">
        <v>1</v>
      </c>
      <c r="J8" s="281">
        <v>1</v>
      </c>
      <c r="K8" s="282">
        <v>1</v>
      </c>
      <c r="L8" s="266" t="str">
        <f t="shared" si="0"/>
        <v xml:space="preserve"> </v>
      </c>
      <c r="M8" s="208" t="str">
        <f t="shared" si="7"/>
        <v xml:space="preserve"> </v>
      </c>
      <c r="N8" s="267" t="str">
        <f t="shared" si="8"/>
        <v>/</v>
      </c>
      <c r="O8" s="268" t="str">
        <f t="shared" si="1"/>
        <v xml:space="preserve"> </v>
      </c>
      <c r="P8" s="280">
        <v>3</v>
      </c>
      <c r="Q8" s="281">
        <v>3</v>
      </c>
      <c r="R8" s="282">
        <v>2</v>
      </c>
      <c r="S8" s="283">
        <f t="shared" si="9"/>
        <v>8</v>
      </c>
      <c r="T8" s="269" t="str">
        <f t="shared" si="10"/>
        <v>/</v>
      </c>
      <c r="U8" s="284" t="str">
        <f t="shared" si="11"/>
        <v xml:space="preserve"> </v>
      </c>
      <c r="V8" s="270" t="str">
        <f t="shared" si="12"/>
        <v xml:space="preserve"> </v>
      </c>
      <c r="W8" s="271" t="str">
        <f t="shared" si="2"/>
        <v xml:space="preserve"> </v>
      </c>
      <c r="X8" s="285"/>
      <c r="Y8" s="53"/>
      <c r="Z8" s="273">
        <f t="shared" si="3"/>
        <v>0</v>
      </c>
      <c r="AA8" s="274">
        <f t="shared" si="4"/>
        <v>3</v>
      </c>
      <c r="AB8" s="274">
        <f t="shared" si="5"/>
        <v>5</v>
      </c>
      <c r="AC8" s="275">
        <f t="shared" si="6"/>
        <v>0</v>
      </c>
      <c r="AD8" s="276" t="str">
        <f t="shared" si="13"/>
        <v xml:space="preserve"> </v>
      </c>
      <c r="AE8" s="277" t="str">
        <f t="shared" si="14"/>
        <v xml:space="preserve"> </v>
      </c>
      <c r="AF8" s="277" t="str">
        <f t="shared" si="15"/>
        <v>1</v>
      </c>
      <c r="AG8" s="278" t="str">
        <f t="shared" si="16"/>
        <v xml:space="preserve"> </v>
      </c>
      <c r="AH8" s="38"/>
      <c r="AI8" s="279">
        <f t="shared" si="17"/>
        <v>3</v>
      </c>
      <c r="AJ8" s="53"/>
    </row>
    <row r="9" spans="2:58" ht="20.100000000000001" customHeight="1" x14ac:dyDescent="0.5">
      <c r="B9" s="248">
        <v>5</v>
      </c>
      <c r="C9" s="249" t="str">
        <f>'เวลาเรียน6-2'!D10</f>
        <v>นาย ณัฐยศ  โหมดสง่า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81">
        <v>1</v>
      </c>
      <c r="L9" s="266" t="str">
        <f t="shared" si="0"/>
        <v xml:space="preserve"> </v>
      </c>
      <c r="M9" s="208" t="str">
        <f t="shared" si="7"/>
        <v>/</v>
      </c>
      <c r="N9" s="267" t="str">
        <f t="shared" si="8"/>
        <v xml:space="preserve"> </v>
      </c>
      <c r="O9" s="268" t="str">
        <f t="shared" si="1"/>
        <v xml:space="preserve"> </v>
      </c>
      <c r="P9" s="30">
        <v>3</v>
      </c>
      <c r="Q9" s="31">
        <v>2</v>
      </c>
      <c r="R9" s="339">
        <v>2</v>
      </c>
      <c r="S9" s="255">
        <f t="shared" si="9"/>
        <v>7</v>
      </c>
      <c r="T9" s="269" t="str">
        <f t="shared" si="10"/>
        <v xml:space="preserve"> </v>
      </c>
      <c r="U9" s="270" t="str">
        <f t="shared" si="11"/>
        <v>/</v>
      </c>
      <c r="V9" s="270" t="str">
        <f t="shared" si="12"/>
        <v xml:space="preserve"> </v>
      </c>
      <c r="W9" s="271" t="str">
        <f t="shared" si="2"/>
        <v xml:space="preserve"> </v>
      </c>
      <c r="X9" s="272"/>
      <c r="Y9" s="53"/>
      <c r="Z9" s="273">
        <f t="shared" si="3"/>
        <v>0</v>
      </c>
      <c r="AA9" s="274">
        <f t="shared" si="4"/>
        <v>4</v>
      </c>
      <c r="AB9" s="274">
        <f t="shared" si="5"/>
        <v>4</v>
      </c>
      <c r="AC9" s="275">
        <f t="shared" si="6"/>
        <v>0</v>
      </c>
      <c r="AD9" s="276" t="str">
        <f t="shared" si="13"/>
        <v xml:space="preserve"> </v>
      </c>
      <c r="AE9" s="277" t="str">
        <f t="shared" si="14"/>
        <v>2</v>
      </c>
      <c r="AF9" s="277" t="str">
        <f t="shared" si="15"/>
        <v xml:space="preserve"> </v>
      </c>
      <c r="AG9" s="278" t="str">
        <f t="shared" si="16"/>
        <v xml:space="preserve"> </v>
      </c>
      <c r="AH9" s="38"/>
      <c r="AI9" s="279">
        <f t="shared" si="17"/>
        <v>2</v>
      </c>
      <c r="AJ9" s="53"/>
    </row>
    <row r="10" spans="2:58" ht="20.100000000000001" customHeight="1" x14ac:dyDescent="0.5">
      <c r="B10" s="265">
        <v>6</v>
      </c>
      <c r="C10" s="249" t="str">
        <f>'เวลาเรียน6-2'!D11</f>
        <v>นาย วิศณุ  สาธรกิจ</v>
      </c>
      <c r="D10" s="30">
        <v>2</v>
      </c>
      <c r="E10" s="31">
        <v>2</v>
      </c>
      <c r="F10" s="31">
        <v>2</v>
      </c>
      <c r="G10" s="381">
        <v>2</v>
      </c>
      <c r="H10" s="208">
        <v>2</v>
      </c>
      <c r="I10" s="208">
        <v>1</v>
      </c>
      <c r="J10" s="208">
        <v>1</v>
      </c>
      <c r="K10" s="389">
        <v>1</v>
      </c>
      <c r="L10" s="266" t="str">
        <f t="shared" si="0"/>
        <v xml:space="preserve"> </v>
      </c>
      <c r="M10" s="208" t="str">
        <f t="shared" si="7"/>
        <v>/</v>
      </c>
      <c r="N10" s="267" t="str">
        <f t="shared" si="8"/>
        <v xml:space="preserve"> </v>
      </c>
      <c r="O10" s="268" t="str">
        <f t="shared" si="1"/>
        <v xml:space="preserve"> </v>
      </c>
      <c r="P10" s="30">
        <v>1</v>
      </c>
      <c r="Q10" s="31">
        <v>1</v>
      </c>
      <c r="R10" s="339">
        <v>0</v>
      </c>
      <c r="S10" s="255">
        <f t="shared" si="9"/>
        <v>2</v>
      </c>
      <c r="T10" s="269" t="str">
        <f t="shared" si="10"/>
        <v xml:space="preserve"> </v>
      </c>
      <c r="U10" s="270" t="str">
        <f t="shared" si="11"/>
        <v xml:space="preserve"> </v>
      </c>
      <c r="V10" s="270" t="str">
        <f t="shared" si="12"/>
        <v xml:space="preserve"> </v>
      </c>
      <c r="W10" s="271" t="str">
        <f t="shared" si="2"/>
        <v>/</v>
      </c>
      <c r="X10" s="272"/>
      <c r="Y10" s="53"/>
      <c r="Z10" s="273">
        <f t="shared" si="3"/>
        <v>0</v>
      </c>
      <c r="AA10" s="274">
        <f t="shared" si="4"/>
        <v>5</v>
      </c>
      <c r="AB10" s="274">
        <f t="shared" si="5"/>
        <v>3</v>
      </c>
      <c r="AC10" s="275">
        <f t="shared" si="6"/>
        <v>0</v>
      </c>
      <c r="AD10" s="276" t="str">
        <f t="shared" si="13"/>
        <v xml:space="preserve"> </v>
      </c>
      <c r="AE10" s="277" t="str">
        <f t="shared" si="14"/>
        <v>2</v>
      </c>
      <c r="AF10" s="277" t="str">
        <f t="shared" si="15"/>
        <v xml:space="preserve"> </v>
      </c>
      <c r="AG10" s="278" t="str">
        <f t="shared" si="16"/>
        <v xml:space="preserve"> </v>
      </c>
      <c r="AH10" s="38"/>
      <c r="AI10" s="279" t="str">
        <f t="shared" si="17"/>
        <v>0</v>
      </c>
      <c r="AJ10" s="53"/>
    </row>
    <row r="11" spans="2:58" ht="20.100000000000001" customHeight="1" x14ac:dyDescent="0.5">
      <c r="B11" s="248">
        <v>7</v>
      </c>
      <c r="C11" s="249" t="str">
        <f>'เวลาเรียน6-2'!D12</f>
        <v>นางสาว สุฑาทิพย์  เกตุมณี</v>
      </c>
      <c r="D11" s="30">
        <v>2</v>
      </c>
      <c r="E11" s="31">
        <v>2</v>
      </c>
      <c r="F11" s="31">
        <v>2</v>
      </c>
      <c r="G11" s="381">
        <v>2</v>
      </c>
      <c r="H11" s="208">
        <v>2</v>
      </c>
      <c r="I11" s="208">
        <v>2</v>
      </c>
      <c r="J11" s="208">
        <v>1</v>
      </c>
      <c r="K11" s="389">
        <v>1</v>
      </c>
      <c r="L11" s="266" t="str">
        <f t="shared" si="0"/>
        <v xml:space="preserve"> </v>
      </c>
      <c r="M11" s="208" t="str">
        <f t="shared" si="7"/>
        <v>/</v>
      </c>
      <c r="N11" s="267" t="str">
        <f t="shared" si="8"/>
        <v xml:space="preserve"> </v>
      </c>
      <c r="O11" s="268" t="str">
        <f t="shared" si="1"/>
        <v xml:space="preserve"> </v>
      </c>
      <c r="P11" s="30">
        <v>1</v>
      </c>
      <c r="Q11" s="31">
        <v>1</v>
      </c>
      <c r="R11" s="339">
        <v>2</v>
      </c>
      <c r="S11" s="255">
        <f t="shared" si="9"/>
        <v>4</v>
      </c>
      <c r="T11" s="269" t="str">
        <f t="shared" si="10"/>
        <v xml:space="preserve"> </v>
      </c>
      <c r="U11" s="270" t="str">
        <f t="shared" si="11"/>
        <v xml:space="preserve"> </v>
      </c>
      <c r="V11" s="270" t="str">
        <f t="shared" si="12"/>
        <v>/</v>
      </c>
      <c r="W11" s="271" t="str">
        <f t="shared" si="2"/>
        <v xml:space="preserve"> </v>
      </c>
      <c r="X11" s="272"/>
      <c r="Y11" s="53"/>
      <c r="Z11" s="273">
        <f t="shared" si="3"/>
        <v>0</v>
      </c>
      <c r="AA11" s="274">
        <f t="shared" si="4"/>
        <v>6</v>
      </c>
      <c r="AB11" s="274">
        <f t="shared" si="5"/>
        <v>2</v>
      </c>
      <c r="AC11" s="275">
        <f t="shared" si="6"/>
        <v>0</v>
      </c>
      <c r="AD11" s="276" t="str">
        <f t="shared" si="13"/>
        <v xml:space="preserve"> </v>
      </c>
      <c r="AE11" s="277" t="str">
        <f t="shared" si="14"/>
        <v>2</v>
      </c>
      <c r="AF11" s="277" t="str">
        <f t="shared" si="15"/>
        <v xml:space="preserve"> </v>
      </c>
      <c r="AG11" s="278" t="str">
        <f t="shared" si="16"/>
        <v xml:space="preserve"> </v>
      </c>
      <c r="AH11" s="38"/>
      <c r="AI11" s="279" t="str">
        <f t="shared" si="17"/>
        <v>1</v>
      </c>
      <c r="AJ11" s="53"/>
    </row>
    <row r="12" spans="2:58" ht="20.100000000000001" customHeight="1" x14ac:dyDescent="0.5">
      <c r="B12" s="265">
        <v>8</v>
      </c>
      <c r="C12" s="249" t="str">
        <f>'เวลาเรียน6-2'!D13</f>
        <v>นาย ก้องภพ  ศรีรักษ์</v>
      </c>
      <c r="D12" s="30">
        <v>2</v>
      </c>
      <c r="E12" s="31">
        <v>2</v>
      </c>
      <c r="F12" s="31">
        <v>2</v>
      </c>
      <c r="G12" s="381">
        <v>2</v>
      </c>
      <c r="H12" s="208">
        <v>2</v>
      </c>
      <c r="I12" s="208">
        <v>2</v>
      </c>
      <c r="J12" s="208">
        <v>2</v>
      </c>
      <c r="K12" s="389">
        <v>1</v>
      </c>
      <c r="L12" s="266" t="str">
        <f t="shared" si="0"/>
        <v xml:space="preserve"> </v>
      </c>
      <c r="M12" s="208" t="str">
        <f t="shared" si="7"/>
        <v>/</v>
      </c>
      <c r="N12" s="267" t="str">
        <f t="shared" si="8"/>
        <v xml:space="preserve"> </v>
      </c>
      <c r="O12" s="268" t="str">
        <f t="shared" si="1"/>
        <v xml:space="preserve"> </v>
      </c>
      <c r="P12" s="30">
        <v>0</v>
      </c>
      <c r="Q12" s="31">
        <v>1</v>
      </c>
      <c r="R12" s="339">
        <v>0</v>
      </c>
      <c r="S12" s="255">
        <f t="shared" si="9"/>
        <v>1</v>
      </c>
      <c r="T12" s="269" t="str">
        <f t="shared" si="10"/>
        <v xml:space="preserve"> </v>
      </c>
      <c r="U12" s="270" t="str">
        <f t="shared" si="11"/>
        <v xml:space="preserve"> </v>
      </c>
      <c r="V12" s="270" t="str">
        <f t="shared" si="12"/>
        <v xml:space="preserve"> </v>
      </c>
      <c r="W12" s="271" t="str">
        <f t="shared" si="2"/>
        <v>/</v>
      </c>
      <c r="X12" s="272"/>
      <c r="Y12" s="53"/>
      <c r="Z12" s="273">
        <f t="shared" si="3"/>
        <v>0</v>
      </c>
      <c r="AA12" s="274">
        <f t="shared" si="4"/>
        <v>7</v>
      </c>
      <c r="AB12" s="274">
        <f t="shared" si="5"/>
        <v>1</v>
      </c>
      <c r="AC12" s="275">
        <f t="shared" si="6"/>
        <v>0</v>
      </c>
      <c r="AD12" s="276" t="str">
        <f t="shared" si="13"/>
        <v xml:space="preserve"> </v>
      </c>
      <c r="AE12" s="277" t="str">
        <f t="shared" si="14"/>
        <v>2</v>
      </c>
      <c r="AF12" s="277" t="str">
        <f t="shared" si="15"/>
        <v xml:space="preserve"> </v>
      </c>
      <c r="AG12" s="278" t="str">
        <f t="shared" si="16"/>
        <v xml:space="preserve"> </v>
      </c>
      <c r="AH12" s="38"/>
      <c r="AI12" s="279" t="str">
        <f t="shared" si="17"/>
        <v>0</v>
      </c>
      <c r="AJ12" s="53"/>
    </row>
    <row r="13" spans="2:58" ht="20.100000000000001" customHeight="1" x14ac:dyDescent="0.5">
      <c r="B13" s="248">
        <v>9</v>
      </c>
      <c r="C13" s="249" t="str">
        <f>'เวลาเรียน6-2'!D14</f>
        <v>นาย ปวริศ   มะรังษี</v>
      </c>
      <c r="D13" s="30">
        <v>2</v>
      </c>
      <c r="E13" s="31">
        <v>2</v>
      </c>
      <c r="F13" s="31">
        <v>2</v>
      </c>
      <c r="G13" s="381">
        <v>2</v>
      </c>
      <c r="H13" s="208">
        <v>2</v>
      </c>
      <c r="I13" s="208">
        <v>2</v>
      </c>
      <c r="J13" s="208">
        <v>2</v>
      </c>
      <c r="K13" s="389">
        <v>2</v>
      </c>
      <c r="L13" s="266" t="str">
        <f t="shared" si="0"/>
        <v xml:space="preserve"> </v>
      </c>
      <c r="M13" s="208" t="str">
        <f t="shared" si="7"/>
        <v>/</v>
      </c>
      <c r="N13" s="267" t="str">
        <f t="shared" si="8"/>
        <v xml:space="preserve"> </v>
      </c>
      <c r="O13" s="268" t="str">
        <f t="shared" si="1"/>
        <v xml:space="preserve"> </v>
      </c>
      <c r="P13" s="30">
        <v>2</v>
      </c>
      <c r="Q13" s="31">
        <v>2</v>
      </c>
      <c r="R13" s="339">
        <v>2</v>
      </c>
      <c r="S13" s="255">
        <f t="shared" si="9"/>
        <v>6</v>
      </c>
      <c r="T13" s="269" t="str">
        <f t="shared" si="10"/>
        <v xml:space="preserve"> </v>
      </c>
      <c r="U13" s="284" t="str">
        <f t="shared" si="11"/>
        <v>/</v>
      </c>
      <c r="V13" s="270" t="str">
        <f t="shared" si="12"/>
        <v xml:space="preserve"> </v>
      </c>
      <c r="W13" s="271" t="str">
        <f t="shared" si="2"/>
        <v xml:space="preserve"> </v>
      </c>
      <c r="X13" s="272"/>
      <c r="Y13" s="53"/>
      <c r="Z13" s="273">
        <f t="shared" si="3"/>
        <v>0</v>
      </c>
      <c r="AA13" s="274">
        <f t="shared" si="4"/>
        <v>8</v>
      </c>
      <c r="AB13" s="274">
        <f t="shared" si="5"/>
        <v>0</v>
      </c>
      <c r="AC13" s="275">
        <f t="shared" si="6"/>
        <v>0</v>
      </c>
      <c r="AD13" s="276" t="str">
        <f t="shared" si="13"/>
        <v xml:space="preserve"> </v>
      </c>
      <c r="AE13" s="277" t="str">
        <f t="shared" si="14"/>
        <v>2</v>
      </c>
      <c r="AF13" s="277" t="str">
        <f t="shared" si="15"/>
        <v xml:space="preserve"> </v>
      </c>
      <c r="AG13" s="278" t="str">
        <f t="shared" si="16"/>
        <v xml:space="preserve"> </v>
      </c>
      <c r="AH13" s="38"/>
      <c r="AI13" s="279">
        <f t="shared" si="17"/>
        <v>2</v>
      </c>
      <c r="AJ13" s="53"/>
    </row>
    <row r="14" spans="2:58" ht="20.100000000000001" customHeight="1" x14ac:dyDescent="0.5">
      <c r="B14" s="265">
        <v>10</v>
      </c>
      <c r="C14" s="249" t="str">
        <f>'เวลาเรียน6-2'!D15</f>
        <v>นาย รัชชานนท์   ปักษี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81">
        <v>1</v>
      </c>
      <c r="L14" s="266" t="str">
        <f t="shared" si="0"/>
        <v xml:space="preserve"> </v>
      </c>
      <c r="M14" s="208" t="str">
        <f t="shared" si="7"/>
        <v xml:space="preserve"> </v>
      </c>
      <c r="N14" s="267" t="str">
        <f t="shared" si="8"/>
        <v>/</v>
      </c>
      <c r="O14" s="268" t="str">
        <f t="shared" si="1"/>
        <v xml:space="preserve"> </v>
      </c>
      <c r="P14" s="30">
        <v>3</v>
      </c>
      <c r="Q14" s="31">
        <v>3</v>
      </c>
      <c r="R14" s="339">
        <v>2</v>
      </c>
      <c r="S14" s="255">
        <f t="shared" si="9"/>
        <v>8</v>
      </c>
      <c r="T14" s="269" t="str">
        <f t="shared" si="10"/>
        <v>/</v>
      </c>
      <c r="U14" s="270" t="str">
        <f t="shared" si="11"/>
        <v xml:space="preserve"> </v>
      </c>
      <c r="V14" s="270" t="str">
        <f t="shared" si="12"/>
        <v xml:space="preserve"> </v>
      </c>
      <c r="W14" s="271" t="str">
        <f t="shared" si="2"/>
        <v xml:space="preserve"> </v>
      </c>
      <c r="X14" s="272"/>
      <c r="Y14" s="53"/>
      <c r="Z14" s="273">
        <f t="shared" si="3"/>
        <v>0</v>
      </c>
      <c r="AA14" s="274">
        <f t="shared" si="4"/>
        <v>2</v>
      </c>
      <c r="AB14" s="274">
        <f t="shared" si="5"/>
        <v>6</v>
      </c>
      <c r="AC14" s="275">
        <f t="shared" si="6"/>
        <v>0</v>
      </c>
      <c r="AD14" s="276" t="str">
        <f t="shared" si="13"/>
        <v xml:space="preserve"> </v>
      </c>
      <c r="AE14" s="277" t="str">
        <f t="shared" si="14"/>
        <v xml:space="preserve"> </v>
      </c>
      <c r="AF14" s="277" t="str">
        <f t="shared" si="15"/>
        <v>1</v>
      </c>
      <c r="AG14" s="278" t="str">
        <f t="shared" si="16"/>
        <v xml:space="preserve"> </v>
      </c>
      <c r="AH14" s="38"/>
      <c r="AI14" s="279">
        <f t="shared" si="17"/>
        <v>3</v>
      </c>
      <c r="AJ14" s="53"/>
    </row>
    <row r="15" spans="2:58" ht="20.100000000000001" customHeight="1" x14ac:dyDescent="0.5">
      <c r="B15" s="248">
        <v>11</v>
      </c>
      <c r="C15" s="249" t="str">
        <f>'เวลาเรียน6-2'!D16</f>
        <v>นาย จิรันธนิน  อินเรือง</v>
      </c>
      <c r="D15" s="30">
        <v>1</v>
      </c>
      <c r="E15" s="31">
        <v>1</v>
      </c>
      <c r="F15" s="31">
        <v>1</v>
      </c>
      <c r="G15" s="31">
        <v>1</v>
      </c>
      <c r="H15" s="31">
        <v>1</v>
      </c>
      <c r="I15" s="31">
        <v>1</v>
      </c>
      <c r="J15" s="31">
        <v>1</v>
      </c>
      <c r="K15" s="381">
        <v>1</v>
      </c>
      <c r="L15" s="266" t="str">
        <f t="shared" si="0"/>
        <v xml:space="preserve"> </v>
      </c>
      <c r="M15" s="208" t="str">
        <f t="shared" si="7"/>
        <v xml:space="preserve"> </v>
      </c>
      <c r="N15" s="267" t="str">
        <f t="shared" si="8"/>
        <v>/</v>
      </c>
      <c r="O15" s="268" t="str">
        <f t="shared" si="1"/>
        <v xml:space="preserve"> </v>
      </c>
      <c r="P15" s="30">
        <v>3</v>
      </c>
      <c r="Q15" s="31">
        <v>3</v>
      </c>
      <c r="R15" s="339">
        <v>3</v>
      </c>
      <c r="S15" s="255">
        <f t="shared" si="9"/>
        <v>9</v>
      </c>
      <c r="T15" s="269" t="str">
        <f t="shared" si="10"/>
        <v>/</v>
      </c>
      <c r="U15" s="270" t="str">
        <f t="shared" si="11"/>
        <v xml:space="preserve"> </v>
      </c>
      <c r="V15" s="270" t="str">
        <f t="shared" si="12"/>
        <v xml:space="preserve"> </v>
      </c>
      <c r="W15" s="271" t="str">
        <f t="shared" si="2"/>
        <v xml:space="preserve"> </v>
      </c>
      <c r="X15" s="272"/>
      <c r="Y15" s="53"/>
      <c r="Z15" s="273">
        <f t="shared" si="3"/>
        <v>0</v>
      </c>
      <c r="AA15" s="274">
        <f t="shared" si="4"/>
        <v>0</v>
      </c>
      <c r="AB15" s="274">
        <f t="shared" si="5"/>
        <v>8</v>
      </c>
      <c r="AC15" s="275">
        <f t="shared" si="6"/>
        <v>0</v>
      </c>
      <c r="AD15" s="276" t="str">
        <f t="shared" si="13"/>
        <v xml:space="preserve"> </v>
      </c>
      <c r="AE15" s="277" t="str">
        <f t="shared" si="14"/>
        <v xml:space="preserve"> </v>
      </c>
      <c r="AF15" s="277" t="str">
        <f t="shared" si="15"/>
        <v>1</v>
      </c>
      <c r="AG15" s="278" t="str">
        <f t="shared" si="16"/>
        <v xml:space="preserve"> </v>
      </c>
      <c r="AH15" s="38"/>
      <c r="AI15" s="279">
        <f t="shared" si="17"/>
        <v>3</v>
      </c>
      <c r="AJ15" s="53"/>
      <c r="AK15" s="287"/>
      <c r="AL15" s="287"/>
      <c r="AM15" s="287"/>
      <c r="AN15" s="287"/>
      <c r="AO15" s="288"/>
      <c r="AP15" s="288"/>
      <c r="AQ15" s="288"/>
      <c r="AR15" s="288"/>
      <c r="AS15" s="529"/>
      <c r="AT15" s="6"/>
      <c r="AU15" s="435"/>
      <c r="AV15" s="435"/>
      <c r="AW15" s="435"/>
      <c r="AX15" s="435"/>
      <c r="AY15" s="435"/>
      <c r="AZ15" s="435"/>
      <c r="BA15" s="435"/>
      <c r="BB15" s="435"/>
      <c r="BC15" s="6"/>
      <c r="BD15" s="289"/>
      <c r="BE15" s="6"/>
      <c r="BF15" s="6"/>
    </row>
    <row r="16" spans="2:58" ht="20.100000000000001" customHeight="1" x14ac:dyDescent="0.5">
      <c r="B16" s="265">
        <v>12</v>
      </c>
      <c r="C16" s="249" t="str">
        <f>'เวลาเรียน6-2'!D17</f>
        <v>นางสาว นันธการ์  สิวประโคน</v>
      </c>
      <c r="D16" s="30">
        <v>2</v>
      </c>
      <c r="E16" s="31">
        <v>2</v>
      </c>
      <c r="F16" s="31">
        <v>2</v>
      </c>
      <c r="G16" s="31">
        <v>3</v>
      </c>
      <c r="H16" s="31">
        <v>3</v>
      </c>
      <c r="I16" s="31">
        <v>2</v>
      </c>
      <c r="J16" s="31">
        <v>1</v>
      </c>
      <c r="K16" s="381">
        <v>1</v>
      </c>
      <c r="L16" s="266" t="str">
        <f t="shared" si="0"/>
        <v xml:space="preserve"> </v>
      </c>
      <c r="M16" s="208" t="str">
        <f t="shared" si="7"/>
        <v>/</v>
      </c>
      <c r="N16" s="267" t="str">
        <f t="shared" si="8"/>
        <v xml:space="preserve"> </v>
      </c>
      <c r="O16" s="268" t="str">
        <f t="shared" si="1"/>
        <v xml:space="preserve"> </v>
      </c>
      <c r="P16" s="30">
        <v>3</v>
      </c>
      <c r="Q16" s="31">
        <v>2</v>
      </c>
      <c r="R16" s="339">
        <v>2</v>
      </c>
      <c r="S16" s="255">
        <f t="shared" si="9"/>
        <v>7</v>
      </c>
      <c r="T16" s="269" t="str">
        <f t="shared" si="10"/>
        <v xml:space="preserve"> </v>
      </c>
      <c r="U16" s="270" t="str">
        <f t="shared" si="11"/>
        <v>/</v>
      </c>
      <c r="V16" s="270" t="str">
        <f t="shared" si="12"/>
        <v xml:space="preserve"> </v>
      </c>
      <c r="W16" s="271" t="str">
        <f t="shared" si="2"/>
        <v xml:space="preserve"> </v>
      </c>
      <c r="X16" s="272"/>
      <c r="Y16" s="53"/>
      <c r="Z16" s="273">
        <f t="shared" si="3"/>
        <v>2</v>
      </c>
      <c r="AA16" s="274">
        <f t="shared" si="4"/>
        <v>4</v>
      </c>
      <c r="AB16" s="274">
        <f t="shared" si="5"/>
        <v>2</v>
      </c>
      <c r="AC16" s="275">
        <f t="shared" si="6"/>
        <v>0</v>
      </c>
      <c r="AD16" s="276" t="str">
        <f t="shared" si="13"/>
        <v xml:space="preserve"> </v>
      </c>
      <c r="AE16" s="277" t="str">
        <f t="shared" si="14"/>
        <v>2</v>
      </c>
      <c r="AF16" s="277" t="str">
        <f t="shared" si="15"/>
        <v xml:space="preserve"> </v>
      </c>
      <c r="AG16" s="278" t="str">
        <f t="shared" si="16"/>
        <v xml:space="preserve"> </v>
      </c>
      <c r="AH16" s="38"/>
      <c r="AI16" s="279">
        <f t="shared" si="17"/>
        <v>2</v>
      </c>
      <c r="AJ16" s="53"/>
      <c r="AK16" s="290"/>
      <c r="AL16" s="290"/>
      <c r="AM16" s="290"/>
      <c r="AN16" s="291"/>
      <c r="AO16" s="292"/>
      <c r="AP16" s="292"/>
      <c r="AQ16" s="292"/>
      <c r="AR16" s="292"/>
      <c r="AS16" s="529"/>
      <c r="AT16" s="6"/>
      <c r="AU16" s="291"/>
      <c r="AV16" s="291"/>
      <c r="AW16" s="291"/>
      <c r="AX16" s="291"/>
      <c r="AY16" s="293"/>
      <c r="AZ16" s="291"/>
      <c r="BA16" s="291"/>
      <c r="BB16" s="291"/>
      <c r="BC16" s="6"/>
      <c r="BD16" s="523"/>
      <c r="BE16" s="6"/>
      <c r="BF16" s="6"/>
    </row>
    <row r="17" spans="2:58" ht="20.100000000000001" customHeight="1" x14ac:dyDescent="0.5">
      <c r="B17" s="248">
        <v>13</v>
      </c>
      <c r="C17" s="249" t="str">
        <f>'เวลาเรียน6-2'!D18</f>
        <v>นางสาวปารินารถ  ปานมาก</v>
      </c>
      <c r="D17" s="30">
        <v>2</v>
      </c>
      <c r="E17" s="31">
        <v>2</v>
      </c>
      <c r="F17" s="31">
        <v>3</v>
      </c>
      <c r="G17" s="31">
        <v>3</v>
      </c>
      <c r="H17" s="31">
        <v>3</v>
      </c>
      <c r="I17" s="31">
        <v>3</v>
      </c>
      <c r="J17" s="31">
        <v>3</v>
      </c>
      <c r="K17" s="381">
        <v>3</v>
      </c>
      <c r="L17" s="266" t="str">
        <f t="shared" si="0"/>
        <v>/</v>
      </c>
      <c r="M17" s="208"/>
      <c r="N17" s="267" t="str">
        <f t="shared" si="8"/>
        <v xml:space="preserve"> </v>
      </c>
      <c r="O17" s="268" t="str">
        <f t="shared" si="1"/>
        <v xml:space="preserve"> </v>
      </c>
      <c r="P17" s="30">
        <v>2</v>
      </c>
      <c r="Q17" s="31">
        <v>2</v>
      </c>
      <c r="R17" s="339">
        <v>2</v>
      </c>
      <c r="S17" s="255">
        <f t="shared" si="9"/>
        <v>6</v>
      </c>
      <c r="T17" s="269" t="str">
        <f t="shared" si="10"/>
        <v xml:space="preserve"> </v>
      </c>
      <c r="U17" s="270" t="str">
        <f t="shared" si="11"/>
        <v>/</v>
      </c>
      <c r="V17" s="270" t="str">
        <f t="shared" si="12"/>
        <v xml:space="preserve"> </v>
      </c>
      <c r="W17" s="271" t="str">
        <f t="shared" si="2"/>
        <v xml:space="preserve"> </v>
      </c>
      <c r="X17" s="272"/>
      <c r="Y17" s="53"/>
      <c r="Z17" s="273">
        <f t="shared" si="3"/>
        <v>6</v>
      </c>
      <c r="AA17" s="274">
        <f t="shared" si="4"/>
        <v>2</v>
      </c>
      <c r="AB17" s="274">
        <f t="shared" si="5"/>
        <v>0</v>
      </c>
      <c r="AC17" s="275">
        <f t="shared" si="6"/>
        <v>0</v>
      </c>
      <c r="AD17" s="276" t="str">
        <f t="shared" si="13"/>
        <v>3</v>
      </c>
      <c r="AE17" s="277"/>
      <c r="AF17" s="277" t="str">
        <f t="shared" si="15"/>
        <v xml:space="preserve"> </v>
      </c>
      <c r="AG17" s="278" t="str">
        <f t="shared" si="16"/>
        <v xml:space="preserve"> </v>
      </c>
      <c r="AH17" s="38"/>
      <c r="AI17" s="279">
        <f t="shared" si="17"/>
        <v>2</v>
      </c>
      <c r="AJ17" s="53"/>
      <c r="AK17" s="290"/>
      <c r="AL17" s="290"/>
      <c r="AM17" s="290"/>
      <c r="AN17" s="290"/>
      <c r="AO17" s="292"/>
      <c r="AP17" s="292"/>
      <c r="AQ17" s="292"/>
      <c r="AR17" s="292"/>
      <c r="AS17" s="529"/>
      <c r="AT17" s="6"/>
      <c r="AU17" s="290"/>
      <c r="AV17" s="290"/>
      <c r="AW17" s="290"/>
      <c r="AX17" s="290"/>
      <c r="AY17" s="294"/>
      <c r="AZ17" s="290"/>
      <c r="BA17" s="290"/>
      <c r="BB17" s="290"/>
      <c r="BC17" s="6"/>
      <c r="BD17" s="523"/>
      <c r="BE17" s="6"/>
      <c r="BF17" s="6"/>
    </row>
    <row r="18" spans="2:58" ht="20.100000000000001" customHeight="1" x14ac:dyDescent="0.5">
      <c r="B18" s="265">
        <v>14</v>
      </c>
      <c r="C18" s="249"/>
      <c r="D18" s="30"/>
      <c r="E18" s="31"/>
      <c r="F18" s="31"/>
      <c r="G18" s="31"/>
      <c r="H18" s="31"/>
      <c r="I18" s="31"/>
      <c r="J18" s="31"/>
      <c r="K18" s="381"/>
      <c r="L18" s="266"/>
      <c r="M18" s="208"/>
      <c r="N18" s="267"/>
      <c r="O18" s="268"/>
      <c r="P18" s="30"/>
      <c r="Q18" s="31"/>
      <c r="R18" s="339"/>
      <c r="S18" s="255"/>
      <c r="T18" s="269"/>
      <c r="U18" s="284"/>
      <c r="V18" s="270"/>
      <c r="W18" s="271"/>
      <c r="X18" s="272"/>
      <c r="Y18" s="53"/>
      <c r="Z18" s="273"/>
      <c r="AA18" s="274"/>
      <c r="AB18" s="274"/>
      <c r="AC18" s="275"/>
      <c r="AD18" s="276"/>
      <c r="AE18" s="277"/>
      <c r="AF18" s="277"/>
      <c r="AG18" s="278"/>
      <c r="AH18" s="38"/>
      <c r="AI18" s="279"/>
      <c r="AJ18" s="53"/>
      <c r="AK18" s="206"/>
      <c r="AL18" s="206"/>
      <c r="AM18" s="206"/>
      <c r="AN18" s="290"/>
      <c r="AO18" s="290"/>
      <c r="AP18" s="290"/>
      <c r="AQ18" s="290"/>
      <c r="AR18" s="290"/>
      <c r="AS18" s="6"/>
      <c r="AT18" s="6"/>
      <c r="AU18" s="206"/>
      <c r="AV18" s="206"/>
      <c r="AW18" s="206"/>
      <c r="AX18" s="206"/>
      <c r="AY18" s="295"/>
      <c r="AZ18" s="206"/>
      <c r="BA18" s="206"/>
      <c r="BB18" s="206"/>
      <c r="BC18" s="6"/>
      <c r="BD18" s="206"/>
      <c r="BE18" s="6"/>
      <c r="BF18" s="6"/>
    </row>
    <row r="19" spans="2:58" ht="20.100000000000001" customHeight="1" x14ac:dyDescent="0.5">
      <c r="B19" s="248">
        <v>15</v>
      </c>
      <c r="C19" s="286"/>
      <c r="D19" s="30"/>
      <c r="E19" s="31"/>
      <c r="F19" s="31"/>
      <c r="G19" s="31"/>
      <c r="H19" s="31"/>
      <c r="I19" s="31"/>
      <c r="J19" s="31"/>
      <c r="K19" s="381"/>
      <c r="L19" s="266"/>
      <c r="M19" s="208"/>
      <c r="N19" s="267"/>
      <c r="O19" s="268"/>
      <c r="P19" s="30"/>
      <c r="Q19" s="31"/>
      <c r="R19" s="339"/>
      <c r="S19" s="255"/>
      <c r="T19" s="269"/>
      <c r="U19" s="270"/>
      <c r="V19" s="270"/>
      <c r="W19" s="271"/>
      <c r="X19" s="272"/>
      <c r="Y19" s="53"/>
      <c r="Z19" s="273"/>
      <c r="AA19" s="274"/>
      <c r="AB19" s="274"/>
      <c r="AC19" s="275"/>
      <c r="AD19" s="276"/>
      <c r="AE19" s="277"/>
      <c r="AF19" s="277"/>
      <c r="AG19" s="278"/>
      <c r="AH19" s="38"/>
      <c r="AI19" s="279"/>
      <c r="AJ19" s="53"/>
      <c r="AK19" s="206"/>
      <c r="AL19" s="206"/>
      <c r="AM19" s="206"/>
      <c r="AN19" s="290"/>
      <c r="AO19" s="290"/>
      <c r="AP19" s="290"/>
      <c r="AQ19" s="290"/>
      <c r="AR19" s="290"/>
      <c r="AS19" s="6"/>
      <c r="AT19" s="6"/>
      <c r="AU19" s="206"/>
      <c r="AV19" s="206"/>
      <c r="AW19" s="206"/>
      <c r="AX19" s="206"/>
      <c r="AY19" s="295"/>
      <c r="AZ19" s="206"/>
      <c r="BA19" s="206"/>
      <c r="BB19" s="206"/>
      <c r="BC19" s="6"/>
      <c r="BD19" s="206"/>
      <c r="BE19" s="6"/>
      <c r="BF19" s="6"/>
    </row>
    <row r="20" spans="2:58" ht="20.100000000000001" customHeight="1" x14ac:dyDescent="0.5">
      <c r="B20" s="265">
        <v>16</v>
      </c>
      <c r="C20" s="249"/>
      <c r="D20" s="30"/>
      <c r="E20" s="31"/>
      <c r="F20" s="31"/>
      <c r="G20" s="31"/>
      <c r="H20" s="31"/>
      <c r="I20" s="31"/>
      <c r="J20" s="31"/>
      <c r="K20" s="381"/>
      <c r="L20" s="266"/>
      <c r="M20" s="208"/>
      <c r="N20" s="267"/>
      <c r="O20" s="268"/>
      <c r="P20" s="30"/>
      <c r="Q20" s="31"/>
      <c r="R20" s="339"/>
      <c r="S20" s="255"/>
      <c r="T20" s="269"/>
      <c r="U20" s="270"/>
      <c r="V20" s="270"/>
      <c r="W20" s="271"/>
      <c r="X20" s="272"/>
      <c r="Y20" s="53"/>
      <c r="Z20" s="273"/>
      <c r="AA20" s="274"/>
      <c r="AB20" s="274"/>
      <c r="AC20" s="275"/>
      <c r="AD20" s="276"/>
      <c r="AE20" s="277"/>
      <c r="AF20" s="277"/>
      <c r="AG20" s="278"/>
      <c r="AH20" s="38"/>
      <c r="AI20" s="279"/>
      <c r="AJ20" s="53"/>
      <c r="AK20" s="206"/>
      <c r="AL20" s="206"/>
      <c r="AM20" s="206"/>
      <c r="AN20" s="290"/>
      <c r="AO20" s="290"/>
      <c r="AP20" s="290"/>
      <c r="AQ20" s="290"/>
      <c r="AR20" s="290"/>
      <c r="AS20" s="6"/>
      <c r="AT20" s="6"/>
      <c r="AU20" s="206"/>
      <c r="AV20" s="206"/>
      <c r="AW20" s="206"/>
      <c r="AX20" s="206"/>
      <c r="AY20" s="295"/>
      <c r="AZ20" s="206"/>
      <c r="BA20" s="206"/>
      <c r="BB20" s="206"/>
      <c r="BC20" s="6"/>
      <c r="BD20" s="206"/>
      <c r="BE20" s="6"/>
      <c r="BF20" s="6"/>
    </row>
    <row r="21" spans="2:58" ht="20.100000000000001" customHeight="1" x14ac:dyDescent="0.5">
      <c r="B21" s="248">
        <v>17</v>
      </c>
      <c r="C21" s="249"/>
      <c r="D21" s="30"/>
      <c r="E21" s="31"/>
      <c r="F21" s="31"/>
      <c r="G21" s="31"/>
      <c r="H21" s="31"/>
      <c r="I21" s="31"/>
      <c r="J21" s="31"/>
      <c r="K21" s="381"/>
      <c r="L21" s="266"/>
      <c r="M21" s="208"/>
      <c r="N21" s="267"/>
      <c r="O21" s="268"/>
      <c r="P21" s="30"/>
      <c r="Q21" s="31"/>
      <c r="R21" s="339"/>
      <c r="S21" s="255"/>
      <c r="T21" s="269"/>
      <c r="U21" s="270"/>
      <c r="V21" s="270"/>
      <c r="W21" s="271"/>
      <c r="X21" s="272"/>
      <c r="Y21" s="53"/>
      <c r="Z21" s="273"/>
      <c r="AA21" s="274"/>
      <c r="AB21" s="274"/>
      <c r="AC21" s="275"/>
      <c r="AD21" s="276"/>
      <c r="AE21" s="277"/>
      <c r="AF21" s="277"/>
      <c r="AG21" s="278"/>
      <c r="AH21" s="38"/>
      <c r="AI21" s="279"/>
      <c r="AJ21" s="53"/>
      <c r="AK21" s="295"/>
      <c r="AL21" s="295"/>
      <c r="AM21" s="295"/>
      <c r="AN21" s="294"/>
      <c r="AO21" s="290"/>
      <c r="AP21" s="294"/>
      <c r="AQ21" s="290"/>
      <c r="AR21" s="290"/>
      <c r="AS21" s="296"/>
      <c r="AT21" s="6"/>
      <c r="AU21" s="206"/>
      <c r="AV21" s="206"/>
      <c r="AW21" s="206"/>
      <c r="AX21" s="206"/>
      <c r="AY21" s="295"/>
      <c r="AZ21" s="206"/>
      <c r="BA21" s="206"/>
      <c r="BB21" s="206"/>
      <c r="BC21" s="6"/>
      <c r="BD21" s="206"/>
      <c r="BE21" s="6"/>
      <c r="BF21" s="6"/>
    </row>
    <row r="22" spans="2:58" ht="20.100000000000001" customHeight="1" x14ac:dyDescent="0.5">
      <c r="B22" s="265">
        <v>18</v>
      </c>
      <c r="C22" s="249"/>
      <c r="D22" s="30"/>
      <c r="E22" s="31"/>
      <c r="F22" s="31"/>
      <c r="G22" s="31"/>
      <c r="H22" s="31"/>
      <c r="I22" s="31"/>
      <c r="J22" s="31"/>
      <c r="K22" s="381"/>
      <c r="L22" s="266"/>
      <c r="M22" s="208"/>
      <c r="N22" s="267"/>
      <c r="O22" s="268"/>
      <c r="P22" s="30"/>
      <c r="Q22" s="31"/>
      <c r="R22" s="339"/>
      <c r="S22" s="255"/>
      <c r="T22" s="269"/>
      <c r="U22" s="270"/>
      <c r="V22" s="270"/>
      <c r="W22" s="271"/>
      <c r="X22" s="272"/>
      <c r="Y22" s="53"/>
      <c r="Z22" s="273"/>
      <c r="AA22" s="274"/>
      <c r="AB22" s="274"/>
      <c r="AC22" s="275"/>
      <c r="AD22" s="276"/>
      <c r="AE22" s="277"/>
      <c r="AF22" s="277"/>
      <c r="AG22" s="278"/>
      <c r="AH22" s="38"/>
      <c r="AI22" s="279"/>
      <c r="AJ22" s="53"/>
      <c r="AK22" s="206"/>
      <c r="AL22" s="206"/>
      <c r="AM22" s="206"/>
      <c r="AN22" s="290"/>
      <c r="AO22" s="290"/>
      <c r="AP22" s="290"/>
      <c r="AQ22" s="290"/>
      <c r="AR22" s="290"/>
      <c r="AS22" s="6"/>
      <c r="AT22" s="6"/>
      <c r="AU22" s="206"/>
      <c r="AV22" s="206"/>
      <c r="AW22" s="206"/>
      <c r="AX22" s="206"/>
      <c r="AY22" s="295"/>
      <c r="AZ22" s="206"/>
      <c r="BA22" s="206"/>
      <c r="BB22" s="206"/>
      <c r="BC22" s="6"/>
      <c r="BD22" s="206"/>
      <c r="BE22" s="6"/>
      <c r="BF22" s="6"/>
    </row>
    <row r="23" spans="2:58" ht="20.100000000000001" customHeight="1" x14ac:dyDescent="0.5">
      <c r="B23" s="248">
        <v>19</v>
      </c>
      <c r="C23" s="249"/>
      <c r="D23" s="30"/>
      <c r="E23" s="31"/>
      <c r="F23" s="31"/>
      <c r="G23" s="31"/>
      <c r="H23" s="31"/>
      <c r="I23" s="31"/>
      <c r="J23" s="31"/>
      <c r="K23" s="381"/>
      <c r="L23" s="266"/>
      <c r="M23" s="208"/>
      <c r="N23" s="267"/>
      <c r="O23" s="268"/>
      <c r="P23" s="30"/>
      <c r="Q23" s="31"/>
      <c r="R23" s="339"/>
      <c r="S23" s="255"/>
      <c r="T23" s="269"/>
      <c r="U23" s="284"/>
      <c r="V23" s="270"/>
      <c r="W23" s="271"/>
      <c r="X23" s="272"/>
      <c r="Y23" s="53"/>
      <c r="Z23" s="273"/>
      <c r="AA23" s="274"/>
      <c r="AB23" s="274"/>
      <c r="AC23" s="275"/>
      <c r="AD23" s="276"/>
      <c r="AE23" s="277"/>
      <c r="AF23" s="277"/>
      <c r="AG23" s="278"/>
      <c r="AH23" s="38"/>
      <c r="AI23" s="279"/>
      <c r="AJ23" s="53"/>
      <c r="AK23" s="206"/>
      <c r="AL23" s="206"/>
      <c r="AM23" s="206"/>
      <c r="AN23" s="290"/>
      <c r="AO23" s="290"/>
      <c r="AP23" s="290"/>
      <c r="AQ23" s="290"/>
      <c r="AR23" s="290"/>
      <c r="AS23" s="6"/>
      <c r="AT23" s="6"/>
      <c r="AU23" s="206"/>
      <c r="AV23" s="206"/>
      <c r="AW23" s="206"/>
      <c r="AX23" s="206"/>
      <c r="AY23" s="295"/>
      <c r="AZ23" s="206"/>
      <c r="BA23" s="206"/>
      <c r="BB23" s="206"/>
      <c r="BC23" s="6"/>
      <c r="BD23" s="206"/>
      <c r="BE23" s="6"/>
      <c r="BF23" s="6"/>
    </row>
    <row r="24" spans="2:58" ht="20.100000000000001" customHeight="1" x14ac:dyDescent="0.5">
      <c r="B24" s="265">
        <v>20</v>
      </c>
      <c r="C24" s="249"/>
      <c r="D24" s="30"/>
      <c r="E24" s="31"/>
      <c r="F24" s="31"/>
      <c r="G24" s="31"/>
      <c r="H24" s="31"/>
      <c r="I24" s="31"/>
      <c r="J24" s="31"/>
      <c r="K24" s="381"/>
      <c r="L24" s="266"/>
      <c r="M24" s="208"/>
      <c r="N24" s="267"/>
      <c r="O24" s="268"/>
      <c r="P24" s="30"/>
      <c r="Q24" s="31"/>
      <c r="R24" s="339"/>
      <c r="S24" s="255"/>
      <c r="T24" s="269"/>
      <c r="U24" s="270"/>
      <c r="V24" s="270"/>
      <c r="W24" s="271"/>
      <c r="X24" s="272"/>
      <c r="Y24" s="53"/>
      <c r="Z24" s="273"/>
      <c r="AA24" s="274"/>
      <c r="AB24" s="274"/>
      <c r="AC24" s="275"/>
      <c r="AD24" s="276"/>
      <c r="AE24" s="277"/>
      <c r="AF24" s="277"/>
      <c r="AG24" s="278"/>
      <c r="AH24" s="38"/>
      <c r="AI24" s="279"/>
      <c r="AJ24" s="53"/>
      <c r="AK24" s="206"/>
      <c r="AL24" s="206"/>
      <c r="AM24" s="206"/>
      <c r="AN24" s="290"/>
      <c r="AO24" s="290"/>
      <c r="AP24" s="290"/>
      <c r="AQ24" s="290"/>
      <c r="AR24" s="290"/>
      <c r="AS24" s="6"/>
      <c r="AT24" s="6"/>
      <c r="AU24" s="206"/>
      <c r="AV24" s="206"/>
      <c r="AW24" s="206"/>
      <c r="AX24" s="206"/>
      <c r="AY24" s="295"/>
      <c r="AZ24" s="206"/>
      <c r="BA24" s="206"/>
      <c r="BB24" s="206"/>
      <c r="BC24" s="6"/>
      <c r="BD24" s="206"/>
      <c r="BE24" s="6"/>
      <c r="BF24" s="6"/>
    </row>
    <row r="25" spans="2:58" ht="20.100000000000001" customHeight="1" x14ac:dyDescent="0.5">
      <c r="B25" s="248">
        <v>21</v>
      </c>
      <c r="C25" s="249"/>
      <c r="D25" s="30"/>
      <c r="E25" s="31"/>
      <c r="F25" s="31"/>
      <c r="G25" s="31"/>
      <c r="H25" s="31"/>
      <c r="I25" s="31"/>
      <c r="J25" s="31"/>
      <c r="K25" s="381"/>
      <c r="L25" s="266"/>
      <c r="M25" s="208"/>
      <c r="N25" s="267"/>
      <c r="O25" s="268"/>
      <c r="P25" s="30"/>
      <c r="Q25" s="31"/>
      <c r="R25" s="339"/>
      <c r="S25" s="255"/>
      <c r="T25" s="269"/>
      <c r="U25" s="270"/>
      <c r="V25" s="270"/>
      <c r="W25" s="271"/>
      <c r="X25" s="272"/>
      <c r="Y25" s="53"/>
      <c r="Z25" s="273"/>
      <c r="AA25" s="274"/>
      <c r="AB25" s="274"/>
      <c r="AC25" s="275"/>
      <c r="AD25" s="276"/>
      <c r="AE25" s="277"/>
      <c r="AF25" s="277"/>
      <c r="AG25" s="278"/>
      <c r="AH25" s="38"/>
      <c r="AI25" s="279"/>
      <c r="AJ25" s="53"/>
      <c r="AK25" s="206"/>
      <c r="AL25" s="206"/>
      <c r="AM25" s="206"/>
      <c r="AN25" s="290"/>
      <c r="AO25" s="290"/>
      <c r="AP25" s="290"/>
      <c r="AQ25" s="290"/>
      <c r="AR25" s="290"/>
      <c r="AS25" s="6"/>
      <c r="AT25" s="6"/>
      <c r="AU25" s="206"/>
      <c r="AV25" s="206"/>
      <c r="AW25" s="206"/>
      <c r="AX25" s="206"/>
      <c r="AY25" s="295"/>
      <c r="AZ25" s="206"/>
      <c r="BA25" s="206"/>
      <c r="BB25" s="206"/>
      <c r="BC25" s="6"/>
      <c r="BD25" s="206"/>
      <c r="BE25" s="6"/>
      <c r="BF25" s="6"/>
    </row>
    <row r="26" spans="2:58" ht="20.100000000000001" customHeight="1" x14ac:dyDescent="0.5">
      <c r="B26" s="265">
        <v>22</v>
      </c>
      <c r="C26" s="249"/>
      <c r="D26" s="30"/>
      <c r="E26" s="31"/>
      <c r="F26" s="31"/>
      <c r="G26" s="31"/>
      <c r="H26" s="31"/>
      <c r="I26" s="31"/>
      <c r="J26" s="31"/>
      <c r="K26" s="381"/>
      <c r="L26" s="266"/>
      <c r="M26" s="208"/>
      <c r="N26" s="267"/>
      <c r="O26" s="268"/>
      <c r="P26" s="30"/>
      <c r="Q26" s="31"/>
      <c r="R26" s="339"/>
      <c r="S26" s="255"/>
      <c r="T26" s="269"/>
      <c r="U26" s="270"/>
      <c r="V26" s="270"/>
      <c r="W26" s="271"/>
      <c r="X26" s="272"/>
      <c r="Y26" s="53"/>
      <c r="Z26" s="273"/>
      <c r="AA26" s="274"/>
      <c r="AB26" s="274"/>
      <c r="AC26" s="275"/>
      <c r="AD26" s="276"/>
      <c r="AE26" s="277"/>
      <c r="AF26" s="277"/>
      <c r="AG26" s="278"/>
      <c r="AH26" s="38"/>
      <c r="AI26" s="279"/>
      <c r="AJ26" s="53"/>
      <c r="AK26" s="206"/>
      <c r="AL26" s="206"/>
      <c r="AM26" s="206"/>
      <c r="AN26" s="290"/>
      <c r="AO26" s="290"/>
      <c r="AP26" s="294"/>
      <c r="AQ26" s="290"/>
      <c r="AR26" s="290"/>
      <c r="AS26" s="6"/>
      <c r="AT26" s="6"/>
      <c r="AU26" s="206"/>
      <c r="AV26" s="206"/>
      <c r="AW26" s="206"/>
      <c r="AX26" s="206"/>
      <c r="AY26" s="295"/>
      <c r="AZ26" s="206"/>
      <c r="BA26" s="206"/>
      <c r="BB26" s="206"/>
      <c r="BC26" s="6"/>
      <c r="BD26" s="206"/>
      <c r="BE26" s="6"/>
      <c r="BF26" s="6"/>
    </row>
    <row r="27" spans="2:58" ht="20.100000000000001" customHeight="1" x14ac:dyDescent="0.5">
      <c r="B27" s="248">
        <v>23</v>
      </c>
      <c r="C27" s="249"/>
      <c r="D27" s="30"/>
      <c r="E27" s="31"/>
      <c r="F27" s="31"/>
      <c r="G27" s="31"/>
      <c r="H27" s="31"/>
      <c r="I27" s="31"/>
      <c r="J27" s="31"/>
      <c r="K27" s="381"/>
      <c r="L27" s="266"/>
      <c r="M27" s="208"/>
      <c r="N27" s="267"/>
      <c r="O27" s="268"/>
      <c r="P27" s="30"/>
      <c r="Q27" s="31"/>
      <c r="R27" s="339"/>
      <c r="S27" s="255"/>
      <c r="T27" s="269"/>
      <c r="U27" s="270"/>
      <c r="V27" s="270"/>
      <c r="W27" s="271"/>
      <c r="X27" s="272"/>
      <c r="Y27" s="53"/>
      <c r="Z27" s="273"/>
      <c r="AA27" s="274"/>
      <c r="AB27" s="274"/>
      <c r="AC27" s="275"/>
      <c r="AD27" s="276"/>
      <c r="AE27" s="277"/>
      <c r="AF27" s="277"/>
      <c r="AG27" s="278"/>
      <c r="AH27" s="38"/>
      <c r="AI27" s="279"/>
      <c r="AJ27" s="53"/>
      <c r="AK27" s="206"/>
      <c r="AL27" s="206"/>
      <c r="AM27" s="206"/>
      <c r="AN27" s="290"/>
      <c r="AO27" s="290"/>
      <c r="AP27" s="290"/>
      <c r="AQ27" s="290"/>
      <c r="AR27" s="290"/>
      <c r="AS27" s="6"/>
      <c r="AT27" s="6"/>
      <c r="AU27" s="206"/>
      <c r="AV27" s="206"/>
      <c r="AW27" s="206"/>
      <c r="AX27" s="206"/>
      <c r="AY27" s="295"/>
      <c r="AZ27" s="206"/>
      <c r="BA27" s="206"/>
      <c r="BB27" s="206"/>
      <c r="BC27" s="6"/>
      <c r="BD27" s="206"/>
      <c r="BE27" s="6"/>
      <c r="BF27" s="6"/>
    </row>
    <row r="28" spans="2:58" ht="20.100000000000001" customHeight="1" x14ac:dyDescent="0.5">
      <c r="B28" s="265">
        <v>24</v>
      </c>
      <c r="C28" s="249"/>
      <c r="D28" s="30"/>
      <c r="E28" s="31"/>
      <c r="F28" s="31"/>
      <c r="G28" s="31"/>
      <c r="H28" s="31"/>
      <c r="I28" s="31"/>
      <c r="J28" s="31"/>
      <c r="K28" s="381"/>
      <c r="L28" s="266"/>
      <c r="M28" s="208"/>
      <c r="N28" s="267"/>
      <c r="O28" s="268"/>
      <c r="P28" s="30"/>
      <c r="Q28" s="31"/>
      <c r="R28" s="339"/>
      <c r="S28" s="255"/>
      <c r="T28" s="269"/>
      <c r="U28" s="270"/>
      <c r="V28" s="270"/>
      <c r="W28" s="271"/>
      <c r="X28" s="272"/>
      <c r="Y28" s="53"/>
      <c r="Z28" s="273"/>
      <c r="AA28" s="274"/>
      <c r="AB28" s="274"/>
      <c r="AC28" s="275"/>
      <c r="AD28" s="276"/>
      <c r="AE28" s="277"/>
      <c r="AF28" s="277"/>
      <c r="AG28" s="278"/>
      <c r="AH28" s="38"/>
      <c r="AI28" s="279"/>
      <c r="AJ28" s="53"/>
      <c r="AK28" s="206"/>
      <c r="AL28" s="206"/>
      <c r="AM28" s="206"/>
      <c r="AN28" s="290"/>
      <c r="AO28" s="290"/>
      <c r="AP28" s="290"/>
      <c r="AQ28" s="290"/>
      <c r="AR28" s="290"/>
      <c r="AS28" s="6"/>
      <c r="AT28" s="6"/>
      <c r="AU28" s="206"/>
      <c r="AV28" s="206"/>
      <c r="AW28" s="206"/>
      <c r="AX28" s="206"/>
      <c r="AY28" s="295"/>
      <c r="AZ28" s="206"/>
      <c r="BA28" s="206"/>
      <c r="BB28" s="206"/>
      <c r="BC28" s="6"/>
      <c r="BD28" s="206"/>
      <c r="BE28" s="6"/>
      <c r="BF28" s="6"/>
    </row>
    <row r="29" spans="2:58" ht="20.100000000000001" customHeight="1" x14ac:dyDescent="0.5">
      <c r="B29" s="248">
        <v>25</v>
      </c>
      <c r="C29" s="249"/>
      <c r="D29" s="30"/>
      <c r="E29" s="31"/>
      <c r="F29" s="31"/>
      <c r="G29" s="31"/>
      <c r="H29" s="31"/>
      <c r="I29" s="31"/>
      <c r="J29" s="31"/>
      <c r="K29" s="381"/>
      <c r="L29" s="266"/>
      <c r="M29" s="208"/>
      <c r="N29" s="267"/>
      <c r="O29" s="268"/>
      <c r="P29" s="30"/>
      <c r="Q29" s="31"/>
      <c r="R29" s="339"/>
      <c r="S29" s="255"/>
      <c r="T29" s="269"/>
      <c r="U29" s="270"/>
      <c r="V29" s="270"/>
      <c r="W29" s="271"/>
      <c r="X29" s="272"/>
      <c r="Y29" s="53"/>
      <c r="Z29" s="273"/>
      <c r="AA29" s="274"/>
      <c r="AB29" s="274"/>
      <c r="AC29" s="275"/>
      <c r="AD29" s="276"/>
      <c r="AE29" s="277"/>
      <c r="AF29" s="277"/>
      <c r="AG29" s="278"/>
      <c r="AH29" s="38"/>
      <c r="AI29" s="279"/>
      <c r="AJ29" s="53"/>
      <c r="AK29" s="206"/>
      <c r="AL29" s="206"/>
      <c r="AM29" s="206"/>
      <c r="AN29" s="290"/>
      <c r="AO29" s="290"/>
      <c r="AP29" s="290"/>
      <c r="AQ29" s="290"/>
      <c r="AR29" s="290"/>
      <c r="AS29" s="6"/>
      <c r="AT29" s="6"/>
      <c r="AU29" s="206"/>
      <c r="AV29" s="206"/>
      <c r="AW29" s="206"/>
      <c r="AX29" s="206"/>
      <c r="AY29" s="295"/>
      <c r="AZ29" s="206"/>
      <c r="BA29" s="206"/>
      <c r="BB29" s="206"/>
      <c r="BC29" s="6"/>
      <c r="BD29" s="206"/>
      <c r="BE29" s="6"/>
      <c r="BF29" s="6"/>
    </row>
    <row r="30" spans="2:58" ht="20.100000000000001" customHeight="1" x14ac:dyDescent="0.5">
      <c r="B30" s="265">
        <v>26</v>
      </c>
      <c r="C30" s="249"/>
      <c r="D30" s="266"/>
      <c r="E30" s="208"/>
      <c r="F30" s="208"/>
      <c r="G30" s="208"/>
      <c r="H30" s="208"/>
      <c r="I30" s="208"/>
      <c r="J30" s="208"/>
      <c r="K30" s="297"/>
      <c r="L30" s="266"/>
      <c r="M30" s="208"/>
      <c r="N30" s="267"/>
      <c r="O30" s="268"/>
      <c r="P30" s="266"/>
      <c r="Q30" s="208"/>
      <c r="R30" s="297"/>
      <c r="S30" s="298"/>
      <c r="T30" s="269"/>
      <c r="U30" s="270"/>
      <c r="V30" s="270"/>
      <c r="W30" s="271"/>
      <c r="X30" s="272"/>
      <c r="Y30" s="53"/>
      <c r="Z30" s="273"/>
      <c r="AA30" s="274"/>
      <c r="AB30" s="274"/>
      <c r="AC30" s="275"/>
      <c r="AD30" s="276"/>
      <c r="AE30" s="277"/>
      <c r="AF30" s="277"/>
      <c r="AG30" s="278"/>
      <c r="AH30" s="38"/>
      <c r="AI30" s="279"/>
      <c r="AJ30" s="53"/>
      <c r="AK30" s="206"/>
      <c r="AL30" s="206"/>
      <c r="AM30" s="206"/>
      <c r="AN30" s="290"/>
      <c r="AO30" s="290"/>
      <c r="AP30" s="294"/>
      <c r="AQ30" s="290"/>
      <c r="AR30" s="290"/>
      <c r="AS30" s="6"/>
      <c r="AT30" s="6"/>
      <c r="AU30" s="206"/>
      <c r="AV30" s="206"/>
      <c r="AW30" s="206"/>
      <c r="AX30" s="206"/>
      <c r="AY30" s="295"/>
      <c r="AZ30" s="206"/>
      <c r="BA30" s="206"/>
      <c r="BB30" s="206"/>
      <c r="BC30" s="6"/>
      <c r="BD30" s="206"/>
      <c r="BE30" s="6"/>
      <c r="BF30" s="6"/>
    </row>
    <row r="31" spans="2:58" ht="20.100000000000001" customHeight="1" x14ac:dyDescent="0.5">
      <c r="B31" s="248">
        <v>27</v>
      </c>
      <c r="C31" s="249"/>
      <c r="D31" s="266"/>
      <c r="E31" s="208"/>
      <c r="F31" s="208"/>
      <c r="G31" s="208"/>
      <c r="H31" s="208"/>
      <c r="I31" s="208"/>
      <c r="J31" s="208"/>
      <c r="K31" s="297"/>
      <c r="L31" s="266"/>
      <c r="M31" s="208"/>
      <c r="N31" s="267"/>
      <c r="O31" s="268"/>
      <c r="P31" s="266"/>
      <c r="Q31" s="208"/>
      <c r="R31" s="297"/>
      <c r="S31" s="298"/>
      <c r="T31" s="269"/>
      <c r="U31" s="270"/>
      <c r="V31" s="270"/>
      <c r="W31" s="271"/>
      <c r="X31" s="272"/>
      <c r="Y31" s="53"/>
      <c r="Z31" s="273"/>
      <c r="AA31" s="274"/>
      <c r="AB31" s="274"/>
      <c r="AC31" s="275"/>
      <c r="AD31" s="276"/>
      <c r="AE31" s="277"/>
      <c r="AF31" s="277"/>
      <c r="AG31" s="278"/>
      <c r="AH31" s="6"/>
      <c r="AI31" s="279"/>
      <c r="AJ31" s="53"/>
      <c r="AK31" s="206"/>
      <c r="AL31" s="206"/>
      <c r="AM31" s="206"/>
      <c r="AN31" s="290"/>
      <c r="AO31" s="290"/>
      <c r="AP31" s="290"/>
      <c r="AQ31" s="290"/>
      <c r="AR31" s="290"/>
      <c r="AS31" s="6"/>
      <c r="AT31" s="6"/>
      <c r="AU31" s="206"/>
      <c r="AV31" s="206"/>
      <c r="AW31" s="206"/>
      <c r="AX31" s="206"/>
      <c r="AY31" s="295"/>
      <c r="AZ31" s="206"/>
      <c r="BA31" s="206"/>
      <c r="BB31" s="206"/>
      <c r="BC31" s="6"/>
      <c r="BD31" s="206"/>
      <c r="BE31" s="6"/>
      <c r="BF31" s="6"/>
    </row>
    <row r="32" spans="2:58" ht="20.100000000000001" customHeight="1" x14ac:dyDescent="0.5">
      <c r="B32" s="265">
        <v>28</v>
      </c>
      <c r="C32" s="249"/>
      <c r="D32" s="266"/>
      <c r="E32" s="208"/>
      <c r="F32" s="208"/>
      <c r="G32" s="208"/>
      <c r="H32" s="208"/>
      <c r="I32" s="208"/>
      <c r="J32" s="208"/>
      <c r="K32" s="297"/>
      <c r="L32" s="266"/>
      <c r="M32" s="208"/>
      <c r="N32" s="267"/>
      <c r="O32" s="268"/>
      <c r="P32" s="266"/>
      <c r="Q32" s="208"/>
      <c r="R32" s="297"/>
      <c r="S32" s="298"/>
      <c r="T32" s="269"/>
      <c r="U32" s="284"/>
      <c r="V32" s="270"/>
      <c r="W32" s="271"/>
      <c r="X32" s="272"/>
      <c r="Y32" s="53"/>
      <c r="Z32" s="273"/>
      <c r="AA32" s="274"/>
      <c r="AB32" s="274"/>
      <c r="AC32" s="275"/>
      <c r="AD32" s="276"/>
      <c r="AE32" s="277"/>
      <c r="AF32" s="277"/>
      <c r="AG32" s="278"/>
      <c r="AH32" s="6"/>
      <c r="AI32" s="279"/>
      <c r="AJ32" s="53"/>
      <c r="AK32" s="206"/>
      <c r="AL32" s="206"/>
      <c r="AM32" s="206"/>
      <c r="AN32" s="290"/>
      <c r="AO32" s="290"/>
      <c r="AP32" s="290"/>
      <c r="AQ32" s="290"/>
      <c r="AR32" s="290"/>
      <c r="AS32" s="6"/>
      <c r="AT32" s="6"/>
      <c r="AU32" s="206"/>
      <c r="AV32" s="206"/>
      <c r="AW32" s="206"/>
      <c r="AX32" s="206"/>
      <c r="AY32" s="295"/>
      <c r="AZ32" s="206"/>
      <c r="BA32" s="206"/>
      <c r="BB32" s="206"/>
      <c r="BC32" s="6"/>
      <c r="BD32" s="206"/>
      <c r="BE32" s="6"/>
      <c r="BF32" s="6"/>
    </row>
    <row r="33" spans="2:58" ht="20.100000000000001" customHeight="1" x14ac:dyDescent="0.5">
      <c r="B33" s="248">
        <v>29</v>
      </c>
      <c r="C33" s="249"/>
      <c r="D33" s="266"/>
      <c r="E33" s="208"/>
      <c r="F33" s="208"/>
      <c r="G33" s="208"/>
      <c r="H33" s="208"/>
      <c r="I33" s="208"/>
      <c r="J33" s="208"/>
      <c r="K33" s="297"/>
      <c r="L33" s="266"/>
      <c r="M33" s="208"/>
      <c r="N33" s="267"/>
      <c r="O33" s="268"/>
      <c r="P33" s="266"/>
      <c r="Q33" s="208"/>
      <c r="R33" s="297"/>
      <c r="S33" s="298"/>
      <c r="T33" s="269"/>
      <c r="U33" s="270"/>
      <c r="V33" s="270"/>
      <c r="W33" s="271"/>
      <c r="X33" s="272"/>
      <c r="Y33" s="53"/>
      <c r="Z33" s="273"/>
      <c r="AA33" s="274"/>
      <c r="AB33" s="274"/>
      <c r="AC33" s="275"/>
      <c r="AD33" s="276"/>
      <c r="AE33" s="277"/>
      <c r="AF33" s="277"/>
      <c r="AG33" s="278"/>
      <c r="AH33" s="6"/>
      <c r="AI33" s="279"/>
      <c r="AJ33" s="53"/>
      <c r="AK33" s="206"/>
      <c r="AL33" s="206"/>
      <c r="AM33" s="206"/>
      <c r="AN33" s="290"/>
      <c r="AO33" s="290"/>
      <c r="AP33" s="290"/>
      <c r="AQ33" s="290"/>
      <c r="AR33" s="290"/>
      <c r="AS33" s="6"/>
      <c r="AT33" s="6"/>
      <c r="AU33" s="206"/>
      <c r="AV33" s="206"/>
      <c r="AW33" s="206"/>
      <c r="AX33" s="206"/>
      <c r="AY33" s="295"/>
      <c r="AZ33" s="206"/>
      <c r="BA33" s="206"/>
      <c r="BB33" s="206"/>
      <c r="BC33" s="6"/>
      <c r="BD33" s="206"/>
      <c r="BE33" s="6"/>
      <c r="BF33" s="6"/>
    </row>
    <row r="34" spans="2:58" ht="20.100000000000001" customHeight="1" x14ac:dyDescent="0.5">
      <c r="B34" s="265">
        <v>30</v>
      </c>
      <c r="C34" s="249"/>
      <c r="D34" s="266"/>
      <c r="E34" s="208"/>
      <c r="F34" s="208"/>
      <c r="G34" s="208"/>
      <c r="H34" s="208"/>
      <c r="I34" s="208"/>
      <c r="J34" s="208"/>
      <c r="K34" s="297"/>
      <c r="L34" s="266"/>
      <c r="M34" s="208"/>
      <c r="N34" s="267"/>
      <c r="O34" s="268"/>
      <c r="P34" s="266"/>
      <c r="Q34" s="208"/>
      <c r="R34" s="297"/>
      <c r="S34" s="298"/>
      <c r="T34" s="269"/>
      <c r="U34" s="270"/>
      <c r="V34" s="270"/>
      <c r="W34" s="271"/>
      <c r="X34" s="272"/>
      <c r="Y34" s="53"/>
      <c r="Z34" s="273"/>
      <c r="AA34" s="274"/>
      <c r="AB34" s="274"/>
      <c r="AC34" s="275"/>
      <c r="AD34" s="276"/>
      <c r="AE34" s="277"/>
      <c r="AF34" s="277"/>
      <c r="AG34" s="278"/>
      <c r="AH34" s="6"/>
      <c r="AI34" s="279"/>
      <c r="AJ34" s="53"/>
      <c r="AK34" s="206"/>
      <c r="AL34" s="206"/>
      <c r="AM34" s="206"/>
      <c r="AN34" s="290"/>
      <c r="AO34" s="290"/>
      <c r="AP34" s="290"/>
      <c r="AQ34" s="290"/>
      <c r="AR34" s="290"/>
      <c r="AS34" s="6"/>
      <c r="AT34" s="6"/>
      <c r="AU34" s="206"/>
      <c r="AV34" s="206"/>
      <c r="AW34" s="206"/>
      <c r="AX34" s="206"/>
      <c r="AY34" s="295"/>
      <c r="AZ34" s="206"/>
      <c r="BA34" s="206"/>
      <c r="BB34" s="206"/>
      <c r="BC34" s="6"/>
      <c r="BD34" s="206"/>
      <c r="BE34" s="6"/>
      <c r="BF34" s="6"/>
    </row>
    <row r="35" spans="2:58" ht="20.100000000000001" customHeight="1" x14ac:dyDescent="0.5">
      <c r="B35" s="248">
        <v>31</v>
      </c>
      <c r="C35" s="249"/>
      <c r="D35" s="266"/>
      <c r="E35" s="208"/>
      <c r="F35" s="208"/>
      <c r="G35" s="208"/>
      <c r="H35" s="208"/>
      <c r="I35" s="208"/>
      <c r="J35" s="208"/>
      <c r="K35" s="297"/>
      <c r="L35" s="266"/>
      <c r="M35" s="208"/>
      <c r="N35" s="267"/>
      <c r="O35" s="268"/>
      <c r="P35" s="266"/>
      <c r="Q35" s="208"/>
      <c r="R35" s="297"/>
      <c r="S35" s="298"/>
      <c r="T35" s="269"/>
      <c r="U35" s="270"/>
      <c r="V35" s="270"/>
      <c r="W35" s="271"/>
      <c r="X35" s="272"/>
      <c r="Y35" s="53"/>
      <c r="Z35" s="273"/>
      <c r="AA35" s="274"/>
      <c r="AB35" s="274"/>
      <c r="AC35" s="275"/>
      <c r="AD35" s="276"/>
      <c r="AE35" s="277"/>
      <c r="AF35" s="277"/>
      <c r="AG35" s="278"/>
      <c r="AH35" s="6"/>
      <c r="AI35" s="279"/>
      <c r="AJ35" s="53"/>
      <c r="AK35" s="206"/>
      <c r="AL35" s="206"/>
      <c r="AM35" s="206"/>
      <c r="AN35" s="290"/>
      <c r="AO35" s="290"/>
      <c r="AP35" s="294"/>
      <c r="AQ35" s="290"/>
      <c r="AR35" s="290"/>
      <c r="AS35" s="6"/>
      <c r="AT35" s="6"/>
      <c r="AU35" s="206"/>
      <c r="AV35" s="206"/>
      <c r="AW35" s="206"/>
      <c r="AX35" s="206"/>
      <c r="AY35" s="295"/>
      <c r="AZ35" s="206"/>
      <c r="BA35" s="206"/>
      <c r="BB35" s="206"/>
      <c r="BC35" s="6"/>
      <c r="BD35" s="206"/>
      <c r="BE35" s="6"/>
      <c r="BF35" s="6"/>
    </row>
    <row r="36" spans="2:58" ht="20.100000000000001" customHeight="1" x14ac:dyDescent="0.5">
      <c r="B36" s="265">
        <v>32</v>
      </c>
      <c r="C36" s="249"/>
      <c r="D36" s="266"/>
      <c r="E36" s="208"/>
      <c r="F36" s="208"/>
      <c r="G36" s="208"/>
      <c r="H36" s="208"/>
      <c r="I36" s="208"/>
      <c r="J36" s="208"/>
      <c r="K36" s="297"/>
      <c r="L36" s="266"/>
      <c r="M36" s="208"/>
      <c r="N36" s="267"/>
      <c r="O36" s="268"/>
      <c r="P36" s="266"/>
      <c r="Q36" s="208"/>
      <c r="R36" s="297"/>
      <c r="S36" s="298"/>
      <c r="T36" s="269"/>
      <c r="U36" s="270"/>
      <c r="V36" s="270"/>
      <c r="W36" s="271"/>
      <c r="X36" s="272"/>
      <c r="Y36" s="53"/>
      <c r="Z36" s="273"/>
      <c r="AA36" s="274"/>
      <c r="AB36" s="274"/>
      <c r="AC36" s="275"/>
      <c r="AD36" s="276"/>
      <c r="AE36" s="277"/>
      <c r="AF36" s="277"/>
      <c r="AG36" s="278"/>
      <c r="AH36" s="6"/>
      <c r="AI36" s="279"/>
      <c r="AJ36" s="53"/>
      <c r="AK36" s="206"/>
      <c r="AL36" s="206"/>
      <c r="AM36" s="206"/>
      <c r="AN36" s="290"/>
      <c r="AO36" s="290"/>
      <c r="AP36" s="290"/>
      <c r="AQ36" s="290"/>
      <c r="AR36" s="290"/>
      <c r="AS36" s="6"/>
      <c r="AT36" s="6"/>
      <c r="AU36" s="206"/>
      <c r="AV36" s="206"/>
      <c r="AW36" s="206"/>
      <c r="AX36" s="206"/>
      <c r="AY36" s="295"/>
      <c r="AZ36" s="206"/>
      <c r="BA36" s="206"/>
      <c r="BB36" s="206"/>
      <c r="BC36" s="6"/>
      <c r="BD36" s="206"/>
      <c r="BE36" s="6"/>
      <c r="BF36" s="6"/>
    </row>
    <row r="37" spans="2:58" ht="20.100000000000001" customHeight="1" x14ac:dyDescent="0.5">
      <c r="B37" s="248">
        <v>33</v>
      </c>
      <c r="C37" s="249"/>
      <c r="D37" s="266"/>
      <c r="E37" s="208"/>
      <c r="F37" s="208"/>
      <c r="G37" s="208"/>
      <c r="H37" s="208"/>
      <c r="I37" s="208"/>
      <c r="J37" s="208"/>
      <c r="K37" s="297"/>
      <c r="L37" s="266"/>
      <c r="M37" s="208"/>
      <c r="N37" s="267"/>
      <c r="O37" s="268"/>
      <c r="P37" s="266"/>
      <c r="Q37" s="208"/>
      <c r="R37" s="297"/>
      <c r="S37" s="298"/>
      <c r="T37" s="269"/>
      <c r="U37" s="270"/>
      <c r="V37" s="270"/>
      <c r="W37" s="271"/>
      <c r="X37" s="272"/>
      <c r="Y37" s="53"/>
      <c r="Z37" s="273"/>
      <c r="AA37" s="274"/>
      <c r="AB37" s="274"/>
      <c r="AC37" s="275"/>
      <c r="AD37" s="276"/>
      <c r="AE37" s="277"/>
      <c r="AF37" s="277"/>
      <c r="AG37" s="278"/>
      <c r="AH37" s="6"/>
      <c r="AI37" s="279"/>
      <c r="AJ37" s="53"/>
      <c r="AK37" s="206"/>
      <c r="AL37" s="206"/>
      <c r="AM37" s="206"/>
      <c r="AN37" s="290"/>
      <c r="AO37" s="290"/>
      <c r="AP37" s="290"/>
      <c r="AQ37" s="290"/>
      <c r="AR37" s="290"/>
      <c r="AS37" s="6"/>
      <c r="AT37" s="6"/>
      <c r="AU37" s="206"/>
      <c r="AV37" s="206"/>
      <c r="AW37" s="206"/>
      <c r="AX37" s="206"/>
      <c r="AY37" s="295"/>
      <c r="AZ37" s="206"/>
      <c r="BA37" s="206"/>
      <c r="BB37" s="206"/>
      <c r="BC37" s="6"/>
      <c r="BD37" s="206"/>
      <c r="BE37" s="6"/>
      <c r="BF37" s="6"/>
    </row>
    <row r="38" spans="2:58" ht="20.100000000000001" customHeight="1" x14ac:dyDescent="0.5">
      <c r="B38" s="265">
        <v>34</v>
      </c>
      <c r="C38" s="249"/>
      <c r="D38" s="266"/>
      <c r="E38" s="208"/>
      <c r="F38" s="208"/>
      <c r="G38" s="208"/>
      <c r="H38" s="208"/>
      <c r="I38" s="208"/>
      <c r="J38" s="208"/>
      <c r="K38" s="297"/>
      <c r="L38" s="266"/>
      <c r="M38" s="208"/>
      <c r="N38" s="267"/>
      <c r="O38" s="268"/>
      <c r="P38" s="299"/>
      <c r="Q38" s="300"/>
      <c r="R38" s="301"/>
      <c r="S38" s="298"/>
      <c r="T38" s="269"/>
      <c r="U38" s="270"/>
      <c r="V38" s="270"/>
      <c r="W38" s="271"/>
      <c r="X38" s="302"/>
      <c r="Y38" s="53"/>
      <c r="Z38" s="273"/>
      <c r="AA38" s="274"/>
      <c r="AB38" s="274"/>
      <c r="AC38" s="275"/>
      <c r="AD38" s="276"/>
      <c r="AE38" s="277"/>
      <c r="AF38" s="277" t="str">
        <f t="shared" si="15"/>
        <v xml:space="preserve"> </v>
      </c>
      <c r="AG38" s="278" t="str">
        <f t="shared" si="16"/>
        <v xml:space="preserve"> </v>
      </c>
      <c r="AH38" s="6"/>
      <c r="AI38" s="279"/>
      <c r="AJ38" s="53"/>
      <c r="AK38" s="206"/>
      <c r="AL38" s="206"/>
      <c r="AM38" s="206"/>
      <c r="AN38" s="290"/>
      <c r="AO38" s="290"/>
      <c r="AP38" s="290"/>
      <c r="AQ38" s="290"/>
      <c r="AR38" s="290"/>
      <c r="AS38" s="6"/>
      <c r="AT38" s="6"/>
      <c r="AU38" s="206"/>
      <c r="AV38" s="206"/>
      <c r="AW38" s="206"/>
      <c r="AX38" s="206"/>
      <c r="AY38" s="295"/>
      <c r="AZ38" s="206"/>
      <c r="BA38" s="206"/>
      <c r="BB38" s="206"/>
      <c r="BC38" s="6"/>
      <c r="BD38" s="206"/>
      <c r="BE38" s="6"/>
      <c r="BF38" s="6"/>
    </row>
    <row r="39" spans="2:58" s="6" customFormat="1" ht="20.100000000000001" customHeight="1" thickBot="1" x14ac:dyDescent="0.55000000000000004">
      <c r="B39" s="379">
        <v>35</v>
      </c>
      <c r="C39" s="380"/>
      <c r="D39" s="303"/>
      <c r="E39" s="304"/>
      <c r="F39" s="304"/>
      <c r="G39" s="304"/>
      <c r="H39" s="304"/>
      <c r="I39" s="304"/>
      <c r="J39" s="304"/>
      <c r="K39" s="305"/>
      <c r="L39" s="303"/>
      <c r="M39" s="304"/>
      <c r="N39" s="306"/>
      <c r="O39" s="307"/>
      <c r="P39" s="303"/>
      <c r="Q39" s="304"/>
      <c r="R39" s="355"/>
      <c r="S39" s="308"/>
      <c r="T39" s="360"/>
      <c r="U39" s="353"/>
      <c r="V39" s="353"/>
      <c r="W39" s="355"/>
      <c r="X39" s="309"/>
      <c r="Y39" s="53"/>
      <c r="Z39" s="273"/>
      <c r="AA39" s="274"/>
      <c r="AB39" s="274"/>
      <c r="AC39" s="275"/>
      <c r="AD39" s="276"/>
      <c r="AE39" s="277"/>
      <c r="AF39" s="277" t="str">
        <f t="shared" si="15"/>
        <v xml:space="preserve"> </v>
      </c>
      <c r="AG39" s="278" t="str">
        <f t="shared" si="16"/>
        <v xml:space="preserve"> </v>
      </c>
      <c r="AH39" s="53"/>
      <c r="AI39" s="279"/>
      <c r="AJ39" s="53"/>
      <c r="AK39" s="206"/>
      <c r="AL39" s="206"/>
      <c r="AM39" s="206"/>
      <c r="AN39" s="290"/>
      <c r="AO39" s="290"/>
      <c r="AP39" s="294"/>
      <c r="AQ39" s="290"/>
      <c r="AR39" s="290"/>
      <c r="AU39" s="206"/>
      <c r="AV39" s="206"/>
      <c r="AW39" s="206"/>
      <c r="AX39" s="206"/>
      <c r="AY39" s="295"/>
      <c r="AZ39" s="206"/>
      <c r="BA39" s="206"/>
      <c r="BB39" s="206"/>
      <c r="BD39" s="206"/>
    </row>
    <row r="40" spans="2:58" s="6" customFormat="1" ht="5.25" customHeight="1" x14ac:dyDescent="0.5">
      <c r="B40" s="310"/>
      <c r="C40" s="311"/>
      <c r="D40" s="382"/>
      <c r="E40" s="382"/>
      <c r="F40" s="382"/>
      <c r="G40" s="382"/>
      <c r="H40" s="382"/>
      <c r="I40" s="382"/>
      <c r="J40" s="382"/>
      <c r="K40" s="382"/>
      <c r="L40" s="290"/>
      <c r="M40" s="290"/>
      <c r="N40" s="206"/>
      <c r="O40" s="206"/>
      <c r="P40" s="206"/>
      <c r="Q40" s="206"/>
      <c r="R40" s="290"/>
      <c r="S40" s="290"/>
      <c r="T40" s="206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06"/>
      <c r="AL40" s="206"/>
      <c r="AM40" s="206"/>
      <c r="AN40" s="290"/>
      <c r="AO40" s="290"/>
      <c r="AP40" s="294"/>
      <c r="AQ40" s="290"/>
      <c r="AR40" s="290"/>
      <c r="AU40" s="206"/>
      <c r="AV40" s="206"/>
      <c r="AW40" s="206"/>
      <c r="AX40" s="206"/>
      <c r="AY40" s="295"/>
      <c r="AZ40" s="206"/>
      <c r="BA40" s="206"/>
      <c r="BB40" s="206"/>
      <c r="BD40" s="206"/>
    </row>
    <row r="41" spans="2:58" s="6" customFormat="1" ht="5.25" customHeight="1" x14ac:dyDescent="0.5">
      <c r="B41" s="310"/>
      <c r="C41" s="311"/>
      <c r="D41" s="382"/>
      <c r="E41" s="382"/>
      <c r="F41" s="382"/>
      <c r="G41" s="382"/>
      <c r="H41" s="382"/>
      <c r="I41" s="382"/>
      <c r="J41" s="382"/>
      <c r="K41" s="382"/>
      <c r="L41" s="290"/>
      <c r="M41" s="290"/>
      <c r="N41" s="206"/>
      <c r="O41" s="206"/>
      <c r="P41" s="206"/>
      <c r="Q41" s="206"/>
      <c r="R41" s="290"/>
      <c r="S41" s="290"/>
      <c r="T41" s="206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06"/>
      <c r="AL41" s="206"/>
      <c r="AM41" s="206"/>
      <c r="AN41" s="290"/>
      <c r="AO41" s="290"/>
      <c r="AP41" s="294"/>
      <c r="AQ41" s="290"/>
      <c r="AR41" s="290"/>
      <c r="AU41" s="206"/>
      <c r="AV41" s="206"/>
      <c r="AW41" s="206"/>
      <c r="AX41" s="206"/>
      <c r="AY41" s="295"/>
      <c r="AZ41" s="206"/>
      <c r="BA41" s="206"/>
      <c r="BB41" s="206"/>
      <c r="BD41" s="206"/>
    </row>
    <row r="42" spans="2:58" s="6" customFormat="1" ht="5.25" customHeight="1" x14ac:dyDescent="0.5">
      <c r="B42" s="310"/>
      <c r="C42" s="311"/>
      <c r="D42" s="382"/>
      <c r="E42" s="382"/>
      <c r="F42" s="382"/>
      <c r="G42" s="382"/>
      <c r="H42" s="382"/>
      <c r="I42" s="382"/>
      <c r="J42" s="382"/>
      <c r="K42" s="382"/>
      <c r="L42" s="290"/>
      <c r="M42" s="290"/>
      <c r="N42" s="206"/>
      <c r="O42" s="206"/>
      <c r="P42" s="206"/>
      <c r="Q42" s="206"/>
      <c r="R42" s="290"/>
      <c r="S42" s="290"/>
      <c r="T42" s="206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06"/>
      <c r="AL42" s="206"/>
      <c r="AM42" s="206"/>
      <c r="AN42" s="290"/>
      <c r="AO42" s="290"/>
      <c r="AP42" s="294"/>
      <c r="AQ42" s="290"/>
      <c r="AR42" s="290"/>
      <c r="AU42" s="206"/>
      <c r="AV42" s="206"/>
      <c r="AW42" s="206"/>
      <c r="AX42" s="206"/>
      <c r="AY42" s="295"/>
      <c r="AZ42" s="206"/>
      <c r="BA42" s="206"/>
      <c r="BB42" s="206"/>
      <c r="BD42" s="206"/>
    </row>
    <row r="43" spans="2:58" s="6" customFormat="1" ht="5.25" customHeight="1" x14ac:dyDescent="0.5">
      <c r="B43" s="310"/>
      <c r="C43" s="311"/>
      <c r="D43" s="382"/>
      <c r="E43" s="382"/>
      <c r="F43" s="382"/>
      <c r="G43" s="382"/>
      <c r="H43" s="382"/>
      <c r="I43" s="382"/>
      <c r="J43" s="382"/>
      <c r="K43" s="382"/>
      <c r="L43" s="290"/>
      <c r="M43" s="290"/>
      <c r="N43" s="206"/>
      <c r="O43" s="206"/>
      <c r="P43" s="206"/>
      <c r="Q43" s="206"/>
      <c r="R43" s="290"/>
      <c r="S43" s="290"/>
      <c r="T43" s="206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06"/>
      <c r="AL43" s="206"/>
      <c r="AM43" s="206"/>
      <c r="AN43" s="290"/>
      <c r="AO43" s="290"/>
      <c r="AP43" s="294"/>
      <c r="AQ43" s="290"/>
      <c r="AR43" s="290"/>
      <c r="AU43" s="206"/>
      <c r="AV43" s="206"/>
      <c r="AW43" s="206"/>
      <c r="AX43" s="206"/>
      <c r="AY43" s="295"/>
      <c r="AZ43" s="206"/>
      <c r="BA43" s="206"/>
      <c r="BB43" s="206"/>
      <c r="BD43" s="206"/>
    </row>
    <row r="44" spans="2:58" s="6" customFormat="1" ht="5.25" customHeight="1" x14ac:dyDescent="0.5">
      <c r="B44" s="310"/>
      <c r="C44" s="311"/>
      <c r="D44" s="382"/>
      <c r="E44" s="382"/>
      <c r="F44" s="382"/>
      <c r="G44" s="382"/>
      <c r="H44" s="382"/>
      <c r="I44" s="382"/>
      <c r="J44" s="382"/>
      <c r="K44" s="382"/>
      <c r="L44" s="290"/>
      <c r="M44" s="290"/>
      <c r="N44" s="206"/>
      <c r="O44" s="206"/>
      <c r="P44" s="206"/>
      <c r="Q44" s="206"/>
      <c r="R44" s="290"/>
      <c r="S44" s="290"/>
      <c r="T44" s="206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06"/>
      <c r="AL44" s="206"/>
      <c r="AM44" s="206"/>
      <c r="AN44" s="290"/>
      <c r="AO44" s="290"/>
      <c r="AP44" s="294"/>
      <c r="AQ44" s="290"/>
      <c r="AR44" s="290"/>
      <c r="AU44" s="206"/>
      <c r="AV44" s="206"/>
      <c r="AW44" s="206"/>
      <c r="AX44" s="206"/>
      <c r="AY44" s="295"/>
      <c r="AZ44" s="206"/>
      <c r="BA44" s="206"/>
      <c r="BB44" s="206"/>
      <c r="BD44" s="206"/>
    </row>
    <row r="45" spans="2:58" ht="30" customHeight="1" x14ac:dyDescent="0.55000000000000004">
      <c r="C45" s="54"/>
      <c r="D45" s="54"/>
      <c r="F45" s="54"/>
      <c r="G45" s="312" t="s">
        <v>98</v>
      </c>
      <c r="H45" s="313"/>
      <c r="I45" s="270">
        <v>0</v>
      </c>
      <c r="J45" s="312" t="s">
        <v>66</v>
      </c>
      <c r="K45" s="312"/>
      <c r="L45" s="270">
        <f>COUNTIF($AG$5:$AG$39,"0")</f>
        <v>2</v>
      </c>
      <c r="M45" s="270" t="s">
        <v>67</v>
      </c>
      <c r="N45" s="312" t="s">
        <v>98</v>
      </c>
      <c r="O45" s="312"/>
      <c r="P45" s="270">
        <v>0</v>
      </c>
      <c r="Q45" s="312" t="s">
        <v>66</v>
      </c>
      <c r="R45" s="312"/>
      <c r="S45" s="270">
        <f>COUNTIF($AI$5:$AI$39,"0")</f>
        <v>2</v>
      </c>
      <c r="T45" s="270" t="s">
        <v>67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06"/>
      <c r="AL45" s="206"/>
      <c r="AM45" s="206"/>
      <c r="AN45" s="290"/>
      <c r="AO45" s="290"/>
      <c r="AP45" s="290"/>
      <c r="AQ45" s="290"/>
      <c r="AR45" s="290"/>
      <c r="AS45" s="6"/>
      <c r="AT45" s="6"/>
      <c r="AU45" s="206"/>
      <c r="AV45" s="206"/>
      <c r="AW45" s="206"/>
      <c r="AX45" s="206"/>
      <c r="AY45" s="295"/>
      <c r="AZ45" s="206"/>
      <c r="BA45" s="206"/>
      <c r="BB45" s="206"/>
      <c r="BC45" s="6"/>
      <c r="BD45" s="206"/>
    </row>
    <row r="46" spans="2:58" ht="30" customHeight="1" x14ac:dyDescent="0.55000000000000004">
      <c r="C46" s="54"/>
      <c r="D46" s="54"/>
      <c r="F46" s="54"/>
      <c r="G46" s="312" t="s">
        <v>98</v>
      </c>
      <c r="H46" s="313"/>
      <c r="I46" s="270">
        <v>1</v>
      </c>
      <c r="J46" s="312" t="s">
        <v>66</v>
      </c>
      <c r="K46" s="312"/>
      <c r="L46" s="270">
        <f>COUNTIF($AF$5:$AF$39,"1")</f>
        <v>3</v>
      </c>
      <c r="M46" s="270" t="s">
        <v>67</v>
      </c>
      <c r="N46" s="312" t="s">
        <v>98</v>
      </c>
      <c r="O46" s="312"/>
      <c r="P46" s="270">
        <v>1</v>
      </c>
      <c r="Q46" s="312" t="s">
        <v>66</v>
      </c>
      <c r="R46" s="312"/>
      <c r="S46" s="270">
        <f>COUNTIF($AI$5:$AI$39,"1")</f>
        <v>2</v>
      </c>
      <c r="T46" s="270" t="s">
        <v>67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06"/>
      <c r="AL46" s="206"/>
      <c r="AM46" s="206"/>
      <c r="AN46" s="290"/>
      <c r="AO46" s="290"/>
      <c r="AP46" s="290"/>
      <c r="AQ46" s="290"/>
      <c r="AR46" s="290"/>
      <c r="AS46" s="6"/>
      <c r="AT46" s="6"/>
      <c r="AU46" s="206"/>
      <c r="AV46" s="206"/>
      <c r="AW46" s="206"/>
      <c r="AX46" s="206"/>
      <c r="AY46" s="295"/>
      <c r="AZ46" s="206"/>
      <c r="BA46" s="206"/>
      <c r="BB46" s="206"/>
      <c r="BC46" s="6"/>
      <c r="BD46" s="206"/>
    </row>
    <row r="47" spans="2:58" ht="30" customHeight="1" x14ac:dyDescent="0.55000000000000004">
      <c r="C47" s="54"/>
      <c r="D47" s="54"/>
      <c r="F47" s="54"/>
      <c r="G47" s="312" t="s">
        <v>98</v>
      </c>
      <c r="H47" s="313"/>
      <c r="I47" s="270">
        <v>2</v>
      </c>
      <c r="J47" s="312" t="s">
        <v>66</v>
      </c>
      <c r="K47" s="312"/>
      <c r="L47" s="270">
        <f>COUNTIF($AE$5:$AE$39,"2")</f>
        <v>6</v>
      </c>
      <c r="M47" s="270" t="s">
        <v>67</v>
      </c>
      <c r="N47" s="312" t="s">
        <v>98</v>
      </c>
      <c r="O47" s="312"/>
      <c r="P47" s="270">
        <v>2</v>
      </c>
      <c r="Q47" s="312" t="s">
        <v>66</v>
      </c>
      <c r="R47" s="312"/>
      <c r="S47" s="270">
        <f>COUNTIF($AI$5:$AI$39,"2")</f>
        <v>6</v>
      </c>
      <c r="T47" s="270" t="s">
        <v>67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06"/>
      <c r="AL47" s="206"/>
      <c r="AM47" s="206"/>
      <c r="AN47" s="290"/>
      <c r="AO47" s="290"/>
      <c r="AP47" s="290"/>
      <c r="AQ47" s="290"/>
      <c r="AR47" s="290"/>
      <c r="AS47" s="6"/>
      <c r="AT47" s="6"/>
      <c r="AU47" s="206"/>
      <c r="AV47" s="206"/>
      <c r="AW47" s="206"/>
      <c r="AX47" s="206"/>
      <c r="AY47" s="295"/>
      <c r="AZ47" s="206"/>
      <c r="BA47" s="206"/>
      <c r="BB47" s="206"/>
      <c r="BC47" s="6"/>
      <c r="BD47" s="206"/>
    </row>
    <row r="48" spans="2:58" ht="30" customHeight="1" x14ac:dyDescent="0.55000000000000004">
      <c r="C48" s="54"/>
      <c r="D48" s="54"/>
      <c r="F48" s="54"/>
      <c r="G48" s="312" t="s">
        <v>98</v>
      </c>
      <c r="H48" s="313"/>
      <c r="I48" s="270">
        <v>3</v>
      </c>
      <c r="J48" s="312" t="s">
        <v>66</v>
      </c>
      <c r="K48" s="312"/>
      <c r="L48" s="270">
        <f>COUNTIF($AD$5:$AD$39,"3")</f>
        <v>2</v>
      </c>
      <c r="M48" s="270" t="s">
        <v>67</v>
      </c>
      <c r="N48" s="312" t="s">
        <v>98</v>
      </c>
      <c r="O48" s="312"/>
      <c r="P48" s="270">
        <v>3</v>
      </c>
      <c r="Q48" s="312" t="s">
        <v>66</v>
      </c>
      <c r="R48" s="312"/>
      <c r="S48" s="270">
        <f>COUNTIF($AI$5:$AI$39,"3")</f>
        <v>3</v>
      </c>
      <c r="T48" s="270" t="s">
        <v>67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06"/>
      <c r="AL48" s="206"/>
      <c r="AM48" s="206"/>
      <c r="AN48" s="290"/>
      <c r="AO48" s="290"/>
      <c r="AP48" s="290"/>
      <c r="AQ48" s="290"/>
      <c r="AR48" s="290"/>
      <c r="AS48" s="6"/>
      <c r="AT48" s="6"/>
      <c r="AU48" s="206"/>
      <c r="AV48" s="206"/>
      <c r="AW48" s="206"/>
      <c r="AX48" s="206"/>
      <c r="AY48" s="295"/>
      <c r="AZ48" s="206"/>
      <c r="BA48" s="206"/>
      <c r="BB48" s="206"/>
      <c r="BC48" s="6"/>
      <c r="BD48" s="206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13</v>
      </c>
      <c r="M49" s="54"/>
      <c r="N49" s="54"/>
      <c r="O49" s="54"/>
      <c r="P49" s="54"/>
      <c r="Q49" s="54"/>
      <c r="R49" s="54"/>
      <c r="S49" s="54">
        <f>SUM(S45:S48)</f>
        <v>13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06"/>
      <c r="AL49" s="206"/>
      <c r="AM49" s="206"/>
      <c r="AN49" s="290"/>
      <c r="AO49" s="290"/>
      <c r="AP49" s="294"/>
      <c r="AQ49" s="290"/>
      <c r="AR49" s="290"/>
      <c r="AS49" s="6"/>
      <c r="AT49" s="6"/>
      <c r="AU49" s="206"/>
      <c r="AV49" s="206"/>
      <c r="AW49" s="206"/>
      <c r="AX49" s="206"/>
      <c r="AY49" s="295"/>
      <c r="AZ49" s="206"/>
      <c r="BA49" s="206"/>
      <c r="BB49" s="206"/>
      <c r="BC49" s="6"/>
      <c r="BD49" s="206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06"/>
      <c r="AL50" s="206"/>
      <c r="AM50" s="206"/>
      <c r="AN50" s="290"/>
      <c r="AO50" s="290"/>
      <c r="AP50" s="290"/>
      <c r="AQ50" s="290"/>
      <c r="AR50" s="290"/>
      <c r="AS50" s="6"/>
      <c r="AT50" s="6"/>
      <c r="AU50" s="206"/>
      <c r="AV50" s="206"/>
      <c r="AW50" s="206"/>
      <c r="AX50" s="206"/>
      <c r="AY50" s="295"/>
      <c r="AZ50" s="206"/>
      <c r="BA50" s="206"/>
      <c r="BB50" s="206"/>
      <c r="BC50" s="6"/>
      <c r="BD50" s="206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06"/>
      <c r="AL51" s="206"/>
      <c r="AM51" s="290"/>
      <c r="AN51" s="290"/>
      <c r="AO51" s="290"/>
      <c r="AP51" s="290"/>
      <c r="AQ51" s="290"/>
      <c r="AR51" s="290"/>
      <c r="AS51" s="6"/>
      <c r="AT51" s="6"/>
      <c r="AU51" s="206"/>
      <c r="AV51" s="206"/>
      <c r="AW51" s="206"/>
      <c r="AX51" s="206"/>
      <c r="AY51" s="295"/>
      <c r="AZ51" s="206"/>
      <c r="BA51" s="206"/>
      <c r="BB51" s="206"/>
      <c r="BC51" s="6"/>
      <c r="BD51" s="206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M79"/>
  <sheetViews>
    <sheetView view="pageBreakPreview" topLeftCell="A22" zoomScaleNormal="100" zoomScaleSheetLayoutView="100" workbookViewId="0">
      <selection activeCell="H8" sqref="H8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6384" width="8.125" style="1"/>
  </cols>
  <sheetData>
    <row r="1" spans="2:13" ht="29.25" customHeight="1" x14ac:dyDescent="0.5">
      <c r="B1" s="458" t="s">
        <v>39</v>
      </c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364"/>
    </row>
    <row r="2" spans="2:13" s="57" customFormat="1" ht="29.25" customHeight="1" x14ac:dyDescent="0.65">
      <c r="B2" s="456" t="s">
        <v>133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56"/>
    </row>
    <row r="3" spans="2:13" ht="21.6" customHeight="1" x14ac:dyDescent="0.7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21.6" customHeight="1" x14ac:dyDescent="0.7">
      <c r="B4" s="50"/>
      <c r="C4" s="50"/>
      <c r="D4" s="50"/>
      <c r="E4" s="50"/>
      <c r="F4" s="50"/>
      <c r="G4" s="50"/>
      <c r="H4" s="50"/>
      <c r="I4" s="51"/>
      <c r="J4" s="50"/>
      <c r="K4" s="50"/>
      <c r="L4" s="50"/>
      <c r="M4" s="50"/>
    </row>
    <row r="5" spans="2:13" ht="21.6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</row>
    <row r="6" spans="2:13" ht="21.6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</row>
    <row r="7" spans="2:13" ht="21.6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</row>
    <row r="8" spans="2:13" ht="21.6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</row>
    <row r="9" spans="2:13" ht="21.6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</row>
    <row r="10" spans="2:13" ht="21.6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</row>
    <row r="11" spans="2:13" ht="21.6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</row>
    <row r="12" spans="2:13" ht="21.6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</row>
    <row r="13" spans="2:13" ht="21.6" customHeight="1" x14ac:dyDescent="0.5"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</row>
    <row r="14" spans="2:13" ht="21.6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3" ht="21.6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3" ht="21.6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.6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.6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.6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.6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.6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.6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.6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.6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.6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.6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.6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.6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.6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.6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.6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.6" customHeight="1" x14ac:dyDescent="0.5">
      <c r="B32" s="6"/>
      <c r="C32" s="6"/>
      <c r="D32" s="6"/>
      <c r="E32" s="6"/>
      <c r="F32" s="6"/>
      <c r="G32" s="6"/>
      <c r="H32" s="6"/>
      <c r="I32" s="7"/>
      <c r="J32" s="6"/>
      <c r="K32" s="6"/>
      <c r="L32" s="6"/>
      <c r="M32" s="6"/>
    </row>
    <row r="33" spans="2:13" ht="21.6" customHeight="1" x14ac:dyDescent="0.5">
      <c r="B33" s="6"/>
      <c r="C33" s="6"/>
      <c r="D33" s="6"/>
      <c r="E33" s="6"/>
      <c r="F33" s="6"/>
      <c r="G33" s="6"/>
      <c r="H33" s="6"/>
      <c r="I33" s="7"/>
      <c r="J33" s="6"/>
      <c r="K33" s="6"/>
      <c r="L33" s="6"/>
      <c r="M33" s="6"/>
    </row>
    <row r="34" spans="2:13" ht="24.95" customHeight="1" x14ac:dyDescent="0.65">
      <c r="I34" s="457" t="s">
        <v>83</v>
      </c>
      <c r="J34" s="457"/>
      <c r="K34" s="457"/>
      <c r="L34" s="457"/>
    </row>
    <row r="35" spans="2:13" ht="24.95" customHeight="1" x14ac:dyDescent="0.65">
      <c r="I35" s="457" t="s">
        <v>132</v>
      </c>
      <c r="J35" s="457"/>
      <c r="K35" s="457"/>
      <c r="L35" s="457"/>
    </row>
    <row r="36" spans="2:13" ht="21.6" customHeight="1" x14ac:dyDescent="0.5"/>
    <row r="37" spans="2:13" ht="29.25" customHeight="1" x14ac:dyDescent="0.5">
      <c r="B37" s="458" t="s">
        <v>39</v>
      </c>
      <c r="C37" s="458"/>
      <c r="D37" s="458"/>
      <c r="E37" s="458"/>
      <c r="F37" s="458"/>
      <c r="G37" s="458"/>
      <c r="H37" s="458"/>
      <c r="I37" s="458"/>
      <c r="J37" s="458"/>
      <c r="K37" s="458"/>
      <c r="L37" s="458"/>
      <c r="M37" s="364"/>
    </row>
    <row r="38" spans="2:13" s="57" customFormat="1" ht="29.25" customHeight="1" x14ac:dyDescent="0.65">
      <c r="B38" s="461" t="s">
        <v>133</v>
      </c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56"/>
    </row>
    <row r="39" spans="2:13" ht="24.95" customHeight="1" x14ac:dyDescent="0.5">
      <c r="B39" s="459"/>
      <c r="C39" s="459"/>
      <c r="D39" s="459"/>
      <c r="E39" s="459"/>
      <c r="F39" s="459"/>
      <c r="G39" s="459"/>
      <c r="H39" s="459"/>
      <c r="I39" s="459"/>
      <c r="J39" s="459"/>
      <c r="K39" s="459"/>
      <c r="L39" s="459"/>
      <c r="M39" s="364"/>
    </row>
    <row r="40" spans="2:13" ht="24.95" customHeight="1" x14ac:dyDescent="0.5">
      <c r="B40" s="460"/>
      <c r="C40" s="460"/>
      <c r="D40" s="460"/>
      <c r="E40" s="460"/>
      <c r="F40" s="460"/>
      <c r="G40" s="460"/>
      <c r="H40" s="460"/>
      <c r="I40" s="460"/>
      <c r="J40" s="460"/>
      <c r="K40" s="460"/>
      <c r="L40" s="460"/>
      <c r="M40" s="56"/>
    </row>
    <row r="41" spans="2:13" ht="21.6" customHeight="1" x14ac:dyDescent="0.7"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50"/>
    </row>
    <row r="42" spans="2:13" ht="21.6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.6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.6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.6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.6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.6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.6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.6" customHeight="1" x14ac:dyDescent="0.7">
      <c r="B49" s="50"/>
      <c r="C49" s="50"/>
      <c r="D49" s="50"/>
      <c r="E49" s="50"/>
      <c r="F49" s="50"/>
      <c r="G49" s="50"/>
      <c r="H49" s="50"/>
      <c r="I49" s="51"/>
      <c r="J49" s="50"/>
      <c r="K49" s="50"/>
      <c r="L49" s="50"/>
      <c r="M49" s="50"/>
    </row>
    <row r="50" spans="2:13" ht="21.6" customHeight="1" x14ac:dyDescent="0.7">
      <c r="B50" s="50"/>
      <c r="C50" s="50"/>
      <c r="D50" s="50"/>
      <c r="E50" s="50"/>
      <c r="F50" s="50"/>
      <c r="G50" s="50"/>
      <c r="H50" s="50"/>
      <c r="I50" s="51"/>
      <c r="J50" s="50"/>
      <c r="K50" s="50"/>
      <c r="L50" s="50"/>
      <c r="M50" s="50"/>
    </row>
    <row r="51" spans="2:13" ht="21.6" customHeight="1" x14ac:dyDescent="0.7">
      <c r="B51" s="50"/>
      <c r="C51" s="50"/>
      <c r="D51" s="50"/>
      <c r="E51" s="50"/>
      <c r="F51" s="50"/>
      <c r="G51" s="50"/>
      <c r="H51" s="50"/>
      <c r="I51" s="51"/>
      <c r="J51" s="50"/>
      <c r="K51" s="50"/>
      <c r="L51" s="50"/>
      <c r="M51" s="50"/>
    </row>
    <row r="52" spans="2:13" ht="21.6" customHeight="1" x14ac:dyDescent="0.7">
      <c r="B52" s="50"/>
      <c r="C52" s="50"/>
      <c r="D52" s="50"/>
      <c r="E52" s="50"/>
      <c r="F52" s="50"/>
      <c r="G52" s="50"/>
      <c r="H52" s="50"/>
      <c r="I52" s="51"/>
      <c r="J52" s="50"/>
      <c r="K52" s="50"/>
      <c r="L52" s="50"/>
      <c r="M52" s="50"/>
    </row>
    <row r="53" spans="2:13" ht="21.6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.6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.6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.6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.6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.6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.6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.6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.6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.6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.6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.6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.6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.6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</row>
    <row r="67" spans="2:13" ht="21.6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</row>
    <row r="68" spans="2:13" ht="21.6" customHeight="1" x14ac:dyDescent="0.5">
      <c r="B68" s="6"/>
      <c r="C68" s="6"/>
      <c r="D68" s="6"/>
      <c r="E68" s="6"/>
      <c r="F68" s="6"/>
      <c r="G68" s="6"/>
      <c r="H68" s="6"/>
      <c r="I68" s="7"/>
      <c r="J68" s="6"/>
      <c r="K68" s="6"/>
      <c r="L68" s="6"/>
      <c r="M68" s="6"/>
    </row>
    <row r="69" spans="2:13" ht="21.6" customHeight="1" x14ac:dyDescent="0.5">
      <c r="B69" s="6"/>
      <c r="C69" s="6"/>
      <c r="D69" s="6"/>
      <c r="E69" s="6"/>
      <c r="F69" s="6"/>
      <c r="G69" s="6"/>
      <c r="H69" s="6"/>
      <c r="I69" s="7"/>
      <c r="J69" s="6"/>
      <c r="K69" s="6"/>
      <c r="L69" s="6"/>
      <c r="M69" s="6"/>
    </row>
    <row r="70" spans="2:13" ht="21.6" customHeight="1" x14ac:dyDescent="0.5"/>
    <row r="71" spans="2:13" ht="24.95" customHeight="1" x14ac:dyDescent="0.65">
      <c r="I71" s="457" t="s">
        <v>83</v>
      </c>
      <c r="J71" s="457"/>
      <c r="K71" s="457"/>
      <c r="L71" s="457"/>
    </row>
    <row r="72" spans="2:13" ht="24.95" customHeight="1" x14ac:dyDescent="0.65">
      <c r="I72" s="457" t="s">
        <v>132</v>
      </c>
      <c r="J72" s="457"/>
      <c r="K72" s="457"/>
      <c r="L72" s="457"/>
    </row>
    <row r="73" spans="2:13" ht="21.6" customHeight="1" x14ac:dyDescent="0.5"/>
    <row r="74" spans="2:13" ht="21.6" customHeight="1" x14ac:dyDescent="0.5"/>
    <row r="75" spans="2:13" ht="21.6" customHeight="1" x14ac:dyDescent="0.5"/>
    <row r="76" spans="2:13" ht="21.6" customHeight="1" x14ac:dyDescent="0.5"/>
    <row r="77" spans="2:13" ht="21.6" customHeight="1" x14ac:dyDescent="0.5">
      <c r="I77" s="455"/>
      <c r="J77" s="455"/>
      <c r="K77" s="455"/>
      <c r="L77" s="455"/>
    </row>
    <row r="78" spans="2:13" ht="21.6" customHeight="1" x14ac:dyDescent="0.5">
      <c r="I78" s="455"/>
      <c r="J78" s="455"/>
      <c r="K78" s="455"/>
      <c r="L78" s="455"/>
    </row>
    <row r="79" spans="2:13" ht="21.6" customHeight="1" x14ac:dyDescent="0.5"/>
  </sheetData>
  <mergeCells count="13">
    <mergeCell ref="B1:L1"/>
    <mergeCell ref="B39:L39"/>
    <mergeCell ref="B40:L40"/>
    <mergeCell ref="I71:L71"/>
    <mergeCell ref="I72:L72"/>
    <mergeCell ref="B37:L37"/>
    <mergeCell ref="B38:L38"/>
    <mergeCell ref="B41:L41"/>
    <mergeCell ref="I77:L77"/>
    <mergeCell ref="I78:L78"/>
    <mergeCell ref="B2:L2"/>
    <mergeCell ref="I34:L34"/>
    <mergeCell ref="I35:L35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R76"/>
  <sheetViews>
    <sheetView view="pageBreakPreview" topLeftCell="A22" zoomScaleNormal="100" zoomScaleSheetLayoutView="100" workbookViewId="0">
      <selection activeCell="B2" sqref="B2:L2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8" width="8.125" style="6"/>
    <col min="19" max="16384" width="8.125" style="1"/>
  </cols>
  <sheetData>
    <row r="1" spans="2:18" ht="21" customHeight="1" x14ac:dyDescent="0.5"/>
    <row r="2" spans="2:18" ht="27" customHeight="1" x14ac:dyDescent="0.65">
      <c r="B2" s="452" t="s">
        <v>135</v>
      </c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5"/>
    </row>
    <row r="3" spans="2:18" s="57" customFormat="1" ht="27" customHeight="1" x14ac:dyDescent="0.65">
      <c r="B3" s="462" t="s">
        <v>134</v>
      </c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365"/>
    </row>
    <row r="4" spans="2:18" ht="21" customHeight="1" x14ac:dyDescent="0.7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50"/>
      <c r="P4" s="50"/>
      <c r="Q4" s="50"/>
      <c r="R4" s="50"/>
    </row>
    <row r="5" spans="2:18" ht="21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  <c r="N5" s="50"/>
      <c r="O5" s="50"/>
      <c r="P5" s="50"/>
      <c r="Q5" s="50"/>
      <c r="R5" s="50"/>
    </row>
    <row r="6" spans="2:18" ht="21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  <c r="N6" s="50"/>
      <c r="O6" s="50"/>
      <c r="P6" s="50"/>
      <c r="Q6" s="50"/>
      <c r="R6" s="50"/>
    </row>
    <row r="7" spans="2:18" ht="21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  <c r="N7" s="50"/>
      <c r="O7" s="50"/>
      <c r="P7" s="50"/>
      <c r="Q7" s="50"/>
      <c r="R7" s="50"/>
    </row>
    <row r="8" spans="2:18" ht="21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  <c r="N8" s="50"/>
      <c r="O8" s="50"/>
      <c r="P8" s="50"/>
      <c r="Q8" s="50"/>
      <c r="R8" s="50"/>
    </row>
    <row r="9" spans="2:18" ht="21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  <c r="N9" s="50"/>
      <c r="O9" s="50"/>
      <c r="P9" s="50"/>
      <c r="Q9" s="50"/>
      <c r="R9" s="50"/>
    </row>
    <row r="10" spans="2:18" ht="21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  <c r="N10" s="50"/>
      <c r="O10" s="50"/>
      <c r="P10" s="50"/>
      <c r="Q10" s="50"/>
      <c r="R10" s="50"/>
    </row>
    <row r="11" spans="2:18" ht="21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</row>
    <row r="12" spans="2:18" ht="21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  <c r="N12" s="50"/>
      <c r="O12" s="50"/>
      <c r="P12" s="50"/>
      <c r="Q12" s="50"/>
      <c r="R12" s="50"/>
    </row>
    <row r="13" spans="2:18" ht="21" customHeight="1" x14ac:dyDescent="0.7">
      <c r="B13" s="50"/>
      <c r="C13" s="50"/>
      <c r="D13" s="50"/>
      <c r="E13" s="50"/>
      <c r="F13" s="50"/>
      <c r="G13" s="50"/>
      <c r="H13" s="50"/>
      <c r="I13" s="51"/>
      <c r="J13" s="50"/>
      <c r="K13" s="50"/>
      <c r="L13" s="50"/>
      <c r="M13" s="50"/>
      <c r="N13" s="50"/>
      <c r="O13" s="50"/>
      <c r="P13" s="50"/>
      <c r="Q13" s="50"/>
      <c r="R13" s="50"/>
    </row>
    <row r="14" spans="2:18" ht="21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8" ht="21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8" ht="21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" customHeight="1" x14ac:dyDescent="0.5">
      <c r="B32" s="6"/>
      <c r="C32" s="6"/>
      <c r="D32" s="6"/>
      <c r="E32" s="6"/>
      <c r="F32" s="6"/>
      <c r="G32" s="6"/>
      <c r="H32" s="6"/>
      <c r="M32" s="6"/>
    </row>
    <row r="33" spans="2:13" ht="21" customHeight="1" x14ac:dyDescent="0.5"/>
    <row r="34" spans="2:13" ht="21" customHeight="1" x14ac:dyDescent="0.65">
      <c r="I34" s="330"/>
      <c r="J34" s="330"/>
      <c r="K34" s="330"/>
      <c r="L34" s="330"/>
    </row>
    <row r="35" spans="2:13" ht="27.75" customHeight="1" x14ac:dyDescent="0.65">
      <c r="I35" s="457" t="s">
        <v>83</v>
      </c>
      <c r="J35" s="457"/>
      <c r="K35" s="457"/>
      <c r="L35" s="457"/>
    </row>
    <row r="36" spans="2:13" ht="27.75" customHeight="1" x14ac:dyDescent="0.65">
      <c r="I36" s="457" t="s">
        <v>132</v>
      </c>
      <c r="J36" s="457"/>
      <c r="K36" s="457"/>
      <c r="L36" s="457"/>
    </row>
    <row r="37" spans="2:13" ht="27.75" customHeight="1" x14ac:dyDescent="0.7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2:13" ht="21" customHeight="1" x14ac:dyDescent="0.7"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</row>
    <row r="39" spans="2:13" ht="30.75" x14ac:dyDescent="0.7">
      <c r="B39" s="452" t="s">
        <v>135</v>
      </c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50"/>
    </row>
    <row r="40" spans="2:13" ht="30.75" x14ac:dyDescent="0.7">
      <c r="B40" s="462" t="s">
        <v>134</v>
      </c>
      <c r="C40" s="462"/>
      <c r="D40" s="462"/>
      <c r="E40" s="462"/>
      <c r="F40" s="462"/>
      <c r="G40" s="462"/>
      <c r="H40" s="462"/>
      <c r="I40" s="462"/>
      <c r="J40" s="462"/>
      <c r="K40" s="462"/>
      <c r="L40" s="462"/>
      <c r="M40" s="50"/>
    </row>
    <row r="41" spans="2:13" ht="21" customHeight="1" x14ac:dyDescent="0.7"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</row>
    <row r="42" spans="2:13" ht="21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" customHeight="1" x14ac:dyDescent="0.5"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</row>
    <row r="50" spans="2:13" ht="21" customHeight="1" x14ac:dyDescent="0.5"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</row>
    <row r="51" spans="2:13" ht="21" customHeight="1" x14ac:dyDescent="0.5"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</row>
    <row r="52" spans="2:13" ht="21" customHeight="1" x14ac:dyDescent="0.5"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</row>
    <row r="53" spans="2:13" ht="21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" customHeight="1" x14ac:dyDescent="0.65">
      <c r="I66" s="330"/>
      <c r="J66" s="330"/>
      <c r="K66" s="330"/>
      <c r="L66" s="330"/>
    </row>
    <row r="67" spans="2:13" ht="21" customHeight="1" x14ac:dyDescent="0.65">
      <c r="I67" s="330"/>
      <c r="J67" s="330"/>
      <c r="K67" s="330"/>
      <c r="L67" s="330"/>
    </row>
    <row r="68" spans="2:13" ht="21" customHeight="1" x14ac:dyDescent="0.5"/>
    <row r="69" spans="2:13" ht="21" customHeight="1" x14ac:dyDescent="0.5"/>
    <row r="70" spans="2:13" ht="21" customHeight="1" x14ac:dyDescent="0.5"/>
    <row r="71" spans="2:13" ht="27.75" customHeight="1" x14ac:dyDescent="0.5"/>
    <row r="72" spans="2:13" ht="27.75" customHeight="1" x14ac:dyDescent="0.65">
      <c r="I72" s="457" t="s">
        <v>83</v>
      </c>
      <c r="J72" s="457"/>
      <c r="K72" s="457"/>
      <c r="L72" s="457"/>
    </row>
    <row r="73" spans="2:13" ht="27.75" customHeight="1" x14ac:dyDescent="0.65">
      <c r="I73" s="457" t="s">
        <v>132</v>
      </c>
      <c r="J73" s="457"/>
      <c r="K73" s="457"/>
      <c r="L73" s="457"/>
    </row>
    <row r="74" spans="2:13" ht="21" customHeight="1" x14ac:dyDescent="0.5"/>
    <row r="75" spans="2:13" ht="21" customHeight="1" x14ac:dyDescent="0.5"/>
    <row r="76" spans="2:13" ht="21" customHeight="1" x14ac:dyDescent="0.5"/>
  </sheetData>
  <mergeCells count="8">
    <mergeCell ref="I73:L73"/>
    <mergeCell ref="I36:L36"/>
    <mergeCell ref="I35:L35"/>
    <mergeCell ref="B3:L3"/>
    <mergeCell ref="B2:L2"/>
    <mergeCell ref="B39:L39"/>
    <mergeCell ref="B40:L40"/>
    <mergeCell ref="I72:L72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24" activePane="bottomRight" state="frozen"/>
      <selection pane="topRight" activeCell="F1" sqref="F1"/>
      <selection pane="bottomLeft" activeCell="A5" sqref="A5"/>
      <selection pane="bottomRight" activeCell="BC12" sqref="BC12"/>
    </sheetView>
  </sheetViews>
  <sheetFormatPr defaultColWidth="8.125" defaultRowHeight="21.75" x14ac:dyDescent="0.5"/>
  <cols>
    <col min="1" max="1" width="1.875" style="61" customWidth="1"/>
    <col min="2" max="2" width="3.375" style="146" customWidth="1"/>
    <col min="3" max="3" width="7.125" style="146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3" t="s">
        <v>136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59"/>
      <c r="AO1" s="369"/>
      <c r="AP1" s="369" t="s">
        <v>137</v>
      </c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  <c r="BP1" s="369"/>
      <c r="BQ1" s="369"/>
      <c r="BR1" s="369"/>
      <c r="BS1" s="369"/>
      <c r="BT1" s="369"/>
      <c r="BU1" s="369"/>
      <c r="BV1" s="369"/>
      <c r="BW1" s="369"/>
      <c r="BX1" s="369"/>
      <c r="BY1" s="369"/>
      <c r="BZ1" s="369"/>
      <c r="CA1" s="369"/>
      <c r="CB1" s="369"/>
      <c r="CC1" s="369"/>
      <c r="CD1" s="369"/>
      <c r="CE1" s="369"/>
      <c r="CF1" s="369"/>
      <c r="CG1" s="369"/>
      <c r="CH1" s="369"/>
      <c r="CI1" s="369"/>
      <c r="CJ1" s="369"/>
      <c r="CK1" s="60"/>
    </row>
    <row r="2" spans="2:101" ht="19.899999999999999" customHeight="1" x14ac:dyDescent="0.55000000000000004">
      <c r="B2" s="480" t="s">
        <v>40</v>
      </c>
      <c r="C2" s="483" t="s">
        <v>41</v>
      </c>
      <c r="D2" s="486" t="s">
        <v>130</v>
      </c>
      <c r="E2" s="62" t="s">
        <v>43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74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71" t="s">
        <v>44</v>
      </c>
      <c r="CJ2" s="366" t="s">
        <v>40</v>
      </c>
      <c r="CK2" s="60"/>
    </row>
    <row r="3" spans="2:101" ht="20.100000000000001" customHeight="1" thickBot="1" x14ac:dyDescent="0.7">
      <c r="B3" s="481"/>
      <c r="C3" s="484"/>
      <c r="D3" s="487"/>
      <c r="E3" s="66" t="s">
        <v>45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75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72"/>
      <c r="CJ3" s="367"/>
      <c r="CK3" s="74"/>
      <c r="CL3" s="75"/>
      <c r="CM3" s="75"/>
      <c r="CN3" s="76" t="s">
        <v>46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81"/>
      <c r="C4" s="484"/>
      <c r="D4" s="487"/>
      <c r="E4" s="80" t="s">
        <v>47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76"/>
      <c r="AO4" s="370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67"/>
      <c r="CK4" s="74"/>
      <c r="CL4" s="74"/>
      <c r="CM4" s="61"/>
      <c r="CN4" s="88" t="s">
        <v>48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82"/>
      <c r="C5" s="485"/>
      <c r="D5" s="488"/>
      <c r="E5" s="92" t="s">
        <v>49</v>
      </c>
      <c r="F5" s="331">
        <v>1</v>
      </c>
      <c r="G5" s="332">
        <v>2</v>
      </c>
      <c r="H5" s="332">
        <v>3</v>
      </c>
      <c r="I5" s="332">
        <v>4</v>
      </c>
      <c r="J5" s="332">
        <v>5</v>
      </c>
      <c r="K5" s="332">
        <v>6</v>
      </c>
      <c r="L5" s="332">
        <v>7</v>
      </c>
      <c r="M5" s="332">
        <v>8</v>
      </c>
      <c r="N5" s="332">
        <v>9</v>
      </c>
      <c r="O5" s="332">
        <v>10</v>
      </c>
      <c r="P5" s="332">
        <v>11</v>
      </c>
      <c r="Q5" s="332">
        <v>12</v>
      </c>
      <c r="R5" s="332">
        <v>13</v>
      </c>
      <c r="S5" s="332">
        <v>14</v>
      </c>
      <c r="T5" s="332">
        <v>15</v>
      </c>
      <c r="U5" s="332">
        <v>16</v>
      </c>
      <c r="V5" s="332">
        <v>17</v>
      </c>
      <c r="W5" s="332">
        <v>18</v>
      </c>
      <c r="X5" s="332">
        <v>19</v>
      </c>
      <c r="Y5" s="332">
        <v>20</v>
      </c>
      <c r="Z5" s="332">
        <v>21</v>
      </c>
      <c r="AA5" s="332">
        <v>22</v>
      </c>
      <c r="AB5" s="332">
        <v>23</v>
      </c>
      <c r="AC5" s="332">
        <v>24</v>
      </c>
      <c r="AD5" s="332">
        <v>25</v>
      </c>
      <c r="AE5" s="332">
        <v>26</v>
      </c>
      <c r="AF5" s="332">
        <v>27</v>
      </c>
      <c r="AG5" s="332">
        <v>28</v>
      </c>
      <c r="AH5" s="332">
        <v>29</v>
      </c>
      <c r="AI5" s="332">
        <v>30</v>
      </c>
      <c r="AJ5" s="332">
        <v>31</v>
      </c>
      <c r="AK5" s="332">
        <v>32</v>
      </c>
      <c r="AL5" s="332">
        <v>33</v>
      </c>
      <c r="AM5" s="333">
        <v>34</v>
      </c>
      <c r="AN5" s="377"/>
      <c r="AO5" s="371">
        <v>35</v>
      </c>
      <c r="AP5" s="332">
        <v>36</v>
      </c>
      <c r="AQ5" s="332">
        <v>37</v>
      </c>
      <c r="AR5" s="332">
        <v>38</v>
      </c>
      <c r="AS5" s="332">
        <v>39</v>
      </c>
      <c r="AT5" s="332">
        <v>40</v>
      </c>
      <c r="AU5" s="332">
        <v>41</v>
      </c>
      <c r="AV5" s="332">
        <v>42</v>
      </c>
      <c r="AW5" s="332">
        <v>43</v>
      </c>
      <c r="AX5" s="332">
        <v>44</v>
      </c>
      <c r="AY5" s="332">
        <v>45</v>
      </c>
      <c r="AZ5" s="332">
        <v>46</v>
      </c>
      <c r="BA5" s="332">
        <v>47</v>
      </c>
      <c r="BB5" s="332">
        <v>48</v>
      </c>
      <c r="BC5" s="332">
        <v>49</v>
      </c>
      <c r="BD5" s="332">
        <v>50</v>
      </c>
      <c r="BE5" s="332">
        <v>51</v>
      </c>
      <c r="BF5" s="332">
        <v>52</v>
      </c>
      <c r="BG5" s="332">
        <v>53</v>
      </c>
      <c r="BH5" s="332">
        <v>54</v>
      </c>
      <c r="BI5" s="332">
        <v>55</v>
      </c>
      <c r="BJ5" s="332">
        <v>56</v>
      </c>
      <c r="BK5" s="332">
        <v>57</v>
      </c>
      <c r="BL5" s="332">
        <v>58</v>
      </c>
      <c r="BM5" s="332">
        <v>59</v>
      </c>
      <c r="BN5" s="332">
        <v>60</v>
      </c>
      <c r="BO5" s="332">
        <v>61</v>
      </c>
      <c r="BP5" s="332">
        <v>62</v>
      </c>
      <c r="BQ5" s="332">
        <v>63</v>
      </c>
      <c r="BR5" s="332">
        <v>64</v>
      </c>
      <c r="BS5" s="332">
        <v>65</v>
      </c>
      <c r="BT5" s="332">
        <v>66</v>
      </c>
      <c r="BU5" s="332">
        <v>67</v>
      </c>
      <c r="BV5" s="332">
        <v>68</v>
      </c>
      <c r="BW5" s="332">
        <v>69</v>
      </c>
      <c r="BX5" s="332">
        <v>70</v>
      </c>
      <c r="BY5" s="332">
        <v>71</v>
      </c>
      <c r="BZ5" s="332">
        <v>72</v>
      </c>
      <c r="CA5" s="332">
        <v>73</v>
      </c>
      <c r="CB5" s="332">
        <v>74</v>
      </c>
      <c r="CC5" s="332">
        <v>75</v>
      </c>
      <c r="CD5" s="332">
        <v>76</v>
      </c>
      <c r="CE5" s="332">
        <v>77</v>
      </c>
      <c r="CF5" s="332">
        <v>78</v>
      </c>
      <c r="CG5" s="332">
        <v>79</v>
      </c>
      <c r="CH5" s="334">
        <v>80</v>
      </c>
      <c r="CI5" s="93">
        <f>(CI4*80)/100</f>
        <v>64</v>
      </c>
      <c r="CJ5" s="368"/>
      <c r="CK5" s="74"/>
      <c r="CL5" s="74"/>
      <c r="CM5" s="94"/>
      <c r="CN5" s="95" t="s">
        <v>50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08" customFormat="1" ht="21" customHeight="1" x14ac:dyDescent="0.65">
      <c r="B6" s="337">
        <v>1</v>
      </c>
      <c r="C6" s="319">
        <v>11416</v>
      </c>
      <c r="D6" s="478" t="s">
        <v>129</v>
      </c>
      <c r="E6" s="479"/>
      <c r="F6" s="100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  <c r="V6" s="102"/>
      <c r="W6" s="102"/>
      <c r="X6" s="102"/>
      <c r="Y6" s="103"/>
      <c r="Z6" s="102"/>
      <c r="AA6" s="102"/>
      <c r="AB6" s="102"/>
      <c r="AC6" s="102"/>
      <c r="AD6" s="102"/>
      <c r="AE6" s="101"/>
      <c r="AF6" s="101"/>
      <c r="AG6" s="101"/>
      <c r="AH6" s="101"/>
      <c r="AI6" s="101"/>
      <c r="AJ6" s="101"/>
      <c r="AK6" s="101"/>
      <c r="AL6" s="101"/>
      <c r="AM6" s="104"/>
      <c r="AN6" s="105"/>
      <c r="AO6" s="372"/>
      <c r="AP6" s="101"/>
      <c r="AQ6" s="101"/>
      <c r="AR6" s="101"/>
      <c r="AS6" s="101"/>
      <c r="AT6" s="102"/>
      <c r="AU6" s="102"/>
      <c r="AV6" s="102"/>
      <c r="AW6" s="102"/>
      <c r="AX6" s="103"/>
      <c r="AY6" s="102"/>
      <c r="AZ6" s="102"/>
      <c r="BA6" s="102"/>
      <c r="BB6" s="102"/>
      <c r="BC6" s="102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2"/>
      <c r="BU6" s="102"/>
      <c r="BV6" s="102"/>
      <c r="BW6" s="102"/>
      <c r="BX6" s="102"/>
      <c r="BY6" s="102"/>
      <c r="BZ6" s="102"/>
      <c r="CA6" s="102"/>
      <c r="CB6" s="102"/>
      <c r="CC6" s="103"/>
      <c r="CD6" s="102"/>
      <c r="CE6" s="102"/>
      <c r="CF6" s="102"/>
      <c r="CG6" s="102"/>
      <c r="CH6" s="106"/>
      <c r="CI6" s="390">
        <f>($CI$4-CL6)</f>
        <v>80</v>
      </c>
      <c r="CJ6" s="99">
        <v>1</v>
      </c>
      <c r="CK6" s="107"/>
      <c r="CL6" s="107">
        <f>SUM(F6:CH6)</f>
        <v>0</v>
      </c>
      <c r="CN6" s="109"/>
      <c r="CO6" s="109"/>
      <c r="CP6" s="109"/>
      <c r="CQ6" s="109"/>
      <c r="CR6" s="109"/>
      <c r="CS6" s="109"/>
      <c r="CT6" s="109"/>
      <c r="CU6" s="109"/>
      <c r="CV6" s="109"/>
      <c r="CW6" s="74"/>
    </row>
    <row r="7" spans="2:101" s="108" customFormat="1" ht="21" customHeight="1" x14ac:dyDescent="0.65">
      <c r="B7" s="338">
        <v>2</v>
      </c>
      <c r="C7" s="319">
        <v>11420</v>
      </c>
      <c r="D7" s="335" t="s">
        <v>111</v>
      </c>
      <c r="E7" s="144"/>
      <c r="F7" s="114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16"/>
      <c r="W7" s="116"/>
      <c r="X7" s="116"/>
      <c r="Y7" s="117"/>
      <c r="Z7" s="116"/>
      <c r="AA7" s="116"/>
      <c r="AB7" s="116"/>
      <c r="AC7" s="116"/>
      <c r="AD7" s="116"/>
      <c r="AE7" s="115"/>
      <c r="AF7" s="115"/>
      <c r="AG7" s="115"/>
      <c r="AH7" s="115"/>
      <c r="AI7" s="115"/>
      <c r="AJ7" s="115"/>
      <c r="AK7" s="115"/>
      <c r="AL7" s="115"/>
      <c r="AM7" s="118"/>
      <c r="AN7" s="105"/>
      <c r="AO7" s="373"/>
      <c r="AP7" s="115"/>
      <c r="AQ7" s="115"/>
      <c r="AR7" s="115"/>
      <c r="AS7" s="115"/>
      <c r="AT7" s="116"/>
      <c r="AU7" s="116"/>
      <c r="AV7" s="116"/>
      <c r="AW7" s="116"/>
      <c r="AX7" s="117"/>
      <c r="AY7" s="116"/>
      <c r="AZ7" s="116"/>
      <c r="BA7" s="116"/>
      <c r="BB7" s="116"/>
      <c r="BC7" s="116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6"/>
      <c r="BU7" s="116"/>
      <c r="BV7" s="116"/>
      <c r="BW7" s="116"/>
      <c r="BX7" s="116"/>
      <c r="BY7" s="116"/>
      <c r="BZ7" s="116"/>
      <c r="CA7" s="116"/>
      <c r="CB7" s="116"/>
      <c r="CC7" s="117"/>
      <c r="CD7" s="116"/>
      <c r="CE7" s="116"/>
      <c r="CF7" s="116"/>
      <c r="CG7" s="116"/>
      <c r="CH7" s="119"/>
      <c r="CI7" s="120">
        <f t="shared" ref="CI7:CI40" si="0">($CI$4-CL7)</f>
        <v>80</v>
      </c>
      <c r="CJ7" s="110">
        <v>2</v>
      </c>
      <c r="CK7" s="107"/>
      <c r="CL7" s="107">
        <f t="shared" ref="CL7:CL40" si="1">SUM(F7:CH7)</f>
        <v>0</v>
      </c>
      <c r="CN7" s="109"/>
      <c r="CO7" s="109"/>
      <c r="CP7" s="109"/>
      <c r="CQ7" s="109"/>
      <c r="CR7" s="109"/>
      <c r="CS7" s="109"/>
      <c r="CT7" s="109"/>
      <c r="CU7" s="109"/>
      <c r="CV7" s="74"/>
      <c r="CW7" s="74"/>
    </row>
    <row r="8" spans="2:101" s="108" customFormat="1" ht="21" customHeight="1" x14ac:dyDescent="0.5">
      <c r="B8" s="338">
        <v>3</v>
      </c>
      <c r="C8" s="319">
        <v>11428</v>
      </c>
      <c r="D8" s="335" t="s">
        <v>112</v>
      </c>
      <c r="E8" s="314"/>
      <c r="F8" s="114"/>
      <c r="G8" s="115"/>
      <c r="H8" s="115"/>
      <c r="I8" s="115"/>
      <c r="J8" s="115"/>
      <c r="K8" s="115"/>
      <c r="L8" s="115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3"/>
      <c r="AN8" s="135"/>
      <c r="AO8" s="125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15"/>
      <c r="BJ8" s="115"/>
      <c r="BK8" s="115"/>
      <c r="BL8" s="126"/>
      <c r="BM8" s="126"/>
      <c r="BN8" s="126"/>
      <c r="BO8" s="115"/>
      <c r="BP8" s="115"/>
      <c r="BQ8" s="115"/>
      <c r="BR8" s="115"/>
      <c r="BS8" s="115"/>
      <c r="BT8" s="116"/>
      <c r="BU8" s="116"/>
      <c r="BV8" s="116"/>
      <c r="BW8" s="116"/>
      <c r="BX8" s="116"/>
      <c r="BY8" s="116"/>
      <c r="BZ8" s="116"/>
      <c r="CA8" s="116"/>
      <c r="CB8" s="116"/>
      <c r="CC8" s="117"/>
      <c r="CD8" s="116"/>
      <c r="CE8" s="116"/>
      <c r="CF8" s="116"/>
      <c r="CG8" s="116"/>
      <c r="CH8" s="119"/>
      <c r="CI8" s="120">
        <f t="shared" si="0"/>
        <v>80</v>
      </c>
      <c r="CJ8" s="110">
        <v>3</v>
      </c>
      <c r="CK8" s="107"/>
      <c r="CL8" s="107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08" customFormat="1" ht="21" customHeight="1" x14ac:dyDescent="0.5">
      <c r="B9" s="338">
        <v>4</v>
      </c>
      <c r="C9" s="319">
        <v>11431</v>
      </c>
      <c r="D9" s="335" t="s">
        <v>113</v>
      </c>
      <c r="E9" s="144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6"/>
      <c r="V9" s="116"/>
      <c r="W9" s="116"/>
      <c r="X9" s="116"/>
      <c r="Y9" s="117"/>
      <c r="Z9" s="116"/>
      <c r="AA9" s="116"/>
      <c r="AB9" s="116"/>
      <c r="AC9" s="116"/>
      <c r="AD9" s="116"/>
      <c r="AE9" s="115"/>
      <c r="AF9" s="115"/>
      <c r="AG9" s="115"/>
      <c r="AH9" s="115"/>
      <c r="AI9" s="115"/>
      <c r="AJ9" s="115"/>
      <c r="AK9" s="127"/>
      <c r="AL9" s="127"/>
      <c r="AM9" s="128"/>
      <c r="AN9" s="124"/>
      <c r="AO9" s="373"/>
      <c r="AP9" s="115"/>
      <c r="AQ9" s="115"/>
      <c r="AR9" s="115"/>
      <c r="AS9" s="115"/>
      <c r="AT9" s="116"/>
      <c r="AU9" s="116"/>
      <c r="AV9" s="116"/>
      <c r="AW9" s="116"/>
      <c r="AX9" s="117"/>
      <c r="AY9" s="116"/>
      <c r="AZ9" s="116"/>
      <c r="BA9" s="116"/>
      <c r="BB9" s="116"/>
      <c r="BC9" s="116"/>
      <c r="BD9" s="115"/>
      <c r="BE9" s="115"/>
      <c r="BF9" s="115"/>
      <c r="BG9" s="115"/>
      <c r="BH9" s="115"/>
      <c r="BI9" s="115"/>
      <c r="BJ9" s="115"/>
      <c r="BK9" s="115"/>
      <c r="BL9" s="126"/>
      <c r="BM9" s="126"/>
      <c r="BN9" s="126"/>
      <c r="BO9" s="115"/>
      <c r="BP9" s="115"/>
      <c r="BQ9" s="115"/>
      <c r="BR9" s="115"/>
      <c r="BS9" s="115"/>
      <c r="BT9" s="116"/>
      <c r="BU9" s="116"/>
      <c r="BV9" s="116"/>
      <c r="BW9" s="116"/>
      <c r="BX9" s="116"/>
      <c r="BY9" s="116"/>
      <c r="BZ9" s="116"/>
      <c r="CA9" s="116"/>
      <c r="CB9" s="116"/>
      <c r="CC9" s="117"/>
      <c r="CD9" s="116"/>
      <c r="CE9" s="116"/>
      <c r="CF9" s="116"/>
      <c r="CG9" s="116"/>
      <c r="CH9" s="119"/>
      <c r="CI9" s="120">
        <f t="shared" si="0"/>
        <v>80</v>
      </c>
      <c r="CJ9" s="110">
        <v>4</v>
      </c>
      <c r="CK9" s="107"/>
      <c r="CL9" s="107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08" customFormat="1" ht="21" customHeight="1" x14ac:dyDescent="0.5">
      <c r="B10" s="338">
        <v>5</v>
      </c>
      <c r="C10" s="319">
        <v>11532</v>
      </c>
      <c r="D10" s="464" t="s">
        <v>114</v>
      </c>
      <c r="E10" s="465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6"/>
      <c r="V10" s="116"/>
      <c r="W10" s="116"/>
      <c r="X10" s="116"/>
      <c r="Y10" s="117"/>
      <c r="Z10" s="116"/>
      <c r="AA10" s="116"/>
      <c r="AB10" s="116"/>
      <c r="AC10" s="116"/>
      <c r="AD10" s="116"/>
      <c r="AE10" s="115"/>
      <c r="AF10" s="115"/>
      <c r="AG10" s="115"/>
      <c r="AH10" s="115"/>
      <c r="AI10" s="115"/>
      <c r="AJ10" s="115"/>
      <c r="AK10" s="129"/>
      <c r="AL10" s="129"/>
      <c r="AM10" s="130"/>
      <c r="AN10" s="131"/>
      <c r="AO10" s="373"/>
      <c r="AP10" s="115"/>
      <c r="AQ10" s="115"/>
      <c r="AR10" s="115"/>
      <c r="AS10" s="115"/>
      <c r="AT10" s="116"/>
      <c r="AU10" s="116"/>
      <c r="AV10" s="116"/>
      <c r="AW10" s="116"/>
      <c r="AX10" s="117"/>
      <c r="AY10" s="116"/>
      <c r="AZ10" s="116"/>
      <c r="BA10" s="116"/>
      <c r="BB10" s="116"/>
      <c r="BC10" s="116"/>
      <c r="BD10" s="115"/>
      <c r="BE10" s="115"/>
      <c r="BF10" s="115"/>
      <c r="BG10" s="115"/>
      <c r="BH10" s="115"/>
      <c r="BI10" s="115"/>
      <c r="BJ10" s="115"/>
      <c r="BK10" s="115"/>
      <c r="BL10" s="132"/>
      <c r="BM10" s="133"/>
      <c r="BN10" s="133"/>
      <c r="BO10" s="115"/>
      <c r="BP10" s="115"/>
      <c r="BQ10" s="115"/>
      <c r="BR10" s="115"/>
      <c r="BS10" s="115"/>
      <c r="BT10" s="116"/>
      <c r="BU10" s="116"/>
      <c r="BV10" s="116"/>
      <c r="BW10" s="116"/>
      <c r="BX10" s="116"/>
      <c r="BY10" s="116"/>
      <c r="BZ10" s="116"/>
      <c r="CA10" s="116"/>
      <c r="CB10" s="116"/>
      <c r="CC10" s="117"/>
      <c r="CD10" s="116"/>
      <c r="CE10" s="116"/>
      <c r="CF10" s="116"/>
      <c r="CG10" s="116"/>
      <c r="CH10" s="119"/>
      <c r="CI10" s="120">
        <f t="shared" si="0"/>
        <v>80</v>
      </c>
      <c r="CJ10" s="110">
        <v>5</v>
      </c>
      <c r="CK10" s="107"/>
      <c r="CL10" s="107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08" customFormat="1" ht="21" customHeight="1" x14ac:dyDescent="0.5">
      <c r="B11" s="338">
        <v>6</v>
      </c>
      <c r="C11" s="319">
        <v>11534</v>
      </c>
      <c r="D11" s="335" t="s">
        <v>115</v>
      </c>
      <c r="E11" s="314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6"/>
      <c r="V11" s="116"/>
      <c r="W11" s="116"/>
      <c r="X11" s="116"/>
      <c r="Y11" s="117"/>
      <c r="Z11" s="116"/>
      <c r="AA11" s="116"/>
      <c r="AB11" s="116"/>
      <c r="AC11" s="116"/>
      <c r="AD11" s="116"/>
      <c r="AE11" s="115"/>
      <c r="AF11" s="115"/>
      <c r="AG11" s="115"/>
      <c r="AH11" s="115"/>
      <c r="AI11" s="115"/>
      <c r="AJ11" s="115"/>
      <c r="AK11" s="127"/>
      <c r="AL11" s="127"/>
      <c r="AM11" s="128"/>
      <c r="AN11" s="124"/>
      <c r="AO11" s="373"/>
      <c r="AP11" s="115"/>
      <c r="AQ11" s="115"/>
      <c r="AR11" s="115"/>
      <c r="AS11" s="115"/>
      <c r="AT11" s="116"/>
      <c r="AU11" s="116"/>
      <c r="AV11" s="116"/>
      <c r="AW11" s="116"/>
      <c r="AX11" s="117"/>
      <c r="AY11" s="116"/>
      <c r="AZ11" s="116"/>
      <c r="BA11" s="116"/>
      <c r="BB11" s="116"/>
      <c r="BC11" s="116"/>
      <c r="BD11" s="115"/>
      <c r="BE11" s="115"/>
      <c r="BF11" s="115"/>
      <c r="BG11" s="115"/>
      <c r="BH11" s="115"/>
      <c r="BI11" s="115"/>
      <c r="BJ11" s="115"/>
      <c r="BK11" s="115"/>
      <c r="BL11" s="122"/>
      <c r="BM11" s="126"/>
      <c r="BN11" s="126"/>
      <c r="BO11" s="115"/>
      <c r="BP11" s="115"/>
      <c r="BQ11" s="115"/>
      <c r="BR11" s="115"/>
      <c r="BS11" s="115"/>
      <c r="BT11" s="116"/>
      <c r="BU11" s="116"/>
      <c r="BV11" s="116"/>
      <c r="BW11" s="116"/>
      <c r="BX11" s="116"/>
      <c r="BY11" s="116"/>
      <c r="BZ11" s="116"/>
      <c r="CA11" s="116"/>
      <c r="CB11" s="116"/>
      <c r="CC11" s="117"/>
      <c r="CD11" s="116"/>
      <c r="CE11" s="116"/>
      <c r="CF11" s="116"/>
      <c r="CG11" s="116"/>
      <c r="CH11" s="119"/>
      <c r="CI11" s="120">
        <f t="shared" si="0"/>
        <v>80</v>
      </c>
      <c r="CJ11" s="110">
        <v>6</v>
      </c>
      <c r="CK11" s="107"/>
      <c r="CL11" s="107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08" customFormat="1" ht="21" customHeight="1" x14ac:dyDescent="0.5">
      <c r="B12" s="338">
        <v>7</v>
      </c>
      <c r="C12" s="319">
        <v>11539</v>
      </c>
      <c r="D12" s="335" t="s">
        <v>116</v>
      </c>
      <c r="E12" s="321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6"/>
      <c r="V12" s="116"/>
      <c r="W12" s="116"/>
      <c r="X12" s="116"/>
      <c r="Y12" s="117"/>
      <c r="Z12" s="116"/>
      <c r="AA12" s="116"/>
      <c r="AB12" s="116"/>
      <c r="AC12" s="116"/>
      <c r="AD12" s="116"/>
      <c r="AE12" s="115"/>
      <c r="AF12" s="115"/>
      <c r="AG12" s="115"/>
      <c r="AH12" s="115"/>
      <c r="AI12" s="115"/>
      <c r="AJ12" s="115"/>
      <c r="AK12" s="115"/>
      <c r="AL12" s="115"/>
      <c r="AM12" s="118"/>
      <c r="AN12" s="105"/>
      <c r="AO12" s="373"/>
      <c r="AP12" s="115"/>
      <c r="AQ12" s="115"/>
      <c r="AR12" s="115"/>
      <c r="AS12" s="115"/>
      <c r="AT12" s="116"/>
      <c r="AU12" s="116"/>
      <c r="AV12" s="116"/>
      <c r="AW12" s="116"/>
      <c r="AX12" s="117"/>
      <c r="AY12" s="116"/>
      <c r="AZ12" s="116"/>
      <c r="BA12" s="116"/>
      <c r="BB12" s="116"/>
      <c r="BC12" s="116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116"/>
      <c r="CE12" s="116"/>
      <c r="CF12" s="116"/>
      <c r="CG12" s="116"/>
      <c r="CH12" s="119"/>
      <c r="CI12" s="120">
        <f t="shared" si="0"/>
        <v>80</v>
      </c>
      <c r="CJ12" s="110">
        <v>7</v>
      </c>
      <c r="CK12" s="107"/>
      <c r="CL12" s="107">
        <f t="shared" si="1"/>
        <v>0</v>
      </c>
      <c r="CN12" s="463"/>
      <c r="CO12" s="463"/>
      <c r="CP12" s="463"/>
      <c r="CQ12" s="463"/>
      <c r="CR12" s="463"/>
      <c r="CS12" s="463"/>
      <c r="CT12" s="463"/>
      <c r="CU12" s="463"/>
      <c r="CV12" s="463"/>
      <c r="CW12" s="463"/>
    </row>
    <row r="13" spans="2:101" s="108" customFormat="1" ht="21" customHeight="1" x14ac:dyDescent="0.5">
      <c r="B13" s="338">
        <v>8</v>
      </c>
      <c r="C13" s="319">
        <v>11551</v>
      </c>
      <c r="D13" s="335" t="s">
        <v>117</v>
      </c>
      <c r="E13" s="318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116"/>
      <c r="W13" s="116"/>
      <c r="X13" s="116"/>
      <c r="Y13" s="117"/>
      <c r="Z13" s="116"/>
      <c r="AA13" s="116"/>
      <c r="AB13" s="116"/>
      <c r="AC13" s="116"/>
      <c r="AD13" s="116"/>
      <c r="AE13" s="115"/>
      <c r="AF13" s="115"/>
      <c r="AG13" s="115"/>
      <c r="AH13" s="115"/>
      <c r="AI13" s="115"/>
      <c r="AJ13" s="115"/>
      <c r="AK13" s="115"/>
      <c r="AL13" s="115"/>
      <c r="AM13" s="118"/>
      <c r="AN13" s="105"/>
      <c r="AO13" s="373"/>
      <c r="AP13" s="115"/>
      <c r="AQ13" s="115"/>
      <c r="AR13" s="115"/>
      <c r="AS13" s="115"/>
      <c r="AT13" s="116"/>
      <c r="AU13" s="116"/>
      <c r="AV13" s="116"/>
      <c r="AW13" s="116"/>
      <c r="AX13" s="117"/>
      <c r="AY13" s="116"/>
      <c r="AZ13" s="116"/>
      <c r="BA13" s="116"/>
      <c r="BB13" s="116"/>
      <c r="BC13" s="116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6"/>
      <c r="BU13" s="116"/>
      <c r="BV13" s="116"/>
      <c r="BW13" s="116"/>
      <c r="BX13" s="116"/>
      <c r="BY13" s="116"/>
      <c r="BZ13" s="116"/>
      <c r="CA13" s="116"/>
      <c r="CB13" s="116"/>
      <c r="CC13" s="117"/>
      <c r="CD13" s="116"/>
      <c r="CE13" s="116"/>
      <c r="CF13" s="116"/>
      <c r="CG13" s="116"/>
      <c r="CH13" s="119"/>
      <c r="CI13" s="120">
        <f t="shared" si="0"/>
        <v>80</v>
      </c>
      <c r="CJ13" s="110">
        <v>8</v>
      </c>
      <c r="CK13" s="107"/>
      <c r="CL13" s="107">
        <f t="shared" si="1"/>
        <v>0</v>
      </c>
      <c r="CN13" s="463"/>
      <c r="CO13" s="463"/>
      <c r="CP13" s="463"/>
      <c r="CQ13" s="463"/>
      <c r="CR13" s="463"/>
      <c r="CS13" s="463"/>
      <c r="CT13" s="463"/>
      <c r="CU13" s="463"/>
      <c r="CV13" s="463"/>
      <c r="CW13" s="463"/>
    </row>
    <row r="14" spans="2:101" s="108" customFormat="1" ht="21" customHeight="1" x14ac:dyDescent="0.5">
      <c r="B14" s="338">
        <v>9</v>
      </c>
      <c r="C14" s="319">
        <v>11615</v>
      </c>
      <c r="D14" s="469" t="s">
        <v>118</v>
      </c>
      <c r="E14" s="470"/>
      <c r="F14" s="114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6"/>
      <c r="V14" s="116"/>
      <c r="W14" s="116"/>
      <c r="X14" s="116"/>
      <c r="Y14" s="117"/>
      <c r="Z14" s="116"/>
      <c r="AA14" s="116"/>
      <c r="AB14" s="116"/>
      <c r="AC14" s="116"/>
      <c r="AD14" s="116"/>
      <c r="AE14" s="115"/>
      <c r="AF14" s="115"/>
      <c r="AG14" s="115"/>
      <c r="AH14" s="115"/>
      <c r="AI14" s="115"/>
      <c r="AJ14" s="115"/>
      <c r="AK14" s="115"/>
      <c r="AL14" s="115"/>
      <c r="AM14" s="123"/>
      <c r="AN14" s="135"/>
      <c r="AO14" s="125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36"/>
      <c r="CI14" s="120">
        <f t="shared" si="0"/>
        <v>80</v>
      </c>
      <c r="CJ14" s="110">
        <v>9</v>
      </c>
      <c r="CK14" s="107"/>
      <c r="CL14" s="107">
        <f t="shared" si="1"/>
        <v>0</v>
      </c>
      <c r="CN14" s="463"/>
      <c r="CO14" s="463"/>
      <c r="CP14" s="463"/>
      <c r="CQ14" s="463"/>
      <c r="CR14" s="463"/>
      <c r="CS14" s="463"/>
      <c r="CT14" s="463"/>
      <c r="CU14" s="463"/>
      <c r="CV14" s="463"/>
      <c r="CW14" s="463"/>
    </row>
    <row r="15" spans="2:101" s="108" customFormat="1" ht="21" customHeight="1" x14ac:dyDescent="0.5">
      <c r="B15" s="338">
        <v>10</v>
      </c>
      <c r="C15" s="319">
        <v>12678</v>
      </c>
      <c r="D15" s="464" t="s">
        <v>119</v>
      </c>
      <c r="E15" s="465"/>
      <c r="F15" s="114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6"/>
      <c r="V15" s="116"/>
      <c r="W15" s="116"/>
      <c r="X15" s="116"/>
      <c r="Y15" s="117"/>
      <c r="Z15" s="116"/>
      <c r="AA15" s="116"/>
      <c r="AB15" s="116"/>
      <c r="AC15" s="116"/>
      <c r="AD15" s="116"/>
      <c r="AE15" s="115"/>
      <c r="AF15" s="115"/>
      <c r="AG15" s="115"/>
      <c r="AH15" s="115"/>
      <c r="AI15" s="115"/>
      <c r="AJ15" s="115"/>
      <c r="AK15" s="115"/>
      <c r="AL15" s="115"/>
      <c r="AM15" s="123"/>
      <c r="AN15" s="135"/>
      <c r="AO15" s="125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36"/>
      <c r="CI15" s="120">
        <f t="shared" si="0"/>
        <v>80</v>
      </c>
      <c r="CJ15" s="110">
        <v>10</v>
      </c>
      <c r="CK15" s="107"/>
      <c r="CL15" s="107">
        <f t="shared" si="1"/>
        <v>0</v>
      </c>
      <c r="CN15" s="463"/>
      <c r="CO15" s="463"/>
      <c r="CP15" s="463"/>
      <c r="CQ15" s="463"/>
      <c r="CR15" s="463"/>
      <c r="CS15" s="463"/>
      <c r="CT15" s="463"/>
      <c r="CU15" s="463"/>
      <c r="CV15" s="463"/>
      <c r="CW15" s="463"/>
    </row>
    <row r="16" spans="2:101" s="108" customFormat="1" ht="21" customHeight="1" x14ac:dyDescent="0.65">
      <c r="B16" s="338">
        <v>11</v>
      </c>
      <c r="C16" s="319">
        <v>12747</v>
      </c>
      <c r="D16" s="335" t="s">
        <v>120</v>
      </c>
      <c r="E16" s="314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6"/>
      <c r="V16" s="116"/>
      <c r="W16" s="116"/>
      <c r="X16" s="116"/>
      <c r="Y16" s="117"/>
      <c r="Z16" s="116"/>
      <c r="AA16" s="116"/>
      <c r="AB16" s="116"/>
      <c r="AC16" s="116"/>
      <c r="AD16" s="116"/>
      <c r="AE16" s="115"/>
      <c r="AF16" s="115"/>
      <c r="AG16" s="115"/>
      <c r="AH16" s="115"/>
      <c r="AI16" s="115"/>
      <c r="AJ16" s="115"/>
      <c r="AK16" s="115"/>
      <c r="AL16" s="115"/>
      <c r="AM16" s="123"/>
      <c r="AN16" s="135"/>
      <c r="AO16" s="125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36"/>
      <c r="CI16" s="120">
        <f t="shared" si="0"/>
        <v>80</v>
      </c>
      <c r="CJ16" s="110">
        <v>11</v>
      </c>
      <c r="CK16" s="107"/>
      <c r="CL16" s="107">
        <f t="shared" si="1"/>
        <v>0</v>
      </c>
      <c r="CN16" s="466"/>
      <c r="CO16" s="466"/>
      <c r="CP16" s="466"/>
      <c r="CQ16" s="466"/>
      <c r="CR16" s="466"/>
      <c r="CS16" s="137"/>
      <c r="CT16" s="137"/>
      <c r="CU16" s="137"/>
      <c r="CV16" s="137"/>
      <c r="CW16" s="137"/>
    </row>
    <row r="17" spans="2:101" s="108" customFormat="1" ht="21" customHeight="1" x14ac:dyDescent="0.65">
      <c r="B17" s="338">
        <v>12</v>
      </c>
      <c r="C17" s="319">
        <v>12748</v>
      </c>
      <c r="D17" s="335" t="s">
        <v>121</v>
      </c>
      <c r="E17" s="336"/>
      <c r="F17" s="138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16"/>
      <c r="V17" s="116"/>
      <c r="W17" s="116"/>
      <c r="X17" s="116"/>
      <c r="Y17" s="117"/>
      <c r="Z17" s="116"/>
      <c r="AA17" s="116"/>
      <c r="AB17" s="116"/>
      <c r="AC17" s="116"/>
      <c r="AD17" s="116"/>
      <c r="AE17" s="139"/>
      <c r="AF17" s="139"/>
      <c r="AG17" s="139"/>
      <c r="AH17" s="139"/>
      <c r="AI17" s="139"/>
      <c r="AJ17" s="139"/>
      <c r="AK17" s="139"/>
      <c r="AL17" s="139"/>
      <c r="AM17" s="123"/>
      <c r="AN17" s="135"/>
      <c r="AO17" s="125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36"/>
      <c r="CI17" s="120">
        <f t="shared" si="0"/>
        <v>80</v>
      </c>
      <c r="CJ17" s="110">
        <v>12</v>
      </c>
      <c r="CK17" s="107"/>
      <c r="CL17" s="107">
        <f t="shared" si="1"/>
        <v>0</v>
      </c>
      <c r="CN17" s="466"/>
      <c r="CO17" s="466"/>
      <c r="CP17" s="466"/>
      <c r="CQ17" s="466"/>
      <c r="CR17" s="466"/>
      <c r="CS17" s="137"/>
      <c r="CT17" s="137"/>
      <c r="CU17" s="137"/>
      <c r="CV17" s="137"/>
      <c r="CW17" s="137"/>
    </row>
    <row r="18" spans="2:101" s="108" customFormat="1" ht="21" customHeight="1" x14ac:dyDescent="0.5">
      <c r="B18" s="338">
        <v>13</v>
      </c>
      <c r="C18" s="319">
        <v>12891</v>
      </c>
      <c r="D18" s="335" t="s">
        <v>122</v>
      </c>
      <c r="E18" s="321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16"/>
      <c r="V18" s="116"/>
      <c r="W18" s="116"/>
      <c r="X18" s="116"/>
      <c r="Y18" s="117"/>
      <c r="Z18" s="116"/>
      <c r="AA18" s="116"/>
      <c r="AB18" s="116"/>
      <c r="AC18" s="116"/>
      <c r="AD18" s="116"/>
      <c r="AE18" s="141"/>
      <c r="AF18" s="141"/>
      <c r="AG18" s="141"/>
      <c r="AH18" s="141"/>
      <c r="AI18" s="141"/>
      <c r="AJ18" s="141"/>
      <c r="AK18" s="141"/>
      <c r="AL18" s="141"/>
      <c r="AM18" s="123"/>
      <c r="AN18" s="135"/>
      <c r="AO18" s="125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36"/>
      <c r="CI18" s="120">
        <f t="shared" si="0"/>
        <v>80</v>
      </c>
      <c r="CJ18" s="110">
        <v>13</v>
      </c>
      <c r="CK18" s="107"/>
      <c r="CL18" s="107">
        <f t="shared" si="1"/>
        <v>0</v>
      </c>
    </row>
    <row r="19" spans="2:101" s="108" customFormat="1" ht="21" customHeight="1" x14ac:dyDescent="0.5">
      <c r="B19" s="338">
        <v>14</v>
      </c>
      <c r="C19" s="319">
        <v>12947</v>
      </c>
      <c r="D19" s="335" t="s">
        <v>123</v>
      </c>
      <c r="E19" s="314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15"/>
      <c r="AF19" s="115"/>
      <c r="AG19" s="115"/>
      <c r="AH19" s="115"/>
      <c r="AI19" s="115"/>
      <c r="AJ19" s="115"/>
      <c r="AK19" s="115"/>
      <c r="AL19" s="115"/>
      <c r="AM19" s="123"/>
      <c r="AN19" s="135"/>
      <c r="AO19" s="125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36"/>
      <c r="CI19" s="120">
        <f t="shared" si="0"/>
        <v>80</v>
      </c>
      <c r="CJ19" s="110">
        <v>14</v>
      </c>
      <c r="CK19" s="107"/>
      <c r="CL19" s="107">
        <f t="shared" si="1"/>
        <v>0</v>
      </c>
    </row>
    <row r="20" spans="2:101" s="108" customFormat="1" ht="21" customHeight="1" x14ac:dyDescent="0.5">
      <c r="B20" s="338">
        <v>15</v>
      </c>
      <c r="C20" s="319">
        <v>12948</v>
      </c>
      <c r="D20" s="335" t="s">
        <v>124</v>
      </c>
      <c r="E20" s="321"/>
      <c r="F20" s="138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16"/>
      <c r="V20" s="116"/>
      <c r="W20" s="116"/>
      <c r="X20" s="116"/>
      <c r="Y20" s="117"/>
      <c r="Z20" s="116"/>
      <c r="AA20" s="116"/>
      <c r="AB20" s="116"/>
      <c r="AC20" s="116"/>
      <c r="AD20" s="116"/>
      <c r="AE20" s="139"/>
      <c r="AF20" s="139"/>
      <c r="AG20" s="139"/>
      <c r="AH20" s="139"/>
      <c r="AI20" s="139"/>
      <c r="AJ20" s="139"/>
      <c r="AK20" s="139"/>
      <c r="AL20" s="139"/>
      <c r="AM20" s="123"/>
      <c r="AN20" s="135"/>
      <c r="AO20" s="125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36"/>
      <c r="CI20" s="120">
        <f t="shared" si="0"/>
        <v>80</v>
      </c>
      <c r="CJ20" s="110">
        <v>15</v>
      </c>
      <c r="CK20" s="107"/>
      <c r="CL20" s="107">
        <f t="shared" si="1"/>
        <v>0</v>
      </c>
    </row>
    <row r="21" spans="2:101" s="108" customFormat="1" ht="21" customHeight="1" x14ac:dyDescent="0.5">
      <c r="B21" s="338">
        <v>16</v>
      </c>
      <c r="C21" s="319">
        <v>13314</v>
      </c>
      <c r="D21" s="464" t="s">
        <v>125</v>
      </c>
      <c r="E21" s="465"/>
      <c r="F21" s="114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/>
      <c r="V21" s="116"/>
      <c r="W21" s="116"/>
      <c r="X21" s="116"/>
      <c r="Y21" s="117"/>
      <c r="Z21" s="116"/>
      <c r="AA21" s="116"/>
      <c r="AB21" s="116"/>
      <c r="AC21" s="116"/>
      <c r="AD21" s="116"/>
      <c r="AE21" s="115"/>
      <c r="AF21" s="115"/>
      <c r="AG21" s="115"/>
      <c r="AH21" s="115"/>
      <c r="AI21" s="115"/>
      <c r="AJ21" s="115"/>
      <c r="AK21" s="115"/>
      <c r="AL21" s="115"/>
      <c r="AM21" s="123"/>
      <c r="AN21" s="135"/>
      <c r="AO21" s="125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36"/>
      <c r="CI21" s="120">
        <f t="shared" si="0"/>
        <v>80</v>
      </c>
      <c r="CJ21" s="110">
        <v>16</v>
      </c>
      <c r="CK21" s="107"/>
      <c r="CL21" s="107">
        <f t="shared" si="1"/>
        <v>0</v>
      </c>
    </row>
    <row r="22" spans="2:101" s="108" customFormat="1" ht="21" customHeight="1" x14ac:dyDescent="0.5">
      <c r="B22" s="338">
        <v>17</v>
      </c>
      <c r="C22" s="319">
        <v>13706</v>
      </c>
      <c r="D22" s="335" t="s">
        <v>126</v>
      </c>
      <c r="E22" s="144"/>
      <c r="F22" s="138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39"/>
      <c r="AF22" s="139"/>
      <c r="AG22" s="139"/>
      <c r="AH22" s="139"/>
      <c r="AI22" s="139"/>
      <c r="AJ22" s="139"/>
      <c r="AK22" s="139"/>
      <c r="AL22" s="139"/>
      <c r="AM22" s="123"/>
      <c r="AN22" s="135"/>
      <c r="AO22" s="125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36"/>
      <c r="CI22" s="120">
        <f t="shared" si="0"/>
        <v>80</v>
      </c>
      <c r="CJ22" s="110">
        <v>17</v>
      </c>
      <c r="CK22" s="107"/>
      <c r="CL22" s="107">
        <f t="shared" si="1"/>
        <v>0</v>
      </c>
    </row>
    <row r="23" spans="2:101" s="108" customFormat="1" ht="21" customHeight="1" x14ac:dyDescent="0.5">
      <c r="B23" s="338">
        <v>18</v>
      </c>
      <c r="C23" s="319">
        <v>13710</v>
      </c>
      <c r="D23" s="464" t="s">
        <v>127</v>
      </c>
      <c r="E23" s="465"/>
      <c r="F23" s="138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16"/>
      <c r="V23" s="116"/>
      <c r="W23" s="116"/>
      <c r="X23" s="116"/>
      <c r="Y23" s="117"/>
      <c r="Z23" s="116"/>
      <c r="AA23" s="116"/>
      <c r="AB23" s="116"/>
      <c r="AC23" s="116"/>
      <c r="AD23" s="116"/>
      <c r="AE23" s="139"/>
      <c r="AF23" s="139"/>
      <c r="AG23" s="139"/>
      <c r="AH23" s="139"/>
      <c r="AI23" s="139"/>
      <c r="AJ23" s="139"/>
      <c r="AK23" s="139"/>
      <c r="AL23" s="139"/>
      <c r="AM23" s="123"/>
      <c r="AN23" s="135"/>
      <c r="AO23" s="125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36"/>
      <c r="CI23" s="120">
        <f t="shared" si="0"/>
        <v>80</v>
      </c>
      <c r="CJ23" s="110">
        <v>18</v>
      </c>
      <c r="CK23" s="107"/>
      <c r="CL23" s="107">
        <f t="shared" si="1"/>
        <v>0</v>
      </c>
    </row>
    <row r="24" spans="2:101" s="108" customFormat="1" ht="21" customHeight="1" x14ac:dyDescent="0.5">
      <c r="B24" s="338">
        <v>19</v>
      </c>
      <c r="C24" s="320">
        <v>13716</v>
      </c>
      <c r="D24" s="474" t="s">
        <v>128</v>
      </c>
      <c r="E24" s="475"/>
      <c r="F24" s="11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116"/>
      <c r="W24" s="116"/>
      <c r="X24" s="116"/>
      <c r="Y24" s="117"/>
      <c r="Z24" s="116"/>
      <c r="AA24" s="116"/>
      <c r="AB24" s="116"/>
      <c r="AC24" s="116"/>
      <c r="AD24" s="116"/>
      <c r="AE24" s="115"/>
      <c r="AF24" s="115"/>
      <c r="AG24" s="115"/>
      <c r="AH24" s="115"/>
      <c r="AI24" s="115"/>
      <c r="AJ24" s="115"/>
      <c r="AK24" s="115"/>
      <c r="AL24" s="115"/>
      <c r="AM24" s="123"/>
      <c r="AN24" s="135"/>
      <c r="AO24" s="125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36"/>
      <c r="CI24" s="120">
        <f t="shared" si="0"/>
        <v>80</v>
      </c>
      <c r="CJ24" s="110">
        <v>19</v>
      </c>
      <c r="CK24" s="107"/>
      <c r="CL24" s="107">
        <f t="shared" si="1"/>
        <v>0</v>
      </c>
    </row>
    <row r="25" spans="2:101" s="108" customFormat="1" ht="21" customHeight="1" x14ac:dyDescent="0.5">
      <c r="B25" s="338">
        <v>20</v>
      </c>
      <c r="C25" s="315"/>
      <c r="D25" s="316"/>
      <c r="E25" s="121"/>
      <c r="F25" s="140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41"/>
      <c r="AF25" s="141"/>
      <c r="AG25" s="141"/>
      <c r="AH25" s="141"/>
      <c r="AI25" s="141"/>
      <c r="AJ25" s="141"/>
      <c r="AK25" s="141"/>
      <c r="AL25" s="141"/>
      <c r="AM25" s="123"/>
      <c r="AN25" s="135"/>
      <c r="AO25" s="125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36"/>
      <c r="CI25" s="120">
        <f t="shared" si="0"/>
        <v>80</v>
      </c>
      <c r="CJ25" s="110">
        <v>20</v>
      </c>
      <c r="CK25" s="107"/>
      <c r="CL25" s="107">
        <f t="shared" si="1"/>
        <v>0</v>
      </c>
    </row>
    <row r="26" spans="2:101" s="108" customFormat="1" ht="21" customHeight="1" x14ac:dyDescent="0.5">
      <c r="B26" s="338">
        <v>21</v>
      </c>
      <c r="C26" s="315"/>
      <c r="D26" s="342"/>
      <c r="E26" s="347"/>
      <c r="F26" s="140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16"/>
      <c r="V26" s="116"/>
      <c r="W26" s="116"/>
      <c r="X26" s="116"/>
      <c r="Y26" s="117"/>
      <c r="Z26" s="116"/>
      <c r="AA26" s="116"/>
      <c r="AB26" s="116"/>
      <c r="AC26" s="116"/>
      <c r="AD26" s="116"/>
      <c r="AE26" s="141"/>
      <c r="AF26" s="141"/>
      <c r="AG26" s="141"/>
      <c r="AH26" s="141"/>
      <c r="AI26" s="141"/>
      <c r="AJ26" s="141"/>
      <c r="AK26" s="141"/>
      <c r="AL26" s="141"/>
      <c r="AM26" s="123"/>
      <c r="AN26" s="135"/>
      <c r="AO26" s="125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36"/>
      <c r="CI26" s="120"/>
      <c r="CJ26" s="110"/>
      <c r="CK26" s="107"/>
      <c r="CL26" s="107"/>
    </row>
    <row r="27" spans="2:101" s="108" customFormat="1" ht="21" customHeight="1" x14ac:dyDescent="0.5">
      <c r="B27" s="338">
        <v>22</v>
      </c>
      <c r="C27" s="315"/>
      <c r="D27" s="342"/>
      <c r="E27" s="347"/>
      <c r="F27" s="140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16"/>
      <c r="V27" s="116"/>
      <c r="W27" s="116"/>
      <c r="X27" s="116"/>
      <c r="Y27" s="117"/>
      <c r="Z27" s="116"/>
      <c r="AA27" s="116"/>
      <c r="AB27" s="116"/>
      <c r="AC27" s="116"/>
      <c r="AD27" s="116"/>
      <c r="AE27" s="141"/>
      <c r="AF27" s="141"/>
      <c r="AG27" s="141"/>
      <c r="AH27" s="141"/>
      <c r="AI27" s="141"/>
      <c r="AJ27" s="141"/>
      <c r="AK27" s="141"/>
      <c r="AL27" s="141"/>
      <c r="AM27" s="123"/>
      <c r="AN27" s="135"/>
      <c r="AO27" s="125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36"/>
      <c r="CI27" s="120"/>
      <c r="CJ27" s="110"/>
      <c r="CK27" s="107"/>
      <c r="CL27" s="107"/>
    </row>
    <row r="28" spans="2:101" s="108" customFormat="1" ht="21" customHeight="1" x14ac:dyDescent="0.5">
      <c r="B28" s="338">
        <v>23</v>
      </c>
      <c r="C28" s="315"/>
      <c r="D28" s="342"/>
      <c r="E28" s="347"/>
      <c r="F28" s="140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41"/>
      <c r="AF28" s="141"/>
      <c r="AG28" s="141"/>
      <c r="AH28" s="141"/>
      <c r="AI28" s="141"/>
      <c r="AJ28" s="141"/>
      <c r="AK28" s="141"/>
      <c r="AL28" s="141"/>
      <c r="AM28" s="123"/>
      <c r="AN28" s="135"/>
      <c r="AO28" s="125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36"/>
      <c r="CI28" s="120"/>
      <c r="CJ28" s="110"/>
      <c r="CK28" s="107"/>
      <c r="CL28" s="107"/>
    </row>
    <row r="29" spans="2:101" s="108" customFormat="1" ht="21" customHeight="1" x14ac:dyDescent="0.5">
      <c r="B29" s="338">
        <v>24</v>
      </c>
      <c r="C29" s="315"/>
      <c r="D29" s="342"/>
      <c r="E29" s="347"/>
      <c r="F29" s="140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16"/>
      <c r="V29" s="116"/>
      <c r="W29" s="116"/>
      <c r="X29" s="116"/>
      <c r="Y29" s="117"/>
      <c r="Z29" s="116"/>
      <c r="AA29" s="116"/>
      <c r="AB29" s="116"/>
      <c r="AC29" s="116"/>
      <c r="AD29" s="116"/>
      <c r="AE29" s="141"/>
      <c r="AF29" s="141"/>
      <c r="AG29" s="141"/>
      <c r="AH29" s="141"/>
      <c r="AI29" s="141"/>
      <c r="AJ29" s="141"/>
      <c r="AK29" s="141"/>
      <c r="AL29" s="141"/>
      <c r="AM29" s="123"/>
      <c r="AN29" s="135"/>
      <c r="AO29" s="125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36"/>
      <c r="CI29" s="120"/>
      <c r="CJ29" s="110"/>
      <c r="CK29" s="107"/>
      <c r="CL29" s="107"/>
    </row>
    <row r="30" spans="2:101" s="108" customFormat="1" ht="21" customHeight="1" x14ac:dyDescent="0.5">
      <c r="B30" s="338">
        <v>25</v>
      </c>
      <c r="C30" s="315"/>
      <c r="D30" s="342"/>
      <c r="E30" s="347"/>
      <c r="F30" s="140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16"/>
      <c r="V30" s="116"/>
      <c r="W30" s="116"/>
      <c r="X30" s="116"/>
      <c r="Y30" s="117"/>
      <c r="Z30" s="116"/>
      <c r="AA30" s="116"/>
      <c r="AB30" s="116"/>
      <c r="AC30" s="116"/>
      <c r="AD30" s="116"/>
      <c r="AE30" s="141"/>
      <c r="AF30" s="141"/>
      <c r="AG30" s="141"/>
      <c r="AH30" s="141"/>
      <c r="AI30" s="141"/>
      <c r="AJ30" s="141"/>
      <c r="AK30" s="141"/>
      <c r="AL30" s="141"/>
      <c r="AM30" s="123"/>
      <c r="AN30" s="135"/>
      <c r="AO30" s="125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36"/>
      <c r="CI30" s="120"/>
      <c r="CJ30" s="110"/>
      <c r="CK30" s="107"/>
      <c r="CL30" s="107"/>
    </row>
    <row r="31" spans="2:101" s="108" customFormat="1" ht="21" customHeight="1" x14ac:dyDescent="0.5">
      <c r="B31" s="338">
        <v>26</v>
      </c>
      <c r="C31" s="315"/>
      <c r="D31" s="316"/>
      <c r="E31" s="134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5"/>
      <c r="AF31" s="115"/>
      <c r="AG31" s="115"/>
      <c r="AH31" s="115"/>
      <c r="AI31" s="115"/>
      <c r="AJ31" s="115"/>
      <c r="AK31" s="115"/>
      <c r="AL31" s="115"/>
      <c r="AM31" s="123"/>
      <c r="AN31" s="135"/>
      <c r="AO31" s="125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36"/>
      <c r="CI31" s="120">
        <f t="shared" si="0"/>
        <v>80</v>
      </c>
      <c r="CJ31" s="110">
        <v>21</v>
      </c>
      <c r="CK31" s="107"/>
      <c r="CL31" s="107">
        <f t="shared" si="1"/>
        <v>0</v>
      </c>
    </row>
    <row r="32" spans="2:101" s="108" customFormat="1" ht="21" customHeight="1" x14ac:dyDescent="0.5">
      <c r="B32" s="338">
        <v>27</v>
      </c>
      <c r="C32" s="315"/>
      <c r="D32" s="316"/>
      <c r="E32" s="314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5"/>
      <c r="AF32" s="115"/>
      <c r="AG32" s="115"/>
      <c r="AH32" s="115"/>
      <c r="AI32" s="115"/>
      <c r="AJ32" s="115"/>
      <c r="AK32" s="115"/>
      <c r="AL32" s="115"/>
      <c r="AM32" s="123"/>
      <c r="AN32" s="135"/>
      <c r="AO32" s="125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36"/>
      <c r="CI32" s="120">
        <f t="shared" si="0"/>
        <v>80</v>
      </c>
      <c r="CJ32" s="110">
        <v>22</v>
      </c>
      <c r="CK32" s="107"/>
      <c r="CL32" s="107">
        <f t="shared" si="1"/>
        <v>0</v>
      </c>
    </row>
    <row r="33" spans="2:90" s="108" customFormat="1" ht="21" customHeight="1" x14ac:dyDescent="0.5">
      <c r="B33" s="338">
        <v>28</v>
      </c>
      <c r="C33" s="315"/>
      <c r="D33" s="476"/>
      <c r="E33" s="477"/>
      <c r="F33" s="138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39"/>
      <c r="AF33" s="139"/>
      <c r="AG33" s="139"/>
      <c r="AH33" s="139"/>
      <c r="AI33" s="139"/>
      <c r="AJ33" s="139"/>
      <c r="AK33" s="139"/>
      <c r="AL33" s="139"/>
      <c r="AM33" s="123"/>
      <c r="AN33" s="135"/>
      <c r="AO33" s="125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36"/>
      <c r="CI33" s="120">
        <f t="shared" si="0"/>
        <v>80</v>
      </c>
      <c r="CJ33" s="110">
        <v>23</v>
      </c>
      <c r="CK33" s="107"/>
      <c r="CL33" s="107">
        <f t="shared" si="1"/>
        <v>0</v>
      </c>
    </row>
    <row r="34" spans="2:90" s="108" customFormat="1" ht="21" customHeight="1" x14ac:dyDescent="0.5">
      <c r="B34" s="338">
        <v>29</v>
      </c>
      <c r="C34" s="315"/>
      <c r="D34" s="316"/>
      <c r="E34" s="113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5"/>
      <c r="AF34" s="115"/>
      <c r="AG34" s="115"/>
      <c r="AH34" s="115"/>
      <c r="AI34" s="115"/>
      <c r="AJ34" s="115"/>
      <c r="AK34" s="115"/>
      <c r="AL34" s="115"/>
      <c r="AM34" s="123"/>
      <c r="AN34" s="135"/>
      <c r="AO34" s="125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36"/>
      <c r="CI34" s="120">
        <f t="shared" si="0"/>
        <v>80</v>
      </c>
      <c r="CJ34" s="110">
        <v>24</v>
      </c>
      <c r="CK34" s="107"/>
      <c r="CL34" s="107">
        <f t="shared" si="1"/>
        <v>0</v>
      </c>
    </row>
    <row r="35" spans="2:90" s="108" customFormat="1" ht="21" customHeight="1" x14ac:dyDescent="0.5">
      <c r="B35" s="338">
        <v>30</v>
      </c>
      <c r="C35" s="111"/>
      <c r="D35" s="112"/>
      <c r="E35" s="113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5"/>
      <c r="AF35" s="115"/>
      <c r="AG35" s="115"/>
      <c r="AH35" s="115"/>
      <c r="AI35" s="115"/>
      <c r="AJ35" s="115"/>
      <c r="AK35" s="115"/>
      <c r="AL35" s="115"/>
      <c r="AM35" s="123"/>
      <c r="AN35" s="135"/>
      <c r="AO35" s="125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36"/>
      <c r="CI35" s="120">
        <f t="shared" si="0"/>
        <v>80</v>
      </c>
      <c r="CJ35" s="110">
        <v>25</v>
      </c>
      <c r="CK35" s="107"/>
      <c r="CL35" s="107">
        <f t="shared" si="1"/>
        <v>0</v>
      </c>
    </row>
    <row r="36" spans="2:90" s="108" customFormat="1" ht="21" customHeight="1" x14ac:dyDescent="0.5">
      <c r="B36" s="338">
        <v>31</v>
      </c>
      <c r="C36" s="111"/>
      <c r="D36" s="467"/>
      <c r="E36" s="468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5"/>
      <c r="AF36" s="115"/>
      <c r="AG36" s="115"/>
      <c r="AH36" s="115"/>
      <c r="AI36" s="115"/>
      <c r="AJ36" s="115"/>
      <c r="AK36" s="115"/>
      <c r="AL36" s="115"/>
      <c r="AM36" s="123"/>
      <c r="AN36" s="135"/>
      <c r="AO36" s="125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36"/>
      <c r="CI36" s="120">
        <f t="shared" si="0"/>
        <v>80</v>
      </c>
      <c r="CJ36" s="110">
        <v>26</v>
      </c>
      <c r="CK36" s="107"/>
      <c r="CL36" s="107">
        <f t="shared" si="1"/>
        <v>0</v>
      </c>
    </row>
    <row r="37" spans="2:90" s="108" customFormat="1" ht="21" customHeight="1" x14ac:dyDescent="0.5">
      <c r="B37" s="338">
        <v>32</v>
      </c>
      <c r="C37" s="111"/>
      <c r="D37" s="112"/>
      <c r="E37" s="113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5"/>
      <c r="AF37" s="115"/>
      <c r="AG37" s="115"/>
      <c r="AH37" s="115"/>
      <c r="AI37" s="115"/>
      <c r="AJ37" s="115"/>
      <c r="AK37" s="115"/>
      <c r="AL37" s="115"/>
      <c r="AM37" s="123"/>
      <c r="AN37" s="135"/>
      <c r="AO37" s="125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36"/>
      <c r="CI37" s="120">
        <f t="shared" si="0"/>
        <v>80</v>
      </c>
      <c r="CJ37" s="110">
        <v>27</v>
      </c>
      <c r="CK37" s="107"/>
      <c r="CL37" s="107">
        <f t="shared" si="1"/>
        <v>0</v>
      </c>
    </row>
    <row r="38" spans="2:90" s="108" customFormat="1" ht="21" customHeight="1" x14ac:dyDescent="0.5">
      <c r="B38" s="338">
        <v>33</v>
      </c>
      <c r="C38" s="142"/>
      <c r="D38" s="143"/>
      <c r="E38" s="144"/>
      <c r="F38" s="114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6"/>
      <c r="V38" s="116"/>
      <c r="W38" s="116"/>
      <c r="X38" s="116"/>
      <c r="Y38" s="117"/>
      <c r="Z38" s="116"/>
      <c r="AA38" s="116"/>
      <c r="AB38" s="116"/>
      <c r="AC38" s="116"/>
      <c r="AD38" s="116"/>
      <c r="AE38" s="115"/>
      <c r="AF38" s="115"/>
      <c r="AG38" s="115"/>
      <c r="AH38" s="115"/>
      <c r="AI38" s="115"/>
      <c r="AJ38" s="115"/>
      <c r="AK38" s="115"/>
      <c r="AL38" s="115"/>
      <c r="AM38" s="123"/>
      <c r="AN38" s="135"/>
      <c r="AO38" s="125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36"/>
      <c r="CI38" s="120">
        <f t="shared" si="0"/>
        <v>80</v>
      </c>
      <c r="CJ38" s="110">
        <v>28</v>
      </c>
      <c r="CK38" s="107"/>
      <c r="CL38" s="107">
        <f t="shared" si="1"/>
        <v>0</v>
      </c>
    </row>
    <row r="39" spans="2:90" s="108" customFormat="1" ht="21" customHeight="1" x14ac:dyDescent="0.5">
      <c r="B39" s="338">
        <v>34</v>
      </c>
      <c r="C39" s="142"/>
      <c r="D39" s="143"/>
      <c r="E39" s="144"/>
      <c r="F39" s="114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16"/>
      <c r="W39" s="116"/>
      <c r="X39" s="116"/>
      <c r="Y39" s="117"/>
      <c r="Z39" s="116"/>
      <c r="AA39" s="116"/>
      <c r="AB39" s="116"/>
      <c r="AC39" s="116"/>
      <c r="AD39" s="116"/>
      <c r="AE39" s="115"/>
      <c r="AF39" s="115"/>
      <c r="AG39" s="115"/>
      <c r="AH39" s="115"/>
      <c r="AI39" s="115"/>
      <c r="AJ39" s="115"/>
      <c r="AK39" s="115"/>
      <c r="AL39" s="115"/>
      <c r="AM39" s="123"/>
      <c r="AN39" s="135"/>
      <c r="AO39" s="125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36"/>
      <c r="CI39" s="120">
        <f t="shared" si="0"/>
        <v>80</v>
      </c>
      <c r="CJ39" s="110">
        <v>29</v>
      </c>
      <c r="CK39" s="107"/>
      <c r="CL39" s="107">
        <f t="shared" si="1"/>
        <v>0</v>
      </c>
    </row>
    <row r="40" spans="2:90" s="108" customFormat="1" ht="21" customHeight="1" x14ac:dyDescent="0.5">
      <c r="B40" s="338">
        <v>35</v>
      </c>
      <c r="C40" s="142"/>
      <c r="D40" s="143"/>
      <c r="E40" s="145"/>
      <c r="F40" s="114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6"/>
      <c r="V40" s="116"/>
      <c r="W40" s="116"/>
      <c r="X40" s="116"/>
      <c r="Y40" s="117"/>
      <c r="Z40" s="116"/>
      <c r="AA40" s="116"/>
      <c r="AB40" s="116"/>
      <c r="AC40" s="116"/>
      <c r="AD40" s="116"/>
      <c r="AE40" s="115"/>
      <c r="AF40" s="115"/>
      <c r="AG40" s="115"/>
      <c r="AH40" s="115"/>
      <c r="AI40" s="115"/>
      <c r="AJ40" s="115"/>
      <c r="AK40" s="115"/>
      <c r="AL40" s="115"/>
      <c r="AM40" s="123"/>
      <c r="AN40" s="135"/>
      <c r="AO40" s="125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36"/>
      <c r="CI40" s="120">
        <f t="shared" si="0"/>
        <v>80</v>
      </c>
      <c r="CJ40" s="110">
        <v>30</v>
      </c>
      <c r="CK40" s="107"/>
      <c r="CL40" s="107">
        <f t="shared" si="1"/>
        <v>0</v>
      </c>
    </row>
  </sheetData>
  <mergeCells count="17">
    <mergeCell ref="CI2:CI3"/>
    <mergeCell ref="B1:AM1"/>
    <mergeCell ref="D24:E24"/>
    <mergeCell ref="D33:E33"/>
    <mergeCell ref="D6:E6"/>
    <mergeCell ref="D10:E10"/>
    <mergeCell ref="B2:B5"/>
    <mergeCell ref="C2:C5"/>
    <mergeCell ref="D2:D5"/>
    <mergeCell ref="CN12:CW13"/>
    <mergeCell ref="CN14:CW15"/>
    <mergeCell ref="D15:E15"/>
    <mergeCell ref="CN16:CR17"/>
    <mergeCell ref="D36:E36"/>
    <mergeCell ref="D14:E14"/>
    <mergeCell ref="D21:E21"/>
    <mergeCell ref="D23:E2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A62"/>
  <sheetViews>
    <sheetView showGridLines="0" zoomScaleNormal="100" zoomScaleSheetLayoutView="10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AG4" sqref="AG4"/>
    </sheetView>
  </sheetViews>
  <sheetFormatPr defaultColWidth="8.125" defaultRowHeight="21.75" x14ac:dyDescent="0.5"/>
  <cols>
    <col min="1" max="1" width="3.125" style="147" customWidth="1"/>
    <col min="2" max="2" width="2.875" style="147" customWidth="1"/>
    <col min="3" max="3" width="25.375" style="147" customWidth="1"/>
    <col min="4" max="21" width="2.375" style="147" customWidth="1"/>
    <col min="22" max="24" width="3.875" style="147" customWidth="1"/>
    <col min="25" max="25" width="4.25" style="147" customWidth="1"/>
    <col min="26" max="27" width="3.875" style="147" customWidth="1"/>
    <col min="28" max="16384" width="8.125" style="147"/>
  </cols>
  <sheetData>
    <row r="1" spans="2:27" ht="35.1" customHeight="1" thickBot="1" x14ac:dyDescent="0.6">
      <c r="B1" s="492" t="s">
        <v>140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</row>
    <row r="2" spans="2:27" ht="18.95" customHeight="1" thickBot="1" x14ac:dyDescent="0.55000000000000004">
      <c r="B2" s="508" t="s">
        <v>40</v>
      </c>
      <c r="C2" s="148"/>
      <c r="D2" s="493" t="s">
        <v>51</v>
      </c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5"/>
      <c r="V2" s="496" t="s">
        <v>52</v>
      </c>
      <c r="W2" s="497"/>
      <c r="X2" s="497"/>
      <c r="Y2" s="498"/>
      <c r="Z2" s="149" t="s">
        <v>53</v>
      </c>
      <c r="AA2" s="148"/>
    </row>
    <row r="3" spans="2:27" ht="18.95" customHeight="1" x14ac:dyDescent="0.55000000000000004">
      <c r="B3" s="509"/>
      <c r="C3" s="324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3"/>
      <c r="V3" s="154" t="s">
        <v>55</v>
      </c>
      <c r="W3" s="499" t="s">
        <v>56</v>
      </c>
      <c r="X3" s="502" t="s">
        <v>57</v>
      </c>
      <c r="Y3" s="505" t="s">
        <v>44</v>
      </c>
      <c r="Z3" s="155" t="s">
        <v>58</v>
      </c>
      <c r="AA3" s="156"/>
    </row>
    <row r="4" spans="2:27" ht="18.95" customHeight="1" x14ac:dyDescent="0.55000000000000004">
      <c r="B4" s="509"/>
      <c r="C4" s="324" t="s">
        <v>92</v>
      </c>
      <c r="D4" s="158"/>
      <c r="E4" s="159"/>
      <c r="F4" s="158"/>
      <c r="G4" s="159"/>
      <c r="H4" s="158"/>
      <c r="I4" s="159"/>
      <c r="J4" s="158"/>
      <c r="K4" s="159"/>
      <c r="L4" s="158"/>
      <c r="M4" s="159"/>
      <c r="N4" s="158"/>
      <c r="O4" s="159"/>
      <c r="P4" s="158"/>
      <c r="Q4" s="159"/>
      <c r="R4" s="158"/>
      <c r="S4" s="159"/>
      <c r="T4" s="158"/>
      <c r="U4" s="159"/>
      <c r="V4" s="160" t="s">
        <v>60</v>
      </c>
      <c r="W4" s="500"/>
      <c r="X4" s="503"/>
      <c r="Y4" s="506"/>
      <c r="Z4" s="155" t="s">
        <v>61</v>
      </c>
      <c r="AA4" s="156" t="s">
        <v>62</v>
      </c>
    </row>
    <row r="5" spans="2:27" ht="18.95" customHeight="1" thickBot="1" x14ac:dyDescent="0.6">
      <c r="B5" s="509"/>
      <c r="C5" s="324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3"/>
      <c r="V5" s="162" t="s">
        <v>63</v>
      </c>
      <c r="W5" s="501"/>
      <c r="X5" s="504"/>
      <c r="Y5" s="507"/>
      <c r="Z5" s="155" t="s">
        <v>64</v>
      </c>
      <c r="AA5" s="156"/>
    </row>
    <row r="6" spans="2:27" ht="18.95" customHeight="1" thickBot="1" x14ac:dyDescent="0.6">
      <c r="B6" s="510"/>
      <c r="C6" s="325"/>
      <c r="D6" s="165"/>
      <c r="E6" s="166"/>
      <c r="F6" s="166">
        <v>10</v>
      </c>
      <c r="G6" s="166">
        <v>10</v>
      </c>
      <c r="H6" s="166">
        <v>10</v>
      </c>
      <c r="I6" s="166">
        <v>10</v>
      </c>
      <c r="J6" s="166">
        <v>10</v>
      </c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7"/>
      <c r="V6" s="168">
        <f t="shared" ref="V6:V25" si="0">SUM(D6:U6)</f>
        <v>50</v>
      </c>
      <c r="W6" s="169">
        <v>20</v>
      </c>
      <c r="X6" s="169">
        <v>30</v>
      </c>
      <c r="Y6" s="170">
        <f t="shared" ref="Y6:Y25" si="1">SUM(V6:X6)</f>
        <v>100</v>
      </c>
      <c r="Z6" s="171"/>
      <c r="AA6" s="163"/>
    </row>
    <row r="7" spans="2:27" ht="20.100000000000001" customHeight="1" x14ac:dyDescent="0.5">
      <c r="B7" s="326">
        <v>1</v>
      </c>
      <c r="C7" s="327" t="str">
        <f>'เวลาเรียน6-1'!D6</f>
        <v>นางสาว กมลชนก  เกลี้ยงสอาด</v>
      </c>
      <c r="D7" s="174"/>
      <c r="E7" s="175"/>
      <c r="F7" s="175">
        <v>6</v>
      </c>
      <c r="G7" s="176">
        <v>8</v>
      </c>
      <c r="H7" s="177">
        <v>8</v>
      </c>
      <c r="I7" s="177">
        <v>5</v>
      </c>
      <c r="J7" s="177">
        <v>5</v>
      </c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8"/>
      <c r="V7" s="179">
        <f t="shared" si="0"/>
        <v>32</v>
      </c>
      <c r="W7" s="175">
        <v>10</v>
      </c>
      <c r="X7" s="175">
        <v>15</v>
      </c>
      <c r="Y7" s="180">
        <f t="shared" si="1"/>
        <v>57</v>
      </c>
      <c r="Z7" s="378" t="str">
        <f t="shared" ref="Z7:Z25" si="2">IF(Y7&lt;50,"0",IF(Y7&lt;55,"1",IF(Y7&lt;60,"1.5",IF(Y7&lt;65,"2",IF(Y7&lt;70,"2.5",IF(Y7&lt;75,"3",IF(Y7&lt;80,"3.5",4)))))))</f>
        <v>1.5</v>
      </c>
      <c r="AA7" s="181"/>
    </row>
    <row r="8" spans="2:27" ht="20.100000000000001" customHeight="1" x14ac:dyDescent="0.5">
      <c r="B8" s="328">
        <v>2</v>
      </c>
      <c r="C8" s="327" t="str">
        <f>'เวลาเรียน6-1'!D7</f>
        <v>นางสาว ธิดา  เสือชม</v>
      </c>
      <c r="D8" s="183"/>
      <c r="E8" s="184"/>
      <c r="F8" s="184">
        <v>5</v>
      </c>
      <c r="G8" s="185">
        <v>6</v>
      </c>
      <c r="H8" s="186">
        <v>6</v>
      </c>
      <c r="I8" s="186">
        <v>5</v>
      </c>
      <c r="J8" s="186">
        <v>5</v>
      </c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7"/>
      <c r="V8" s="188">
        <f t="shared" si="0"/>
        <v>27</v>
      </c>
      <c r="W8" s="184">
        <v>10</v>
      </c>
      <c r="X8" s="184">
        <v>15</v>
      </c>
      <c r="Y8" s="180">
        <f t="shared" si="1"/>
        <v>52</v>
      </c>
      <c r="Z8" s="378" t="str">
        <f t="shared" si="2"/>
        <v>1</v>
      </c>
      <c r="AA8" s="189"/>
    </row>
    <row r="9" spans="2:27" ht="20.100000000000001" customHeight="1" x14ac:dyDescent="0.5">
      <c r="B9" s="326">
        <v>3</v>
      </c>
      <c r="C9" s="327" t="str">
        <f>'เวลาเรียน6-1'!D8</f>
        <v>นางสาว รุจิรา  ปานแดง</v>
      </c>
      <c r="D9" s="183"/>
      <c r="E9" s="184"/>
      <c r="F9" s="184">
        <v>6</v>
      </c>
      <c r="G9" s="185">
        <v>5</v>
      </c>
      <c r="H9" s="186">
        <v>8</v>
      </c>
      <c r="I9" s="186">
        <v>7</v>
      </c>
      <c r="J9" s="186">
        <v>6</v>
      </c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7"/>
      <c r="V9" s="188">
        <f t="shared" si="0"/>
        <v>32</v>
      </c>
      <c r="W9" s="190">
        <v>12</v>
      </c>
      <c r="X9" s="190">
        <v>15</v>
      </c>
      <c r="Y9" s="180">
        <f t="shared" si="1"/>
        <v>59</v>
      </c>
      <c r="Z9" s="378" t="str">
        <f t="shared" si="2"/>
        <v>1.5</v>
      </c>
      <c r="AA9" s="189"/>
    </row>
    <row r="10" spans="2:27" ht="20.100000000000001" customHeight="1" x14ac:dyDescent="0.5">
      <c r="B10" s="328">
        <v>4</v>
      </c>
      <c r="C10" s="327" t="str">
        <f>'เวลาเรียน6-1'!D9</f>
        <v>นางสาว เจนนิษา  พุ่มมาลา</v>
      </c>
      <c r="D10" s="183"/>
      <c r="E10" s="184"/>
      <c r="F10" s="184">
        <v>5</v>
      </c>
      <c r="G10" s="185">
        <v>5</v>
      </c>
      <c r="H10" s="186">
        <v>6</v>
      </c>
      <c r="I10" s="186">
        <v>7</v>
      </c>
      <c r="J10" s="186">
        <v>7</v>
      </c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7"/>
      <c r="V10" s="188">
        <f t="shared" si="0"/>
        <v>30</v>
      </c>
      <c r="W10" s="184">
        <v>15</v>
      </c>
      <c r="X10" s="184">
        <v>18</v>
      </c>
      <c r="Y10" s="180">
        <f t="shared" si="1"/>
        <v>63</v>
      </c>
      <c r="Z10" s="378" t="str">
        <f t="shared" si="2"/>
        <v>2</v>
      </c>
      <c r="AA10" s="189"/>
    </row>
    <row r="11" spans="2:27" ht="20.100000000000001" customHeight="1" x14ac:dyDescent="0.5">
      <c r="B11" s="326">
        <v>5</v>
      </c>
      <c r="C11" s="327" t="str">
        <f>'เวลาเรียน6-1'!D10</f>
        <v>นางสาว แพรวพรรณ  บุญลิกา</v>
      </c>
      <c r="D11" s="183"/>
      <c r="E11" s="184"/>
      <c r="F11" s="184">
        <v>6</v>
      </c>
      <c r="G11" s="185">
        <v>7</v>
      </c>
      <c r="H11" s="186">
        <v>8</v>
      </c>
      <c r="I11" s="186">
        <v>8</v>
      </c>
      <c r="J11" s="186">
        <v>5</v>
      </c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7"/>
      <c r="V11" s="188">
        <f t="shared" si="0"/>
        <v>34</v>
      </c>
      <c r="W11" s="190">
        <v>12</v>
      </c>
      <c r="X11" s="190">
        <v>25</v>
      </c>
      <c r="Y11" s="180">
        <f t="shared" si="1"/>
        <v>71</v>
      </c>
      <c r="Z11" s="378" t="str">
        <f t="shared" si="2"/>
        <v>3</v>
      </c>
      <c r="AA11" s="189"/>
    </row>
    <row r="12" spans="2:27" ht="20.100000000000001" customHeight="1" x14ac:dyDescent="0.5">
      <c r="B12" s="328">
        <v>6</v>
      </c>
      <c r="C12" s="327" t="str">
        <f>'เวลาเรียน6-1'!D11</f>
        <v>นางสาว ภัคธิมา  ภู่แสง</v>
      </c>
      <c r="D12" s="183"/>
      <c r="E12" s="184"/>
      <c r="F12" s="184">
        <v>5</v>
      </c>
      <c r="G12" s="185">
        <v>5</v>
      </c>
      <c r="H12" s="186">
        <v>6</v>
      </c>
      <c r="I12" s="186">
        <v>6</v>
      </c>
      <c r="J12" s="186">
        <v>5</v>
      </c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7"/>
      <c r="V12" s="188">
        <f t="shared" si="0"/>
        <v>27</v>
      </c>
      <c r="W12" s="184">
        <v>12</v>
      </c>
      <c r="X12" s="184">
        <v>15</v>
      </c>
      <c r="Y12" s="180">
        <f t="shared" si="1"/>
        <v>54</v>
      </c>
      <c r="Z12" s="378" t="str">
        <f t="shared" si="2"/>
        <v>1</v>
      </c>
      <c r="AA12" s="189"/>
    </row>
    <row r="13" spans="2:27" ht="20.100000000000001" customHeight="1" x14ac:dyDescent="0.5">
      <c r="B13" s="326">
        <v>7</v>
      </c>
      <c r="C13" s="327" t="str">
        <f>'เวลาเรียน6-1'!D12</f>
        <v>นางสาว อินธิรา  กลับสุข</v>
      </c>
      <c r="D13" s="183"/>
      <c r="E13" s="184"/>
      <c r="F13" s="184"/>
      <c r="G13" s="185"/>
      <c r="H13" s="186"/>
      <c r="I13" s="186"/>
      <c r="J13" s="186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7"/>
      <c r="V13" s="188">
        <f t="shared" si="0"/>
        <v>0</v>
      </c>
      <c r="W13" s="190"/>
      <c r="X13" s="190"/>
      <c r="Y13" s="180">
        <f t="shared" si="1"/>
        <v>0</v>
      </c>
      <c r="Z13" s="378" t="str">
        <f t="shared" si="2"/>
        <v>0</v>
      </c>
      <c r="AA13" s="189"/>
    </row>
    <row r="14" spans="2:27" ht="20.100000000000001" customHeight="1" x14ac:dyDescent="0.5">
      <c r="B14" s="328">
        <v>8</v>
      </c>
      <c r="C14" s="327" t="str">
        <f>'เวลาเรียน6-1'!D13</f>
        <v>นาย ชนนท์  อุตมา</v>
      </c>
      <c r="D14" s="183"/>
      <c r="E14" s="184"/>
      <c r="F14" s="184">
        <v>9</v>
      </c>
      <c r="G14" s="185">
        <v>9</v>
      </c>
      <c r="H14" s="186">
        <v>8</v>
      </c>
      <c r="I14" s="186">
        <v>8</v>
      </c>
      <c r="J14" s="186">
        <v>9</v>
      </c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7"/>
      <c r="V14" s="188">
        <f t="shared" si="0"/>
        <v>43</v>
      </c>
      <c r="W14" s="184">
        <v>18</v>
      </c>
      <c r="X14" s="184">
        <v>25</v>
      </c>
      <c r="Y14" s="180">
        <f t="shared" si="1"/>
        <v>86</v>
      </c>
      <c r="Z14" s="378">
        <f t="shared" si="2"/>
        <v>4</v>
      </c>
      <c r="AA14" s="189"/>
    </row>
    <row r="15" spans="2:27" ht="20.100000000000001" customHeight="1" x14ac:dyDescent="0.5">
      <c r="B15" s="326">
        <v>9</v>
      </c>
      <c r="C15" s="327" t="str">
        <f>'เวลาเรียน6-1'!D14</f>
        <v>นางสาว ดวงสมร  อมรบุญบัวพันธ์</v>
      </c>
      <c r="D15" s="183"/>
      <c r="E15" s="184"/>
      <c r="F15" s="184">
        <v>7</v>
      </c>
      <c r="G15" s="185">
        <v>7</v>
      </c>
      <c r="H15" s="186">
        <v>6</v>
      </c>
      <c r="I15" s="186">
        <v>6</v>
      </c>
      <c r="J15" s="186">
        <v>8</v>
      </c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7"/>
      <c r="V15" s="188">
        <f t="shared" si="0"/>
        <v>34</v>
      </c>
      <c r="W15" s="190">
        <v>15</v>
      </c>
      <c r="X15" s="190">
        <v>25</v>
      </c>
      <c r="Y15" s="180">
        <f t="shared" si="1"/>
        <v>74</v>
      </c>
      <c r="Z15" s="378" t="str">
        <f t="shared" si="2"/>
        <v>3</v>
      </c>
      <c r="AA15" s="189"/>
    </row>
    <row r="16" spans="2:27" ht="20.100000000000001" customHeight="1" x14ac:dyDescent="0.5">
      <c r="B16" s="328">
        <v>10</v>
      </c>
      <c r="C16" s="327" t="str">
        <f>'เวลาเรียน6-1'!D15</f>
        <v>นางสาว ธัญสุดา  เทียรประโยชน์</v>
      </c>
      <c r="D16" s="183"/>
      <c r="E16" s="184"/>
      <c r="F16" s="184"/>
      <c r="G16" s="185"/>
      <c r="H16" s="186"/>
      <c r="I16" s="186"/>
      <c r="J16" s="186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7"/>
      <c r="V16" s="188">
        <f t="shared" si="0"/>
        <v>0</v>
      </c>
      <c r="W16" s="184"/>
      <c r="X16" s="184"/>
      <c r="Y16" s="180">
        <f t="shared" si="1"/>
        <v>0</v>
      </c>
      <c r="Z16" s="378" t="str">
        <f t="shared" si="2"/>
        <v>0</v>
      </c>
      <c r="AA16" s="189"/>
    </row>
    <row r="17" spans="2:27" ht="20.100000000000001" customHeight="1" x14ac:dyDescent="0.5">
      <c r="B17" s="326">
        <v>11</v>
      </c>
      <c r="C17" s="327" t="str">
        <f>'เวลาเรียน6-1'!D16</f>
        <v>นางสาว ปาริชาติ  คำฤทธิ์</v>
      </c>
      <c r="D17" s="183"/>
      <c r="E17" s="184"/>
      <c r="F17" s="184"/>
      <c r="G17" s="185"/>
      <c r="H17" s="186"/>
      <c r="I17" s="186"/>
      <c r="J17" s="186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7"/>
      <c r="V17" s="188">
        <f t="shared" si="0"/>
        <v>0</v>
      </c>
      <c r="W17" s="190"/>
      <c r="X17" s="190"/>
      <c r="Y17" s="180">
        <f t="shared" si="1"/>
        <v>0</v>
      </c>
      <c r="Z17" s="378" t="str">
        <f t="shared" si="2"/>
        <v>0</v>
      </c>
      <c r="AA17" s="189"/>
    </row>
    <row r="18" spans="2:27" ht="20.100000000000001" customHeight="1" x14ac:dyDescent="0.5">
      <c r="B18" s="328">
        <v>12</v>
      </c>
      <c r="C18" s="327" t="str">
        <f>'เวลาเรียน6-1'!D17</f>
        <v>นางสาว ปนัดดา  คำฤทธิ์</v>
      </c>
      <c r="D18" s="183"/>
      <c r="E18" s="184"/>
      <c r="F18" s="184"/>
      <c r="G18" s="185"/>
      <c r="H18" s="186"/>
      <c r="I18" s="186"/>
      <c r="J18" s="186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7"/>
      <c r="V18" s="188">
        <f t="shared" si="0"/>
        <v>0</v>
      </c>
      <c r="W18" s="184"/>
      <c r="X18" s="184"/>
      <c r="Y18" s="180">
        <f t="shared" si="1"/>
        <v>0</v>
      </c>
      <c r="Z18" s="378" t="str">
        <f t="shared" si="2"/>
        <v>0</v>
      </c>
      <c r="AA18" s="189"/>
    </row>
    <row r="19" spans="2:27" ht="20.100000000000001" customHeight="1" x14ac:dyDescent="0.5">
      <c r="B19" s="326">
        <v>13</v>
      </c>
      <c r="C19" s="327" t="str">
        <f>'เวลาเรียน6-1'!D18</f>
        <v>นางสาว ภัทราวดี  สูงสนิท</v>
      </c>
      <c r="D19" s="183"/>
      <c r="E19" s="184"/>
      <c r="F19" s="184">
        <v>8</v>
      </c>
      <c r="G19" s="185">
        <v>8</v>
      </c>
      <c r="H19" s="186">
        <v>8</v>
      </c>
      <c r="I19" s="186">
        <v>9</v>
      </c>
      <c r="J19" s="186">
        <v>10</v>
      </c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7"/>
      <c r="V19" s="188">
        <f t="shared" si="0"/>
        <v>43</v>
      </c>
      <c r="W19" s="190">
        <v>12</v>
      </c>
      <c r="X19" s="190">
        <v>25</v>
      </c>
      <c r="Y19" s="180">
        <f t="shared" si="1"/>
        <v>80</v>
      </c>
      <c r="Z19" s="378">
        <f t="shared" si="2"/>
        <v>4</v>
      </c>
      <c r="AA19" s="189"/>
    </row>
    <row r="20" spans="2:27" ht="20.100000000000001" customHeight="1" x14ac:dyDescent="0.5">
      <c r="B20" s="328">
        <v>14</v>
      </c>
      <c r="C20" s="327" t="str">
        <f>'เวลาเรียน6-1'!D19</f>
        <v>นางสาว สุภาวดี  เสากุล</v>
      </c>
      <c r="D20" s="183"/>
      <c r="E20" s="184"/>
      <c r="F20" s="184"/>
      <c r="G20" s="185"/>
      <c r="H20" s="186"/>
      <c r="I20" s="186"/>
      <c r="J20" s="186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7"/>
      <c r="V20" s="188">
        <f t="shared" si="0"/>
        <v>0</v>
      </c>
      <c r="W20" s="184"/>
      <c r="X20" s="184"/>
      <c r="Y20" s="180">
        <f t="shared" si="1"/>
        <v>0</v>
      </c>
      <c r="Z20" s="378" t="str">
        <f t="shared" si="2"/>
        <v>0</v>
      </c>
      <c r="AA20" s="189"/>
    </row>
    <row r="21" spans="2:27" ht="20.100000000000001" customHeight="1" x14ac:dyDescent="0.5">
      <c r="B21" s="326">
        <v>15</v>
      </c>
      <c r="C21" s="327" t="str">
        <f>'เวลาเรียน6-1'!D20</f>
        <v>นาย สันติธร  ใสรัมย์</v>
      </c>
      <c r="D21" s="183"/>
      <c r="E21" s="184"/>
      <c r="F21" s="184">
        <v>6</v>
      </c>
      <c r="G21" s="185">
        <v>6</v>
      </c>
      <c r="H21" s="186">
        <v>8</v>
      </c>
      <c r="I21" s="186">
        <v>8</v>
      </c>
      <c r="J21" s="186">
        <v>7</v>
      </c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7"/>
      <c r="V21" s="188">
        <f t="shared" si="0"/>
        <v>35</v>
      </c>
      <c r="W21" s="190">
        <v>12</v>
      </c>
      <c r="X21" s="190">
        <v>20</v>
      </c>
      <c r="Y21" s="180">
        <f t="shared" si="1"/>
        <v>67</v>
      </c>
      <c r="Z21" s="378" t="str">
        <f t="shared" si="2"/>
        <v>2.5</v>
      </c>
      <c r="AA21" s="189"/>
    </row>
    <row r="22" spans="2:27" ht="20.100000000000001" customHeight="1" x14ac:dyDescent="0.5">
      <c r="B22" s="328">
        <v>16</v>
      </c>
      <c r="C22" s="327" t="str">
        <f>'เวลาเรียน6-1'!D21</f>
        <v>นางสาว พรชนก   แสนเสนาะ</v>
      </c>
      <c r="D22" s="183"/>
      <c r="E22" s="184"/>
      <c r="F22" s="184"/>
      <c r="G22" s="185"/>
      <c r="H22" s="186"/>
      <c r="I22" s="186"/>
      <c r="J22" s="186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7"/>
      <c r="V22" s="188">
        <f t="shared" si="0"/>
        <v>0</v>
      </c>
      <c r="W22" s="184"/>
      <c r="X22" s="184"/>
      <c r="Y22" s="180">
        <f t="shared" si="1"/>
        <v>0</v>
      </c>
      <c r="Z22" s="378" t="str">
        <f t="shared" si="2"/>
        <v>0</v>
      </c>
      <c r="AA22" s="189"/>
    </row>
    <row r="23" spans="2:27" ht="20.100000000000001" customHeight="1" x14ac:dyDescent="0.5">
      <c r="B23" s="326">
        <v>17</v>
      </c>
      <c r="C23" s="327" t="str">
        <f>'เวลาเรียน6-1'!D22</f>
        <v>นาย ฐากร  บัวพาคำผง</v>
      </c>
      <c r="D23" s="183" t="s">
        <v>0</v>
      </c>
      <c r="E23" s="184"/>
      <c r="F23" s="184"/>
      <c r="G23" s="185"/>
      <c r="H23" s="186"/>
      <c r="I23" s="186"/>
      <c r="J23" s="186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7"/>
      <c r="V23" s="188">
        <f t="shared" si="0"/>
        <v>0</v>
      </c>
      <c r="W23" s="190"/>
      <c r="X23" s="190"/>
      <c r="Y23" s="180">
        <f t="shared" si="1"/>
        <v>0</v>
      </c>
      <c r="Z23" s="378" t="str">
        <f t="shared" si="2"/>
        <v>0</v>
      </c>
      <c r="AA23" s="189"/>
    </row>
    <row r="24" spans="2:27" ht="20.100000000000001" customHeight="1" x14ac:dyDescent="0.5">
      <c r="B24" s="328">
        <v>18</v>
      </c>
      <c r="C24" s="327" t="str">
        <f>'เวลาเรียน6-1'!D23</f>
        <v>นางสาว ประภาพร  กาญจันดา</v>
      </c>
      <c r="D24" s="183"/>
      <c r="E24" s="184"/>
      <c r="F24" s="184"/>
      <c r="G24" s="185"/>
      <c r="H24" s="186"/>
      <c r="I24" s="186"/>
      <c r="J24" s="186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7"/>
      <c r="V24" s="188">
        <f t="shared" si="0"/>
        <v>0</v>
      </c>
      <c r="W24" s="184"/>
      <c r="X24" s="184"/>
      <c r="Y24" s="180">
        <f t="shared" si="1"/>
        <v>0</v>
      </c>
      <c r="Z24" s="378" t="str">
        <f t="shared" si="2"/>
        <v>0</v>
      </c>
      <c r="AA24" s="189"/>
    </row>
    <row r="25" spans="2:27" ht="20.100000000000001" customHeight="1" x14ac:dyDescent="0.5">
      <c r="B25" s="326">
        <v>19</v>
      </c>
      <c r="C25" s="327" t="str">
        <f>'เวลาเรียน6-1'!D24</f>
        <v>นางสาว ปฏิมา  พานพงศ์เมือง</v>
      </c>
      <c r="D25" s="183"/>
      <c r="E25" s="184"/>
      <c r="F25" s="184">
        <v>7</v>
      </c>
      <c r="G25" s="185">
        <v>7</v>
      </c>
      <c r="H25" s="186">
        <v>8</v>
      </c>
      <c r="I25" s="186">
        <v>8</v>
      </c>
      <c r="J25" s="186">
        <v>9</v>
      </c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7"/>
      <c r="V25" s="188">
        <f t="shared" si="0"/>
        <v>39</v>
      </c>
      <c r="W25" s="190">
        <v>11</v>
      </c>
      <c r="X25" s="190">
        <v>25</v>
      </c>
      <c r="Y25" s="180">
        <f t="shared" si="1"/>
        <v>75</v>
      </c>
      <c r="Z25" s="378" t="str">
        <f t="shared" si="2"/>
        <v>3.5</v>
      </c>
      <c r="AA25" s="189"/>
    </row>
    <row r="26" spans="2:27" ht="20.100000000000001" customHeight="1" x14ac:dyDescent="0.5">
      <c r="B26" s="182">
        <v>20</v>
      </c>
      <c r="C26" s="173"/>
      <c r="D26" s="183"/>
      <c r="E26" s="184"/>
      <c r="F26" s="184"/>
      <c r="G26" s="185"/>
      <c r="H26" s="186"/>
      <c r="I26" s="186"/>
      <c r="J26" s="186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7"/>
      <c r="V26" s="188"/>
      <c r="W26" s="184"/>
      <c r="X26" s="184"/>
      <c r="Y26" s="180"/>
      <c r="Z26" s="378"/>
      <c r="AA26" s="189"/>
    </row>
    <row r="27" spans="2:27" ht="20.100000000000001" customHeight="1" x14ac:dyDescent="0.5">
      <c r="B27" s="326">
        <v>21</v>
      </c>
      <c r="C27" s="173"/>
      <c r="D27" s="183"/>
      <c r="E27" s="184"/>
      <c r="F27" s="184"/>
      <c r="G27" s="185"/>
      <c r="H27" s="186"/>
      <c r="I27" s="186"/>
      <c r="J27" s="186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7"/>
      <c r="V27" s="188"/>
      <c r="W27" s="190"/>
      <c r="X27" s="190"/>
      <c r="Y27" s="180"/>
      <c r="Z27" s="378"/>
      <c r="AA27" s="189"/>
    </row>
    <row r="28" spans="2:27" ht="20.100000000000001" customHeight="1" x14ac:dyDescent="0.5">
      <c r="B28" s="182">
        <v>22</v>
      </c>
      <c r="C28" s="173"/>
      <c r="D28" s="183"/>
      <c r="E28" s="184"/>
      <c r="F28" s="184"/>
      <c r="G28" s="185"/>
      <c r="H28" s="186"/>
      <c r="I28" s="186"/>
      <c r="J28" s="186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7"/>
      <c r="V28" s="188"/>
      <c r="W28" s="190"/>
      <c r="X28" s="190"/>
      <c r="Y28" s="180"/>
      <c r="Z28" s="378"/>
      <c r="AA28" s="189"/>
    </row>
    <row r="29" spans="2:27" ht="20.100000000000001" customHeight="1" x14ac:dyDescent="0.5">
      <c r="B29" s="326">
        <v>23</v>
      </c>
      <c r="C29" s="173"/>
      <c r="D29" s="183"/>
      <c r="E29" s="184"/>
      <c r="F29" s="184"/>
      <c r="G29" s="185"/>
      <c r="H29" s="186"/>
      <c r="I29" s="186"/>
      <c r="J29" s="186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7"/>
      <c r="V29" s="188"/>
      <c r="W29" s="190"/>
      <c r="X29" s="190"/>
      <c r="Y29" s="180"/>
      <c r="Z29" s="378"/>
      <c r="AA29" s="189"/>
    </row>
    <row r="30" spans="2:27" ht="20.100000000000001" customHeight="1" x14ac:dyDescent="0.5">
      <c r="B30" s="182">
        <v>24</v>
      </c>
      <c r="C30" s="173"/>
      <c r="D30" s="183"/>
      <c r="E30" s="184"/>
      <c r="F30" s="184"/>
      <c r="G30" s="185"/>
      <c r="H30" s="186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7"/>
      <c r="V30" s="188"/>
      <c r="W30" s="190"/>
      <c r="X30" s="190"/>
      <c r="Y30" s="180"/>
      <c r="Z30" s="378"/>
      <c r="AA30" s="189"/>
    </row>
    <row r="31" spans="2:27" ht="20.100000000000001" customHeight="1" x14ac:dyDescent="0.5">
      <c r="B31" s="326">
        <v>25</v>
      </c>
      <c r="C31" s="173"/>
      <c r="D31" s="183"/>
      <c r="E31" s="184"/>
      <c r="F31" s="184"/>
      <c r="G31" s="185"/>
      <c r="H31" s="186"/>
      <c r="I31" s="186"/>
      <c r="J31" s="186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7"/>
      <c r="V31" s="188"/>
      <c r="W31" s="190"/>
      <c r="X31" s="190"/>
      <c r="Y31" s="180"/>
      <c r="Z31" s="378"/>
      <c r="AA31" s="189"/>
    </row>
    <row r="32" spans="2:27" ht="20.100000000000001" customHeight="1" x14ac:dyDescent="0.5">
      <c r="B32" s="182">
        <v>26</v>
      </c>
      <c r="C32" s="173"/>
      <c r="D32" s="183"/>
      <c r="E32" s="184"/>
      <c r="F32" s="184"/>
      <c r="G32" s="185"/>
      <c r="H32" s="186"/>
      <c r="I32" s="186"/>
      <c r="J32" s="186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7"/>
      <c r="V32" s="188"/>
      <c r="W32" s="190"/>
      <c r="X32" s="190"/>
      <c r="Y32" s="180"/>
      <c r="Z32" s="378"/>
      <c r="AA32" s="189"/>
    </row>
    <row r="33" spans="2:27" ht="20.100000000000001" customHeight="1" x14ac:dyDescent="0.5">
      <c r="B33" s="326">
        <v>27</v>
      </c>
      <c r="C33" s="173"/>
      <c r="D33" s="183"/>
      <c r="E33" s="184"/>
      <c r="F33" s="184"/>
      <c r="G33" s="185"/>
      <c r="H33" s="186"/>
      <c r="I33" s="186"/>
      <c r="J33" s="186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7"/>
      <c r="V33" s="188"/>
      <c r="W33" s="190"/>
      <c r="X33" s="190"/>
      <c r="Y33" s="180"/>
      <c r="Z33" s="378"/>
      <c r="AA33" s="189"/>
    </row>
    <row r="34" spans="2:27" ht="20.100000000000001" customHeight="1" x14ac:dyDescent="0.5">
      <c r="B34" s="182">
        <v>28</v>
      </c>
      <c r="C34" s="173"/>
      <c r="D34" s="183"/>
      <c r="E34" s="184"/>
      <c r="F34" s="184"/>
      <c r="G34" s="185"/>
      <c r="H34" s="186"/>
      <c r="I34" s="186"/>
      <c r="J34" s="186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7"/>
      <c r="V34" s="188"/>
      <c r="W34" s="184"/>
      <c r="X34" s="184"/>
      <c r="Y34" s="180"/>
      <c r="Z34" s="378"/>
      <c r="AA34" s="189"/>
    </row>
    <row r="35" spans="2:27" ht="20.100000000000001" customHeight="1" x14ac:dyDescent="0.5">
      <c r="B35" s="326">
        <v>29</v>
      </c>
      <c r="C35" s="173"/>
      <c r="D35" s="183"/>
      <c r="E35" s="184"/>
      <c r="F35" s="184"/>
      <c r="G35" s="185"/>
      <c r="H35" s="186"/>
      <c r="I35" s="186"/>
      <c r="J35" s="186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7"/>
      <c r="V35" s="188"/>
      <c r="W35" s="190"/>
      <c r="X35" s="190"/>
      <c r="Y35" s="180"/>
      <c r="Z35" s="378"/>
      <c r="AA35" s="189"/>
    </row>
    <row r="36" spans="2:27" ht="20.100000000000001" customHeight="1" x14ac:dyDescent="0.5">
      <c r="B36" s="182">
        <v>30</v>
      </c>
      <c r="C36" s="173"/>
      <c r="D36" s="183"/>
      <c r="E36" s="184"/>
      <c r="F36" s="184"/>
      <c r="G36" s="185"/>
      <c r="H36" s="186"/>
      <c r="I36" s="186"/>
      <c r="J36" s="186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7"/>
      <c r="V36" s="188"/>
      <c r="W36" s="184"/>
      <c r="X36" s="184"/>
      <c r="Y36" s="180"/>
      <c r="Z36" s="378"/>
      <c r="AA36" s="192"/>
    </row>
    <row r="37" spans="2:27" ht="20.100000000000001" customHeight="1" x14ac:dyDescent="0.5">
      <c r="B37" s="326">
        <v>31</v>
      </c>
      <c r="C37" s="173"/>
      <c r="D37" s="183"/>
      <c r="E37" s="184"/>
      <c r="F37" s="184"/>
      <c r="G37" s="185"/>
      <c r="H37" s="186"/>
      <c r="I37" s="186"/>
      <c r="J37" s="186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7"/>
      <c r="V37" s="188"/>
      <c r="W37" s="184"/>
      <c r="X37" s="184"/>
      <c r="Y37" s="180"/>
      <c r="Z37" s="378"/>
      <c r="AA37" s="189"/>
    </row>
    <row r="38" spans="2:27" ht="20.100000000000001" customHeight="1" x14ac:dyDescent="0.5">
      <c r="B38" s="182">
        <v>32</v>
      </c>
      <c r="C38" s="173"/>
      <c r="D38" s="183"/>
      <c r="E38" s="184"/>
      <c r="F38" s="184"/>
      <c r="G38" s="185"/>
      <c r="H38" s="186"/>
      <c r="I38" s="186"/>
      <c r="J38" s="186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7"/>
      <c r="V38" s="188"/>
      <c r="W38" s="184"/>
      <c r="X38" s="184"/>
      <c r="Y38" s="180"/>
      <c r="Z38" s="378"/>
      <c r="AA38" s="189"/>
    </row>
    <row r="39" spans="2:27" ht="20.100000000000001" customHeight="1" x14ac:dyDescent="0.5">
      <c r="B39" s="326">
        <v>33</v>
      </c>
      <c r="C39" s="173"/>
      <c r="D39" s="183"/>
      <c r="E39" s="184"/>
      <c r="F39" s="184"/>
      <c r="G39" s="185"/>
      <c r="H39" s="186"/>
      <c r="I39" s="186"/>
      <c r="J39" s="186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7"/>
      <c r="V39" s="188"/>
      <c r="W39" s="184"/>
      <c r="X39" s="184"/>
      <c r="Y39" s="180"/>
      <c r="Z39" s="378"/>
      <c r="AA39" s="189"/>
    </row>
    <row r="40" spans="2:27" ht="20.100000000000001" customHeight="1" x14ac:dyDescent="0.5">
      <c r="B40" s="182">
        <v>34</v>
      </c>
      <c r="C40" s="173"/>
      <c r="D40" s="183"/>
      <c r="E40" s="184"/>
      <c r="F40" s="184"/>
      <c r="G40" s="185"/>
      <c r="H40" s="186"/>
      <c r="I40" s="186"/>
      <c r="J40" s="186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7"/>
      <c r="V40" s="188"/>
      <c r="W40" s="184"/>
      <c r="X40" s="184"/>
      <c r="Y40" s="180"/>
      <c r="Z40" s="378"/>
      <c r="AA40" s="189"/>
    </row>
    <row r="41" spans="2:27" ht="20.100000000000001" customHeight="1" thickBot="1" x14ac:dyDescent="0.55000000000000004">
      <c r="B41" s="391">
        <v>35</v>
      </c>
      <c r="C41" s="392"/>
      <c r="D41" s="393"/>
      <c r="E41" s="394"/>
      <c r="F41" s="394"/>
      <c r="G41" s="395"/>
      <c r="H41" s="396"/>
      <c r="I41" s="396"/>
      <c r="J41" s="396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7"/>
      <c r="V41" s="398"/>
      <c r="W41" s="394"/>
      <c r="X41" s="394"/>
      <c r="Y41" s="399"/>
      <c r="Z41" s="400"/>
      <c r="AA41" s="401"/>
    </row>
    <row r="42" spans="2:27" ht="17.100000000000001" customHeight="1" x14ac:dyDescent="0.5"/>
    <row r="43" spans="2:27" ht="17.100000000000001" customHeight="1" x14ac:dyDescent="0.55000000000000004">
      <c r="P43" s="193" t="s">
        <v>65</v>
      </c>
      <c r="Q43" s="193"/>
      <c r="R43" s="193"/>
      <c r="S43" s="194">
        <v>0</v>
      </c>
      <c r="U43" s="195" t="s">
        <v>66</v>
      </c>
      <c r="V43" s="196"/>
      <c r="W43" s="197">
        <f>COUNTIF($Z$7:$Z$42,"0")</f>
        <v>8</v>
      </c>
      <c r="X43" s="198" t="s">
        <v>67</v>
      </c>
      <c r="Z43" s="199"/>
    </row>
    <row r="44" spans="2:27" ht="17.100000000000001" customHeight="1" x14ac:dyDescent="0.55000000000000004">
      <c r="P44" s="193" t="s">
        <v>65</v>
      </c>
      <c r="R44" s="193"/>
      <c r="S44" s="194">
        <v>1</v>
      </c>
      <c r="U44" s="195" t="s">
        <v>66</v>
      </c>
      <c r="V44" s="196"/>
      <c r="W44" s="197">
        <f>COUNTIF($Z$7:$Z$42,"1")</f>
        <v>2</v>
      </c>
      <c r="X44" s="198" t="s">
        <v>67</v>
      </c>
    </row>
    <row r="45" spans="2:27" ht="17.100000000000001" customHeight="1" x14ac:dyDescent="0.55000000000000004">
      <c r="P45" s="193" t="s">
        <v>65</v>
      </c>
      <c r="Q45" s="193"/>
      <c r="R45" s="193"/>
      <c r="S45" s="489">
        <v>1.5</v>
      </c>
      <c r="T45" s="490"/>
      <c r="U45" s="195" t="s">
        <v>66</v>
      </c>
      <c r="V45" s="196"/>
      <c r="W45" s="197">
        <f>COUNTIF($Z$7:$Z$42,"1.5")</f>
        <v>2</v>
      </c>
      <c r="X45" s="198" t="s">
        <v>67</v>
      </c>
    </row>
    <row r="46" spans="2:27" ht="17.100000000000001" customHeight="1" x14ac:dyDescent="0.55000000000000004">
      <c r="P46" s="193" t="s">
        <v>65</v>
      </c>
      <c r="Q46" s="193"/>
      <c r="R46" s="193"/>
      <c r="S46" s="200">
        <v>2</v>
      </c>
      <c r="U46" s="195" t="s">
        <v>66</v>
      </c>
      <c r="V46" s="196"/>
      <c r="W46" s="197">
        <f>COUNTIF($Z$7:$Z$42,"2")</f>
        <v>1</v>
      </c>
      <c r="X46" s="198" t="s">
        <v>67</v>
      </c>
      <c r="Z46" s="199"/>
    </row>
    <row r="47" spans="2:27" ht="17.100000000000001" customHeight="1" x14ac:dyDescent="0.55000000000000004">
      <c r="P47" s="193" t="s">
        <v>65</v>
      </c>
      <c r="Q47" s="193"/>
      <c r="R47" s="193"/>
      <c r="S47" s="489">
        <v>2.5</v>
      </c>
      <c r="T47" s="491"/>
      <c r="U47" s="195" t="s">
        <v>66</v>
      </c>
      <c r="V47" s="196"/>
      <c r="W47" s="197">
        <f>COUNTIF($Z$7:$Z$42,"2.5")</f>
        <v>1</v>
      </c>
      <c r="X47" s="198" t="s">
        <v>67</v>
      </c>
    </row>
    <row r="48" spans="2:27" ht="17.100000000000001" customHeight="1" x14ac:dyDescent="0.55000000000000004">
      <c r="P48" s="193" t="s">
        <v>65</v>
      </c>
      <c r="Q48" s="193"/>
      <c r="R48" s="193"/>
      <c r="S48" s="194">
        <v>3</v>
      </c>
      <c r="U48" s="195" t="s">
        <v>66</v>
      </c>
      <c r="V48" s="196"/>
      <c r="W48" s="197">
        <f>COUNTIF($Z$7:$Z$42,"3")</f>
        <v>2</v>
      </c>
      <c r="X48" s="198" t="s">
        <v>67</v>
      </c>
    </row>
    <row r="49" spans="16:24" ht="17.100000000000001" customHeight="1" x14ac:dyDescent="0.55000000000000004">
      <c r="P49" s="193" t="s">
        <v>65</v>
      </c>
      <c r="Q49" s="193"/>
      <c r="R49" s="193"/>
      <c r="S49" s="489">
        <v>3.5</v>
      </c>
      <c r="T49" s="491"/>
      <c r="U49" s="195" t="s">
        <v>66</v>
      </c>
      <c r="V49" s="196"/>
      <c r="W49" s="197">
        <f>COUNTIF($Z$7:$Z$42,"3.5")</f>
        <v>1</v>
      </c>
      <c r="X49" s="198" t="s">
        <v>67</v>
      </c>
    </row>
    <row r="50" spans="16:24" ht="17.100000000000001" customHeight="1" x14ac:dyDescent="0.55000000000000004">
      <c r="P50" s="193" t="s">
        <v>65</v>
      </c>
      <c r="Q50" s="193"/>
      <c r="R50" s="193"/>
      <c r="S50" s="194">
        <v>4</v>
      </c>
      <c r="U50" s="195" t="s">
        <v>66</v>
      </c>
      <c r="V50" s="196"/>
      <c r="W50" s="197">
        <f>COUNTIF($Z$7:$Z$42,"4")</f>
        <v>2</v>
      </c>
      <c r="X50" s="198" t="s">
        <v>67</v>
      </c>
    </row>
    <row r="51" spans="16:24" ht="17.100000000000001" customHeight="1" x14ac:dyDescent="0.55000000000000004">
      <c r="Q51" s="198" t="s">
        <v>68</v>
      </c>
      <c r="S51" s="194" t="s">
        <v>17</v>
      </c>
      <c r="U51" s="195" t="s">
        <v>66</v>
      </c>
      <c r="V51" s="196"/>
      <c r="W51" s="197">
        <f>COUNTIF($Z$7:$Z$42,"ร")</f>
        <v>0</v>
      </c>
      <c r="X51" s="198" t="s">
        <v>67</v>
      </c>
    </row>
    <row r="52" spans="16:24" ht="17.100000000000001" customHeight="1" x14ac:dyDescent="0.55000000000000004">
      <c r="Q52" s="198" t="s">
        <v>68</v>
      </c>
      <c r="S52" s="198" t="s">
        <v>18</v>
      </c>
      <c r="U52" s="195" t="s">
        <v>66</v>
      </c>
      <c r="V52" s="196"/>
      <c r="W52" s="197">
        <f>COUNTIF($Z$7:$Z$42,"มส")</f>
        <v>0</v>
      </c>
      <c r="X52" s="198" t="s">
        <v>67</v>
      </c>
    </row>
    <row r="53" spans="16:24" ht="17.100000000000001" customHeight="1" x14ac:dyDescent="0.55000000000000004">
      <c r="Q53" s="198" t="s">
        <v>68</v>
      </c>
      <c r="S53" s="198" t="s">
        <v>19</v>
      </c>
      <c r="U53" s="195" t="s">
        <v>66</v>
      </c>
      <c r="V53" s="196"/>
      <c r="W53" s="197">
        <f>COUNTIF($Z$7:$Z$42,"ผ")</f>
        <v>0</v>
      </c>
      <c r="X53" s="198" t="s">
        <v>67</v>
      </c>
    </row>
    <row r="54" spans="16:24" ht="17.100000000000001" customHeight="1" x14ac:dyDescent="0.55000000000000004">
      <c r="Q54" s="198" t="s">
        <v>68</v>
      </c>
      <c r="S54" s="198" t="s">
        <v>20</v>
      </c>
      <c r="U54" s="195" t="s">
        <v>66</v>
      </c>
      <c r="V54" s="196"/>
      <c r="W54" s="197">
        <f>COUNTIF($Z$7:$Z$42,"มผ")</f>
        <v>0</v>
      </c>
      <c r="X54" s="198" t="s">
        <v>67</v>
      </c>
    </row>
    <row r="55" spans="16:24" ht="17.100000000000001" customHeight="1" x14ac:dyDescent="0.55000000000000004">
      <c r="R55" s="196"/>
      <c r="S55" s="196"/>
      <c r="T55" s="198"/>
      <c r="U55" s="198"/>
      <c r="V55" s="198"/>
      <c r="W55" s="197">
        <f>SUM(W43:W54)</f>
        <v>19</v>
      </c>
      <c r="X55" s="198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10">
    <mergeCell ref="S45:T45"/>
    <mergeCell ref="S47:T47"/>
    <mergeCell ref="S49:T49"/>
    <mergeCell ref="B1:AA1"/>
    <mergeCell ref="D2:U2"/>
    <mergeCell ref="V2:Y2"/>
    <mergeCell ref="W3:W5"/>
    <mergeCell ref="X3:X5"/>
    <mergeCell ref="Y3:Y5"/>
    <mergeCell ref="B2:B6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J432"/>
  <sheetViews>
    <sheetView view="pageBreakPreview" topLeftCell="A19" zoomScaleNormal="100" zoomScaleSheetLayoutView="100" workbookViewId="0">
      <selection activeCell="P17" sqref="P17"/>
    </sheetView>
  </sheetViews>
  <sheetFormatPr defaultColWidth="8.125" defaultRowHeight="24" x14ac:dyDescent="0.55000000000000004"/>
  <cols>
    <col min="1" max="1" width="4.125" style="54" customWidth="1"/>
    <col min="2" max="2" width="4.75" style="215" customWidth="1"/>
    <col min="3" max="3" width="8.125" style="215"/>
    <col min="4" max="4" width="25.625" style="54" customWidth="1"/>
    <col min="5" max="6" width="8.125" style="215" customWidth="1"/>
    <col min="7" max="8" width="9.625" style="54" customWidth="1"/>
    <col min="9" max="9" width="9.625" style="216" customWidth="1"/>
    <col min="10" max="10" width="9.625" style="54" customWidth="1"/>
    <col min="11" max="16384" width="8.125" style="54"/>
  </cols>
  <sheetData>
    <row r="1" spans="2:10" ht="24.95" customHeight="1" x14ac:dyDescent="0.55000000000000004">
      <c r="B1" s="519" t="s">
        <v>69</v>
      </c>
      <c r="C1" s="519"/>
      <c r="D1" s="519"/>
      <c r="E1" s="519"/>
      <c r="F1" s="519"/>
      <c r="G1" s="519"/>
      <c r="H1" s="519"/>
      <c r="I1" s="519"/>
      <c r="J1" s="519"/>
    </row>
    <row r="2" spans="2:10" ht="24.95" customHeight="1" x14ac:dyDescent="0.55000000000000004">
      <c r="B2" s="519" t="s">
        <v>70</v>
      </c>
      <c r="C2" s="519"/>
      <c r="D2" s="519"/>
      <c r="E2" s="519"/>
      <c r="F2" s="519"/>
      <c r="G2" s="519"/>
      <c r="H2" s="519"/>
      <c r="I2" s="519"/>
      <c r="J2" s="519"/>
    </row>
    <row r="3" spans="2:10" s="52" customFormat="1" ht="18" customHeight="1" x14ac:dyDescent="0.2">
      <c r="B3" s="520" t="s">
        <v>40</v>
      </c>
      <c r="C3" s="520" t="s">
        <v>41</v>
      </c>
      <c r="D3" s="521" t="s">
        <v>130</v>
      </c>
      <c r="E3" s="201" t="s">
        <v>52</v>
      </c>
      <c r="F3" s="201" t="s">
        <v>71</v>
      </c>
      <c r="G3" s="522" t="s">
        <v>16</v>
      </c>
      <c r="H3" s="202"/>
      <c r="I3" s="203"/>
      <c r="J3" s="204"/>
    </row>
    <row r="4" spans="2:10" s="52" customFormat="1" ht="18" customHeight="1" x14ac:dyDescent="0.2">
      <c r="B4" s="520"/>
      <c r="C4" s="520"/>
      <c r="D4" s="521"/>
      <c r="E4" s="205">
        <v>100</v>
      </c>
      <c r="F4" s="205" t="s">
        <v>72</v>
      </c>
      <c r="G4" s="522"/>
      <c r="H4" s="58"/>
      <c r="I4" s="382"/>
      <c r="J4" s="207"/>
    </row>
    <row r="5" spans="2:10" s="52" customFormat="1" ht="20.100000000000001" customHeight="1" x14ac:dyDescent="0.2">
      <c r="B5" s="208">
        <v>1</v>
      </c>
      <c r="C5" s="208">
        <f>'เวลาเรียน6-1'!C6</f>
        <v>11416</v>
      </c>
      <c r="D5" s="209" t="str">
        <f>'เวลาเรียน6-1'!D6</f>
        <v>นางสาว กมลชนก  เกลี้ยงสอาด</v>
      </c>
      <c r="E5" s="208">
        <f>'รวมคะแนน6-1'!Y7</f>
        <v>57</v>
      </c>
      <c r="F5" s="208" t="str">
        <f>'รวมคะแนน6-1'!Z7</f>
        <v>1.5</v>
      </c>
      <c r="G5" s="210"/>
      <c r="H5" s="515" t="s">
        <v>12</v>
      </c>
      <c r="I5" s="515"/>
      <c r="J5" s="516"/>
    </row>
    <row r="6" spans="2:10" s="52" customFormat="1" ht="20.100000000000001" customHeight="1" x14ac:dyDescent="0.2">
      <c r="B6" s="208">
        <v>2</v>
      </c>
      <c r="C6" s="208">
        <f>'เวลาเรียน6-1'!C7</f>
        <v>11420</v>
      </c>
      <c r="D6" s="209" t="str">
        <f>'เวลาเรียน6-1'!D7</f>
        <v>นางสาว ธิดา  เสือชม</v>
      </c>
      <c r="E6" s="208">
        <f>'รวมคะแนน6-1'!Y8</f>
        <v>52</v>
      </c>
      <c r="F6" s="208" t="str">
        <f>'รวมคะแนน6-1'!Z8</f>
        <v>1</v>
      </c>
      <c r="G6" s="210"/>
      <c r="H6" s="58" t="s">
        <v>73</v>
      </c>
      <c r="I6" s="382">
        <f>'รวมคะแนน6-1'!W44</f>
        <v>2</v>
      </c>
      <c r="J6" s="383" t="s">
        <v>67</v>
      </c>
    </row>
    <row r="7" spans="2:10" s="52" customFormat="1" ht="20.100000000000001" customHeight="1" x14ac:dyDescent="0.2">
      <c r="B7" s="208">
        <v>3</v>
      </c>
      <c r="C7" s="208">
        <f>'เวลาเรียน6-1'!C8</f>
        <v>11428</v>
      </c>
      <c r="D7" s="209" t="str">
        <f>'เวลาเรียน6-1'!D8</f>
        <v>นางสาว รุจิรา  ปานแดง</v>
      </c>
      <c r="E7" s="208">
        <f>'รวมคะแนน6-1'!Y9</f>
        <v>59</v>
      </c>
      <c r="F7" s="208" t="str">
        <f>'รวมคะแนน6-1'!Z9</f>
        <v>1.5</v>
      </c>
      <c r="G7" s="210"/>
      <c r="H7" s="58" t="s">
        <v>74</v>
      </c>
      <c r="I7" s="382">
        <f>'รวมคะแนน6-1'!W45</f>
        <v>2</v>
      </c>
      <c r="J7" s="383" t="s">
        <v>67</v>
      </c>
    </row>
    <row r="8" spans="2:10" s="52" customFormat="1" ht="20.100000000000001" customHeight="1" x14ac:dyDescent="0.2">
      <c r="B8" s="208">
        <v>4</v>
      </c>
      <c r="C8" s="208">
        <f>'เวลาเรียน6-1'!C9</f>
        <v>11431</v>
      </c>
      <c r="D8" s="209" t="str">
        <f>'เวลาเรียน6-1'!D9</f>
        <v>นางสาว เจนนิษา  พุ่มมาลา</v>
      </c>
      <c r="E8" s="208">
        <f>'รวมคะแนน6-1'!Y10</f>
        <v>63</v>
      </c>
      <c r="F8" s="208" t="str">
        <f>'รวมคะแนน6-1'!Z10</f>
        <v>2</v>
      </c>
      <c r="G8" s="210"/>
      <c r="H8" s="58" t="s">
        <v>75</v>
      </c>
      <c r="I8" s="382">
        <f>'รวมคะแนน6-1'!W46</f>
        <v>1</v>
      </c>
      <c r="J8" s="383" t="s">
        <v>67</v>
      </c>
    </row>
    <row r="9" spans="2:10" s="52" customFormat="1" ht="20.100000000000001" customHeight="1" x14ac:dyDescent="0.2">
      <c r="B9" s="208">
        <v>5</v>
      </c>
      <c r="C9" s="208">
        <f>'เวลาเรียน6-1'!C10</f>
        <v>11532</v>
      </c>
      <c r="D9" s="209" t="str">
        <f>'เวลาเรียน6-1'!D10</f>
        <v>นางสาว แพรวพรรณ  บุญลิกา</v>
      </c>
      <c r="E9" s="208">
        <f>'รวมคะแนน6-1'!Y11</f>
        <v>71</v>
      </c>
      <c r="F9" s="208" t="str">
        <f>'รวมคะแนน6-1'!Z11</f>
        <v>3</v>
      </c>
      <c r="G9" s="210"/>
      <c r="H9" s="58" t="s">
        <v>76</v>
      </c>
      <c r="I9" s="382">
        <f>'รวมคะแนน6-1'!W47</f>
        <v>1</v>
      </c>
      <c r="J9" s="383" t="s">
        <v>67</v>
      </c>
    </row>
    <row r="10" spans="2:10" s="52" customFormat="1" ht="20.100000000000001" customHeight="1" x14ac:dyDescent="0.2">
      <c r="B10" s="208">
        <v>6</v>
      </c>
      <c r="C10" s="208">
        <f>'เวลาเรียน6-1'!C11</f>
        <v>11534</v>
      </c>
      <c r="D10" s="209" t="str">
        <f>'เวลาเรียน6-1'!D11</f>
        <v>นางสาว ภัคธิมา  ภู่แสง</v>
      </c>
      <c r="E10" s="208">
        <f>'รวมคะแนน6-1'!Y12</f>
        <v>54</v>
      </c>
      <c r="F10" s="208" t="str">
        <f>'รวมคะแนน6-1'!Z12</f>
        <v>1</v>
      </c>
      <c r="G10" s="210"/>
      <c r="H10" s="58" t="s">
        <v>77</v>
      </c>
      <c r="I10" s="382">
        <f>'รวมคะแนน6-1'!W48</f>
        <v>2</v>
      </c>
      <c r="J10" s="383" t="s">
        <v>67</v>
      </c>
    </row>
    <row r="11" spans="2:10" s="52" customFormat="1" ht="20.100000000000001" customHeight="1" x14ac:dyDescent="0.2">
      <c r="B11" s="208">
        <v>7</v>
      </c>
      <c r="C11" s="208">
        <f>'เวลาเรียน6-1'!C12</f>
        <v>11539</v>
      </c>
      <c r="D11" s="209" t="str">
        <f>'เวลาเรียน6-1'!D12</f>
        <v>นางสาว อินธิรา  กลับสุข</v>
      </c>
      <c r="E11" s="208">
        <f>'รวมคะแนน6-1'!Y13</f>
        <v>0</v>
      </c>
      <c r="F11" s="208" t="str">
        <f>'รวมคะแนน6-1'!Z13</f>
        <v>0</v>
      </c>
      <c r="G11" s="210"/>
      <c r="H11" s="58" t="s">
        <v>78</v>
      </c>
      <c r="I11" s="382">
        <f>'รวมคะแนน6-1'!W49</f>
        <v>1</v>
      </c>
      <c r="J11" s="383" t="s">
        <v>67</v>
      </c>
    </row>
    <row r="12" spans="2:10" s="52" customFormat="1" ht="20.100000000000001" customHeight="1" x14ac:dyDescent="0.2">
      <c r="B12" s="208">
        <v>8</v>
      </c>
      <c r="C12" s="208">
        <f>'เวลาเรียน6-1'!C13</f>
        <v>11551</v>
      </c>
      <c r="D12" s="209" t="str">
        <f>'เวลาเรียน6-1'!D13</f>
        <v>นาย ชนนท์  อุตมา</v>
      </c>
      <c r="E12" s="208">
        <f>'รวมคะแนน6-1'!Y14</f>
        <v>86</v>
      </c>
      <c r="F12" s="208">
        <f>'รวมคะแนน6-1'!Z14</f>
        <v>4</v>
      </c>
      <c r="G12" s="210"/>
      <c r="H12" s="58" t="s">
        <v>79</v>
      </c>
      <c r="I12" s="382">
        <f>'รวมคะแนน6-1'!W50</f>
        <v>2</v>
      </c>
      <c r="J12" s="383" t="s">
        <v>67</v>
      </c>
    </row>
    <row r="13" spans="2:10" s="52" customFormat="1" ht="20.100000000000001" customHeight="1" x14ac:dyDescent="0.2">
      <c r="B13" s="208">
        <v>9</v>
      </c>
      <c r="C13" s="208">
        <f>'เวลาเรียน6-1'!C14</f>
        <v>11615</v>
      </c>
      <c r="D13" s="209" t="str">
        <f>'เวลาเรียน6-1'!D14</f>
        <v>นางสาว ดวงสมร  อมรบุญบัวพันธ์</v>
      </c>
      <c r="E13" s="208">
        <f>'รวมคะแนน6-1'!Y15</f>
        <v>74</v>
      </c>
      <c r="F13" s="208" t="str">
        <f>'รวมคะแนน6-1'!Z15</f>
        <v>3</v>
      </c>
      <c r="G13" s="210"/>
      <c r="H13" s="211" t="s">
        <v>80</v>
      </c>
      <c r="I13" s="384">
        <f>SUM(I6:I12)</f>
        <v>11</v>
      </c>
      <c r="J13" s="385" t="s">
        <v>67</v>
      </c>
    </row>
    <row r="14" spans="2:10" s="52" customFormat="1" ht="20.100000000000001" customHeight="1" x14ac:dyDescent="0.2">
      <c r="B14" s="208">
        <v>10</v>
      </c>
      <c r="C14" s="208">
        <f>'เวลาเรียน6-1'!C15</f>
        <v>12678</v>
      </c>
      <c r="D14" s="209" t="str">
        <f>'เวลาเรียน6-1'!D15</f>
        <v>นางสาว ธัญสุดา  เทียรประโยชน์</v>
      </c>
      <c r="E14" s="208">
        <f>'รวมคะแนน6-1'!Y16</f>
        <v>0</v>
      </c>
      <c r="F14" s="208" t="str">
        <f>'รวมคะแนน6-1'!Z16</f>
        <v>0</v>
      </c>
      <c r="G14" s="210"/>
      <c r="H14" s="58" t="s">
        <v>81</v>
      </c>
      <c r="I14" s="382">
        <f>'รวมคะแนน6-1'!W43</f>
        <v>8</v>
      </c>
      <c r="J14" s="383" t="s">
        <v>67</v>
      </c>
    </row>
    <row r="15" spans="2:10" s="52" customFormat="1" ht="20.100000000000001" customHeight="1" x14ac:dyDescent="0.2">
      <c r="B15" s="208">
        <v>11</v>
      </c>
      <c r="C15" s="208">
        <f>'เวลาเรียน6-1'!C16</f>
        <v>12747</v>
      </c>
      <c r="D15" s="209" t="str">
        <f>'เวลาเรียน6-1'!D16</f>
        <v>นางสาว ปาริชาติ  คำฤทธิ์</v>
      </c>
      <c r="E15" s="208">
        <f>'รวมคะแนน6-1'!Y17</f>
        <v>0</v>
      </c>
      <c r="F15" s="208" t="str">
        <f>'รวมคะแนน6-1'!Z17</f>
        <v>0</v>
      </c>
      <c r="G15" s="210"/>
      <c r="H15" s="58" t="s">
        <v>17</v>
      </c>
      <c r="I15" s="382">
        <f>'รวมคะแนน6-1'!W51</f>
        <v>0</v>
      </c>
      <c r="J15" s="383" t="s">
        <v>67</v>
      </c>
    </row>
    <row r="16" spans="2:10" s="52" customFormat="1" ht="20.100000000000001" customHeight="1" x14ac:dyDescent="0.2">
      <c r="B16" s="208">
        <v>12</v>
      </c>
      <c r="C16" s="208">
        <f>'เวลาเรียน6-1'!C17</f>
        <v>12748</v>
      </c>
      <c r="D16" s="209" t="str">
        <f>'เวลาเรียน6-1'!D17</f>
        <v>นางสาว ปนัดดา  คำฤทธิ์</v>
      </c>
      <c r="E16" s="208">
        <f>'รวมคะแนน6-1'!Y18</f>
        <v>0</v>
      </c>
      <c r="F16" s="208" t="str">
        <f>'รวมคะแนน6-1'!Z18</f>
        <v>0</v>
      </c>
      <c r="G16" s="210"/>
      <c r="H16" s="58" t="s">
        <v>18</v>
      </c>
      <c r="I16" s="382">
        <f>'รวมคะแนน6-1'!W52</f>
        <v>0</v>
      </c>
      <c r="J16" s="383" t="s">
        <v>67</v>
      </c>
    </row>
    <row r="17" spans="2:10" s="52" customFormat="1" ht="20.100000000000001" customHeight="1" x14ac:dyDescent="0.2">
      <c r="B17" s="208">
        <v>13</v>
      </c>
      <c r="C17" s="208">
        <f>'เวลาเรียน6-1'!C18</f>
        <v>12891</v>
      </c>
      <c r="D17" s="209" t="str">
        <f>'เวลาเรียน6-1'!D18</f>
        <v>นางสาว ภัทราวดี  สูงสนิท</v>
      </c>
      <c r="E17" s="208">
        <f>'รวมคะแนน6-1'!Y19</f>
        <v>80</v>
      </c>
      <c r="F17" s="208">
        <f>'รวมคะแนน6-1'!Z19</f>
        <v>4</v>
      </c>
      <c r="G17" s="210"/>
      <c r="H17" s="211" t="s">
        <v>82</v>
      </c>
      <c r="I17" s="384">
        <f>SUM(I14:I16)</f>
        <v>8</v>
      </c>
      <c r="J17" s="385" t="s">
        <v>67</v>
      </c>
    </row>
    <row r="18" spans="2:10" s="52" customFormat="1" ht="20.100000000000001" customHeight="1" x14ac:dyDescent="0.2">
      <c r="B18" s="208">
        <v>14</v>
      </c>
      <c r="C18" s="208">
        <f>'เวลาเรียน6-1'!C19</f>
        <v>12947</v>
      </c>
      <c r="D18" s="209" t="str">
        <f>'เวลาเรียน6-1'!D19</f>
        <v>นางสาว สุภาวดี  เสากุล</v>
      </c>
      <c r="E18" s="208">
        <f>'รวมคะแนน6-1'!Y20</f>
        <v>0</v>
      </c>
      <c r="F18" s="208" t="str">
        <f>'รวมคะแนน6-1'!Z20</f>
        <v>0</v>
      </c>
      <c r="G18" s="210"/>
      <c r="H18" s="211" t="s">
        <v>44</v>
      </c>
      <c r="I18" s="212">
        <f>SUM(I13,(I17),)</f>
        <v>19</v>
      </c>
      <c r="J18" s="385" t="s">
        <v>67</v>
      </c>
    </row>
    <row r="19" spans="2:10" s="52" customFormat="1" ht="20.100000000000001" customHeight="1" x14ac:dyDescent="0.2">
      <c r="B19" s="208">
        <v>15</v>
      </c>
      <c r="C19" s="208">
        <f>'เวลาเรียน6-1'!C20</f>
        <v>12948</v>
      </c>
      <c r="D19" s="209" t="str">
        <f>'เวลาเรียน6-1'!D20</f>
        <v>นาย สันติธร  ใสรัมย์</v>
      </c>
      <c r="E19" s="208">
        <f>'รวมคะแนน6-1'!Y21</f>
        <v>67</v>
      </c>
      <c r="F19" s="208" t="str">
        <f>'รวมคะแนน6-1'!Z21</f>
        <v>2.5</v>
      </c>
      <c r="G19" s="210"/>
      <c r="H19" s="58"/>
      <c r="I19" s="58"/>
      <c r="J19" s="207"/>
    </row>
    <row r="20" spans="2:10" s="52" customFormat="1" ht="20.100000000000001" customHeight="1" x14ac:dyDescent="0.2">
      <c r="B20" s="208">
        <v>16</v>
      </c>
      <c r="C20" s="208">
        <f>'เวลาเรียน6-1'!C21</f>
        <v>13314</v>
      </c>
      <c r="D20" s="209" t="str">
        <f>'เวลาเรียน6-1'!D21</f>
        <v>นางสาว พรชนก   แสนเสนาะ</v>
      </c>
      <c r="E20" s="208">
        <f>'รวมคะแนน6-1'!Y22</f>
        <v>0</v>
      </c>
      <c r="F20" s="208" t="str">
        <f>'รวมคะแนน6-1'!Z22</f>
        <v>0</v>
      </c>
      <c r="G20" s="210"/>
      <c r="H20" s="517" t="s">
        <v>141</v>
      </c>
      <c r="I20" s="513"/>
      <c r="J20" s="514"/>
    </row>
    <row r="21" spans="2:10" s="52" customFormat="1" ht="20.100000000000001" customHeight="1" x14ac:dyDescent="0.2">
      <c r="B21" s="208">
        <v>17</v>
      </c>
      <c r="C21" s="208">
        <f>'เวลาเรียน6-1'!C22</f>
        <v>13706</v>
      </c>
      <c r="D21" s="209" t="str">
        <f>'เวลาเรียน6-1'!D22</f>
        <v>นาย ฐากร  บัวพาคำผง</v>
      </c>
      <c r="E21" s="208">
        <f>'รวมคะแนน6-1'!Y23</f>
        <v>0</v>
      </c>
      <c r="F21" s="208" t="str">
        <f>'รวมคะแนน6-1'!Z23</f>
        <v>0</v>
      </c>
      <c r="G21" s="210"/>
      <c r="H21" s="518" t="s">
        <v>84</v>
      </c>
      <c r="I21" s="511"/>
      <c r="J21" s="512"/>
    </row>
    <row r="22" spans="2:10" s="52" customFormat="1" ht="20.100000000000001" customHeight="1" x14ac:dyDescent="0.2">
      <c r="B22" s="208">
        <v>18</v>
      </c>
      <c r="C22" s="208">
        <f>'เวลาเรียน6-1'!C23</f>
        <v>13710</v>
      </c>
      <c r="D22" s="209" t="str">
        <f>'เวลาเรียน6-1'!D23</f>
        <v>นางสาว ประภาพร  กาญจันดา</v>
      </c>
      <c r="E22" s="208">
        <f>'รวมคะแนน6-1'!Y24</f>
        <v>0</v>
      </c>
      <c r="F22" s="208" t="str">
        <f>'รวมคะแนน6-1'!Z24</f>
        <v>0</v>
      </c>
      <c r="G22" s="210"/>
      <c r="H22" s="58"/>
      <c r="I22" s="58"/>
      <c r="J22" s="207"/>
    </row>
    <row r="23" spans="2:10" s="52" customFormat="1" ht="20.100000000000001" customHeight="1" x14ac:dyDescent="0.2">
      <c r="B23" s="208">
        <v>19</v>
      </c>
      <c r="C23" s="208">
        <f>'เวลาเรียน6-1'!C24</f>
        <v>13716</v>
      </c>
      <c r="D23" s="209" t="str">
        <f>'เวลาเรียน6-1'!D24</f>
        <v>นางสาว ปฏิมา  พานพงศ์เมือง</v>
      </c>
      <c r="E23" s="208">
        <f>'รวมคะแนน6-1'!Y25</f>
        <v>75</v>
      </c>
      <c r="F23" s="208" t="str">
        <f>'รวมคะแนน6-1'!Z25</f>
        <v>3.5</v>
      </c>
      <c r="G23" s="210"/>
      <c r="H23" s="517" t="s">
        <v>142</v>
      </c>
      <c r="I23" s="513"/>
      <c r="J23" s="514"/>
    </row>
    <row r="24" spans="2:10" s="52" customFormat="1" ht="20.100000000000001" customHeight="1" x14ac:dyDescent="0.2">
      <c r="B24" s="208">
        <v>20</v>
      </c>
      <c r="C24" s="208"/>
      <c r="D24" s="209"/>
      <c r="E24" s="208"/>
      <c r="F24" s="208"/>
      <c r="G24" s="210"/>
      <c r="H24" s="518" t="s">
        <v>84</v>
      </c>
      <c r="I24" s="511"/>
      <c r="J24" s="512"/>
    </row>
    <row r="25" spans="2:10" s="52" customFormat="1" ht="20.100000000000001" customHeight="1" x14ac:dyDescent="0.2">
      <c r="B25" s="208">
        <v>21</v>
      </c>
      <c r="C25" s="208"/>
      <c r="D25" s="209"/>
      <c r="E25" s="208"/>
      <c r="F25" s="208"/>
      <c r="G25" s="210"/>
      <c r="H25" s="58"/>
      <c r="I25" s="58"/>
      <c r="J25" s="207"/>
    </row>
    <row r="26" spans="2:10" s="52" customFormat="1" ht="20.100000000000001" customHeight="1" x14ac:dyDescent="0.2">
      <c r="B26" s="208">
        <v>22</v>
      </c>
      <c r="C26" s="208"/>
      <c r="D26" s="209"/>
      <c r="E26" s="208"/>
      <c r="F26" s="208"/>
      <c r="G26" s="210"/>
      <c r="H26" s="513" t="s">
        <v>143</v>
      </c>
      <c r="I26" s="513"/>
      <c r="J26" s="514"/>
    </row>
    <row r="27" spans="2:10" s="52" customFormat="1" ht="20.100000000000001" customHeight="1" x14ac:dyDescent="0.2">
      <c r="B27" s="208">
        <v>23</v>
      </c>
      <c r="C27" s="208"/>
      <c r="D27" s="209"/>
      <c r="E27" s="208"/>
      <c r="F27" s="208"/>
      <c r="G27" s="210"/>
      <c r="H27" s="511" t="s">
        <v>138</v>
      </c>
      <c r="I27" s="511"/>
      <c r="J27" s="512"/>
    </row>
    <row r="28" spans="2:10" s="52" customFormat="1" ht="20.100000000000001" customHeight="1" x14ac:dyDescent="0.2">
      <c r="B28" s="208">
        <v>24</v>
      </c>
      <c r="C28" s="208"/>
      <c r="D28" s="209"/>
      <c r="E28" s="208"/>
      <c r="F28" s="208"/>
      <c r="G28" s="210"/>
      <c r="H28" s="58"/>
      <c r="I28" s="58"/>
      <c r="J28" s="207"/>
    </row>
    <row r="29" spans="2:10" s="52" customFormat="1" ht="20.100000000000001" customHeight="1" x14ac:dyDescent="0.2">
      <c r="B29" s="208">
        <v>25</v>
      </c>
      <c r="C29" s="208"/>
      <c r="D29" s="209"/>
      <c r="E29" s="208"/>
      <c r="F29" s="208"/>
      <c r="G29" s="210"/>
      <c r="H29" s="513" t="s">
        <v>144</v>
      </c>
      <c r="I29" s="513"/>
      <c r="J29" s="514"/>
    </row>
    <row r="30" spans="2:10" s="52" customFormat="1" ht="20.100000000000001" customHeight="1" x14ac:dyDescent="0.2">
      <c r="B30" s="208">
        <v>26</v>
      </c>
      <c r="C30" s="208"/>
      <c r="D30" s="209"/>
      <c r="E30" s="208"/>
      <c r="F30" s="208"/>
      <c r="G30" s="210"/>
      <c r="H30" s="511" t="s">
        <v>85</v>
      </c>
      <c r="I30" s="511"/>
      <c r="J30" s="512"/>
    </row>
    <row r="31" spans="2:10" s="52" customFormat="1" ht="20.100000000000001" customHeight="1" x14ac:dyDescent="0.2">
      <c r="B31" s="208">
        <v>27</v>
      </c>
      <c r="C31" s="208"/>
      <c r="D31" s="209"/>
      <c r="E31" s="208"/>
      <c r="F31" s="208"/>
      <c r="G31" s="210"/>
      <c r="H31" s="513"/>
      <c r="I31" s="513"/>
      <c r="J31" s="514"/>
    </row>
    <row r="32" spans="2:10" s="52" customFormat="1" ht="20.100000000000001" customHeight="1" x14ac:dyDescent="0.2">
      <c r="B32" s="208">
        <v>28</v>
      </c>
      <c r="C32" s="208"/>
      <c r="D32" s="209"/>
      <c r="E32" s="208"/>
      <c r="F32" s="208"/>
      <c r="G32" s="210"/>
      <c r="H32" s="511"/>
      <c r="I32" s="511"/>
      <c r="J32" s="512"/>
    </row>
    <row r="33" spans="2:10" s="52" customFormat="1" ht="20.100000000000001" customHeight="1" x14ac:dyDescent="0.2">
      <c r="B33" s="208">
        <v>29</v>
      </c>
      <c r="C33" s="208"/>
      <c r="D33" s="209"/>
      <c r="E33" s="208"/>
      <c r="F33" s="208"/>
      <c r="G33" s="210"/>
      <c r="H33" s="58"/>
      <c r="I33" s="58"/>
      <c r="J33" s="207"/>
    </row>
    <row r="34" spans="2:10" s="52" customFormat="1" ht="20.100000000000001" customHeight="1" x14ac:dyDescent="0.2">
      <c r="B34" s="208">
        <v>30</v>
      </c>
      <c r="C34" s="208"/>
      <c r="D34" s="209"/>
      <c r="E34" s="208"/>
      <c r="F34" s="208"/>
      <c r="G34" s="210"/>
      <c r="H34" s="513"/>
      <c r="I34" s="513"/>
      <c r="J34" s="514"/>
    </row>
    <row r="35" spans="2:10" s="52" customFormat="1" ht="20.100000000000001" customHeight="1" x14ac:dyDescent="0.2">
      <c r="B35" s="208">
        <v>31</v>
      </c>
      <c r="C35" s="208"/>
      <c r="D35" s="209"/>
      <c r="E35" s="208"/>
      <c r="F35" s="208"/>
      <c r="G35" s="210"/>
      <c r="H35" s="511"/>
      <c r="I35" s="511"/>
      <c r="J35" s="512"/>
    </row>
    <row r="36" spans="2:10" s="52" customFormat="1" ht="20.100000000000001" customHeight="1" x14ac:dyDescent="0.2">
      <c r="B36" s="208">
        <v>32</v>
      </c>
      <c r="C36" s="208"/>
      <c r="D36" s="209"/>
      <c r="E36" s="208"/>
      <c r="F36" s="208"/>
      <c r="G36" s="210"/>
      <c r="H36" s="58"/>
      <c r="I36" s="58"/>
      <c r="J36" s="207"/>
    </row>
    <row r="37" spans="2:10" s="52" customFormat="1" ht="20.100000000000001" customHeight="1" x14ac:dyDescent="0.2">
      <c r="B37" s="208">
        <v>33</v>
      </c>
      <c r="C37" s="208"/>
      <c r="D37" s="209"/>
      <c r="E37" s="208"/>
      <c r="F37" s="208"/>
      <c r="G37" s="210"/>
      <c r="H37" s="58"/>
      <c r="I37" s="58"/>
      <c r="J37" s="207"/>
    </row>
    <row r="38" spans="2:10" s="52" customFormat="1" ht="20.100000000000001" customHeight="1" x14ac:dyDescent="0.2">
      <c r="B38" s="208">
        <v>34</v>
      </c>
      <c r="C38" s="208"/>
      <c r="D38" s="209"/>
      <c r="E38" s="208"/>
      <c r="F38" s="208"/>
      <c r="G38" s="210"/>
      <c r="H38" s="58"/>
      <c r="I38" s="58"/>
      <c r="J38" s="207"/>
    </row>
    <row r="39" spans="2:10" s="52" customFormat="1" ht="20.100000000000001" customHeight="1" x14ac:dyDescent="0.2">
      <c r="B39" s="208">
        <v>35</v>
      </c>
      <c r="C39" s="208"/>
      <c r="D39" s="209"/>
      <c r="E39" s="208"/>
      <c r="F39" s="208"/>
      <c r="G39" s="210"/>
      <c r="H39" s="213"/>
      <c r="I39" s="213"/>
      <c r="J39" s="214"/>
    </row>
    <row r="40" spans="2:10" s="52" customFormat="1" ht="18" customHeight="1" x14ac:dyDescent="0.2">
      <c r="B40" s="215"/>
      <c r="C40" s="215"/>
      <c r="E40" s="215"/>
      <c r="F40" s="215"/>
      <c r="I40" s="215"/>
    </row>
    <row r="41" spans="2:10" s="52" customFormat="1" ht="18" customHeight="1" x14ac:dyDescent="0.2">
      <c r="B41" s="215"/>
      <c r="C41" s="215"/>
      <c r="E41" s="215"/>
      <c r="F41" s="215"/>
      <c r="I41" s="215"/>
    </row>
    <row r="42" spans="2:10" s="52" customFormat="1" ht="18" customHeight="1" x14ac:dyDescent="0.2">
      <c r="B42" s="215"/>
      <c r="C42" s="215"/>
      <c r="E42" s="215"/>
      <c r="F42" s="215"/>
      <c r="I42" s="215"/>
    </row>
    <row r="43" spans="2:10" s="52" customFormat="1" ht="18" customHeight="1" x14ac:dyDescent="0.2">
      <c r="B43" s="215"/>
      <c r="C43" s="215"/>
      <c r="E43" s="215"/>
      <c r="F43" s="215"/>
      <c r="I43" s="215"/>
    </row>
    <row r="44" spans="2:10" s="52" customFormat="1" ht="18" customHeight="1" x14ac:dyDescent="0.2">
      <c r="B44" s="215"/>
      <c r="C44" s="215"/>
      <c r="E44" s="215"/>
      <c r="F44" s="215"/>
      <c r="I44" s="215"/>
    </row>
    <row r="45" spans="2:10" s="52" customFormat="1" ht="18" customHeight="1" x14ac:dyDescent="0.2">
      <c r="B45" s="215"/>
      <c r="C45" s="215"/>
      <c r="E45" s="215"/>
      <c r="F45" s="215"/>
      <c r="I45" s="215"/>
    </row>
    <row r="46" spans="2:10" s="52" customFormat="1" ht="18" customHeight="1" x14ac:dyDescent="0.2">
      <c r="B46" s="215"/>
      <c r="C46" s="215"/>
      <c r="E46" s="215"/>
      <c r="F46" s="215"/>
      <c r="I46" s="215"/>
    </row>
    <row r="47" spans="2:10" s="52" customFormat="1" ht="18" customHeight="1" x14ac:dyDescent="0.2">
      <c r="B47" s="215"/>
      <c r="C47" s="215"/>
      <c r="E47" s="215"/>
      <c r="F47" s="215"/>
      <c r="I47" s="215"/>
    </row>
    <row r="48" spans="2:10" s="52" customFormat="1" ht="18" customHeight="1" x14ac:dyDescent="0.2">
      <c r="B48" s="215"/>
      <c r="C48" s="215"/>
      <c r="E48" s="215"/>
      <c r="F48" s="215"/>
      <c r="I48" s="215"/>
    </row>
    <row r="49" spans="2:9" s="52" customFormat="1" ht="18" customHeight="1" x14ac:dyDescent="0.2">
      <c r="B49" s="215"/>
      <c r="C49" s="215"/>
      <c r="E49" s="215"/>
      <c r="F49" s="215"/>
      <c r="I49" s="215"/>
    </row>
    <row r="50" spans="2:9" s="52" customFormat="1" ht="18" customHeight="1" x14ac:dyDescent="0.2">
      <c r="B50" s="215"/>
      <c r="C50" s="215"/>
      <c r="E50" s="215"/>
      <c r="F50" s="215"/>
      <c r="I50" s="215"/>
    </row>
    <row r="51" spans="2:9" s="52" customFormat="1" ht="18" customHeight="1" x14ac:dyDescent="0.2">
      <c r="B51" s="215"/>
      <c r="C51" s="215"/>
      <c r="E51" s="215"/>
      <c r="F51" s="215"/>
      <c r="I51" s="215"/>
    </row>
    <row r="52" spans="2:9" s="52" customFormat="1" ht="18" customHeight="1" x14ac:dyDescent="0.2">
      <c r="B52" s="215"/>
      <c r="C52" s="215"/>
      <c r="E52" s="215"/>
      <c r="F52" s="215"/>
      <c r="I52" s="215"/>
    </row>
    <row r="53" spans="2:9" s="52" customFormat="1" ht="18" customHeight="1" x14ac:dyDescent="0.2">
      <c r="B53" s="215"/>
      <c r="C53" s="215"/>
      <c r="E53" s="215"/>
      <c r="F53" s="215"/>
      <c r="I53" s="215"/>
    </row>
    <row r="54" spans="2:9" s="52" customFormat="1" ht="18" customHeight="1" x14ac:dyDescent="0.2">
      <c r="B54" s="215"/>
      <c r="C54" s="215"/>
      <c r="E54" s="215"/>
      <c r="F54" s="215"/>
      <c r="I54" s="215"/>
    </row>
    <row r="55" spans="2:9" s="52" customFormat="1" ht="18" customHeight="1" x14ac:dyDescent="0.2">
      <c r="B55" s="215"/>
      <c r="C55" s="215"/>
      <c r="E55" s="215"/>
      <c r="F55" s="215"/>
      <c r="I55" s="215"/>
    </row>
    <row r="56" spans="2:9" s="52" customFormat="1" ht="18" customHeight="1" x14ac:dyDescent="0.2">
      <c r="B56" s="215"/>
      <c r="C56" s="215"/>
      <c r="E56" s="215"/>
      <c r="F56" s="215"/>
      <c r="I56" s="215"/>
    </row>
    <row r="57" spans="2:9" s="52" customFormat="1" ht="18" customHeight="1" x14ac:dyDescent="0.2">
      <c r="B57" s="215"/>
      <c r="C57" s="215"/>
      <c r="E57" s="215"/>
      <c r="F57" s="215"/>
      <c r="I57" s="215"/>
    </row>
    <row r="58" spans="2:9" s="52" customFormat="1" ht="18" customHeight="1" x14ac:dyDescent="0.2">
      <c r="B58" s="215"/>
      <c r="C58" s="215"/>
      <c r="E58" s="215"/>
      <c r="F58" s="215"/>
      <c r="I58" s="215"/>
    </row>
    <row r="59" spans="2:9" s="52" customFormat="1" ht="18" customHeight="1" x14ac:dyDescent="0.2">
      <c r="B59" s="215"/>
      <c r="C59" s="215"/>
      <c r="E59" s="215"/>
      <c r="F59" s="215"/>
      <c r="I59" s="215"/>
    </row>
    <row r="60" spans="2:9" s="52" customFormat="1" ht="18" customHeight="1" x14ac:dyDescent="0.2">
      <c r="B60" s="215"/>
      <c r="C60" s="215"/>
      <c r="E60" s="215"/>
      <c r="F60" s="215"/>
      <c r="I60" s="215"/>
    </row>
    <row r="61" spans="2:9" s="52" customFormat="1" ht="18" customHeight="1" x14ac:dyDescent="0.2">
      <c r="B61" s="215"/>
      <c r="C61" s="215"/>
      <c r="E61" s="215"/>
      <c r="F61" s="215"/>
      <c r="I61" s="215"/>
    </row>
    <row r="62" spans="2:9" s="52" customFormat="1" ht="18" customHeight="1" x14ac:dyDescent="0.2">
      <c r="B62" s="215"/>
      <c r="C62" s="215"/>
      <c r="E62" s="215"/>
      <c r="F62" s="215"/>
      <c r="I62" s="215"/>
    </row>
    <row r="63" spans="2:9" s="52" customFormat="1" ht="18" customHeight="1" x14ac:dyDescent="0.2">
      <c r="B63" s="215"/>
      <c r="C63" s="215"/>
      <c r="E63" s="215"/>
      <c r="F63" s="215"/>
      <c r="I63" s="215"/>
    </row>
    <row r="64" spans="2:9" s="52" customFormat="1" ht="18" customHeight="1" x14ac:dyDescent="0.2">
      <c r="B64" s="215"/>
      <c r="C64" s="215"/>
      <c r="E64" s="215"/>
      <c r="F64" s="215"/>
      <c r="I64" s="215"/>
    </row>
    <row r="65" spans="2:9" s="52" customFormat="1" ht="18" customHeight="1" x14ac:dyDescent="0.2">
      <c r="B65" s="215"/>
      <c r="C65" s="215"/>
      <c r="E65" s="215"/>
      <c r="F65" s="215"/>
      <c r="I65" s="215"/>
    </row>
    <row r="66" spans="2:9" s="52" customFormat="1" ht="18" customHeight="1" x14ac:dyDescent="0.2">
      <c r="B66" s="215"/>
      <c r="C66" s="215"/>
      <c r="E66" s="215"/>
      <c r="F66" s="215"/>
      <c r="I66" s="215"/>
    </row>
    <row r="67" spans="2:9" s="52" customFormat="1" ht="18" customHeight="1" x14ac:dyDescent="0.2">
      <c r="B67" s="215"/>
      <c r="C67" s="215"/>
      <c r="E67" s="215"/>
      <c r="F67" s="215"/>
      <c r="I67" s="215"/>
    </row>
    <row r="68" spans="2:9" s="52" customFormat="1" ht="18" customHeight="1" x14ac:dyDescent="0.2">
      <c r="B68" s="215"/>
      <c r="C68" s="215"/>
      <c r="E68" s="215"/>
      <c r="F68" s="215"/>
      <c r="I68" s="215"/>
    </row>
    <row r="69" spans="2:9" s="52" customFormat="1" ht="18" customHeight="1" x14ac:dyDescent="0.2">
      <c r="B69" s="215"/>
      <c r="C69" s="215"/>
      <c r="E69" s="215"/>
      <c r="F69" s="215"/>
      <c r="I69" s="215"/>
    </row>
    <row r="70" spans="2:9" s="52" customFormat="1" ht="18" customHeight="1" x14ac:dyDescent="0.2">
      <c r="B70" s="215"/>
      <c r="C70" s="215"/>
      <c r="E70" s="215"/>
      <c r="F70" s="215"/>
      <c r="I70" s="215"/>
    </row>
    <row r="71" spans="2:9" s="52" customFormat="1" ht="18" customHeight="1" x14ac:dyDescent="0.2">
      <c r="B71" s="215"/>
      <c r="C71" s="215"/>
      <c r="E71" s="215"/>
      <c r="F71" s="215"/>
      <c r="I71" s="215"/>
    </row>
    <row r="72" spans="2:9" s="52" customFormat="1" ht="18" customHeight="1" x14ac:dyDescent="0.2">
      <c r="B72" s="215"/>
      <c r="C72" s="215"/>
      <c r="E72" s="215"/>
      <c r="F72" s="215"/>
      <c r="I72" s="215"/>
    </row>
    <row r="73" spans="2:9" s="52" customFormat="1" ht="18" customHeight="1" x14ac:dyDescent="0.2">
      <c r="B73" s="215"/>
      <c r="C73" s="215"/>
      <c r="E73" s="215"/>
      <c r="F73" s="215"/>
      <c r="I73" s="215"/>
    </row>
    <row r="74" spans="2:9" s="52" customFormat="1" ht="18" customHeight="1" x14ac:dyDescent="0.2">
      <c r="B74" s="215"/>
      <c r="C74" s="215"/>
      <c r="E74" s="215"/>
      <c r="F74" s="215"/>
      <c r="I74" s="215"/>
    </row>
    <row r="75" spans="2:9" s="52" customFormat="1" ht="18" customHeight="1" x14ac:dyDescent="0.2">
      <c r="B75" s="215"/>
      <c r="C75" s="215"/>
      <c r="E75" s="215"/>
      <c r="F75" s="215"/>
      <c r="I75" s="215"/>
    </row>
    <row r="76" spans="2:9" s="52" customFormat="1" ht="18" customHeight="1" x14ac:dyDescent="0.2">
      <c r="B76" s="215"/>
      <c r="C76" s="215"/>
      <c r="E76" s="215"/>
      <c r="F76" s="215"/>
      <c r="I76" s="215"/>
    </row>
    <row r="77" spans="2:9" s="52" customFormat="1" ht="18" customHeight="1" x14ac:dyDescent="0.2">
      <c r="B77" s="215"/>
      <c r="C77" s="215"/>
      <c r="E77" s="215"/>
      <c r="F77" s="215"/>
      <c r="I77" s="215"/>
    </row>
    <row r="78" spans="2:9" s="52" customFormat="1" ht="18" customHeight="1" x14ac:dyDescent="0.2">
      <c r="B78" s="215"/>
      <c r="C78" s="215"/>
      <c r="E78" s="215"/>
      <c r="F78" s="215"/>
      <c r="I78" s="215"/>
    </row>
    <row r="79" spans="2:9" s="52" customFormat="1" ht="18" customHeight="1" x14ac:dyDescent="0.2">
      <c r="B79" s="215"/>
      <c r="C79" s="215"/>
      <c r="E79" s="215"/>
      <c r="F79" s="215"/>
      <c r="I79" s="215"/>
    </row>
    <row r="80" spans="2:9" s="52" customFormat="1" ht="18" customHeight="1" x14ac:dyDescent="0.2">
      <c r="B80" s="215"/>
      <c r="C80" s="215"/>
      <c r="E80" s="215"/>
      <c r="F80" s="215"/>
      <c r="I80" s="215"/>
    </row>
    <row r="81" spans="2:9" s="52" customFormat="1" ht="18" customHeight="1" x14ac:dyDescent="0.2">
      <c r="B81" s="215"/>
      <c r="C81" s="215"/>
      <c r="E81" s="215"/>
      <c r="F81" s="215"/>
      <c r="I81" s="215"/>
    </row>
    <row r="82" spans="2:9" s="52" customFormat="1" ht="18" customHeight="1" x14ac:dyDescent="0.2">
      <c r="B82" s="215"/>
      <c r="C82" s="215"/>
      <c r="E82" s="215"/>
      <c r="F82" s="215"/>
      <c r="I82" s="215"/>
    </row>
    <row r="83" spans="2:9" s="52" customFormat="1" ht="18" customHeight="1" x14ac:dyDescent="0.2">
      <c r="B83" s="215"/>
      <c r="C83" s="215"/>
      <c r="E83" s="215"/>
      <c r="F83" s="215"/>
      <c r="I83" s="215"/>
    </row>
    <row r="84" spans="2:9" s="52" customFormat="1" ht="18" customHeight="1" x14ac:dyDescent="0.2">
      <c r="B84" s="215"/>
      <c r="C84" s="215"/>
      <c r="E84" s="215"/>
      <c r="F84" s="215"/>
      <c r="I84" s="215"/>
    </row>
    <row r="85" spans="2:9" s="52" customFormat="1" ht="18" customHeight="1" x14ac:dyDescent="0.2">
      <c r="B85" s="215"/>
      <c r="C85" s="215"/>
      <c r="E85" s="215"/>
      <c r="F85" s="215"/>
      <c r="I85" s="215"/>
    </row>
    <row r="86" spans="2:9" s="52" customFormat="1" ht="18" customHeight="1" x14ac:dyDescent="0.2">
      <c r="B86" s="215"/>
      <c r="C86" s="215"/>
      <c r="E86" s="215"/>
      <c r="F86" s="215"/>
      <c r="I86" s="215"/>
    </row>
    <row r="87" spans="2:9" s="52" customFormat="1" ht="18" customHeight="1" x14ac:dyDescent="0.2">
      <c r="B87" s="215"/>
      <c r="C87" s="215"/>
      <c r="E87" s="215"/>
      <c r="F87" s="215"/>
      <c r="I87" s="215"/>
    </row>
    <row r="88" spans="2:9" s="52" customFormat="1" ht="18" customHeight="1" x14ac:dyDescent="0.2">
      <c r="B88" s="215"/>
      <c r="C88" s="215"/>
      <c r="E88" s="215"/>
      <c r="F88" s="215"/>
      <c r="I88" s="215"/>
    </row>
    <row r="89" spans="2:9" s="52" customFormat="1" ht="18" customHeight="1" x14ac:dyDescent="0.2">
      <c r="B89" s="215"/>
      <c r="C89" s="215"/>
      <c r="E89" s="215"/>
      <c r="F89" s="215"/>
      <c r="I89" s="215"/>
    </row>
    <row r="90" spans="2:9" s="52" customFormat="1" ht="18" customHeight="1" x14ac:dyDescent="0.2">
      <c r="B90" s="215"/>
      <c r="C90" s="215"/>
      <c r="E90" s="215"/>
      <c r="F90" s="215"/>
      <c r="I90" s="215"/>
    </row>
    <row r="91" spans="2:9" s="52" customFormat="1" ht="18" customHeight="1" x14ac:dyDescent="0.2">
      <c r="B91" s="215"/>
      <c r="C91" s="215"/>
      <c r="E91" s="215"/>
      <c r="F91" s="215"/>
      <c r="I91" s="215"/>
    </row>
    <row r="92" spans="2:9" s="52" customFormat="1" ht="18" customHeight="1" x14ac:dyDescent="0.2">
      <c r="B92" s="215"/>
      <c r="C92" s="215"/>
      <c r="E92" s="215"/>
      <c r="F92" s="215"/>
      <c r="I92" s="215"/>
    </row>
    <row r="93" spans="2:9" s="52" customFormat="1" ht="18" customHeight="1" x14ac:dyDescent="0.2">
      <c r="B93" s="215"/>
      <c r="C93" s="215"/>
      <c r="E93" s="215"/>
      <c r="F93" s="215"/>
      <c r="I93" s="215"/>
    </row>
    <row r="94" spans="2:9" s="52" customFormat="1" ht="18" customHeight="1" x14ac:dyDescent="0.2">
      <c r="B94" s="215"/>
      <c r="C94" s="215"/>
      <c r="E94" s="215"/>
      <c r="F94" s="215"/>
      <c r="I94" s="215"/>
    </row>
    <row r="95" spans="2:9" s="52" customFormat="1" ht="18" customHeight="1" x14ac:dyDescent="0.2">
      <c r="B95" s="215"/>
      <c r="C95" s="215"/>
      <c r="E95" s="215"/>
      <c r="F95" s="215"/>
      <c r="I95" s="215"/>
    </row>
    <row r="96" spans="2:9" s="52" customFormat="1" ht="18" customHeight="1" x14ac:dyDescent="0.2">
      <c r="B96" s="215"/>
      <c r="C96" s="215"/>
      <c r="E96" s="215"/>
      <c r="F96" s="215"/>
      <c r="I96" s="215"/>
    </row>
    <row r="97" spans="2:9" s="52" customFormat="1" ht="18" customHeight="1" x14ac:dyDescent="0.2">
      <c r="B97" s="215"/>
      <c r="C97" s="215"/>
      <c r="E97" s="215"/>
      <c r="F97" s="215"/>
      <c r="I97" s="215"/>
    </row>
    <row r="98" spans="2:9" s="52" customFormat="1" ht="18" customHeight="1" x14ac:dyDescent="0.2">
      <c r="B98" s="215"/>
      <c r="C98" s="215"/>
      <c r="E98" s="215"/>
      <c r="F98" s="215"/>
      <c r="I98" s="215"/>
    </row>
    <row r="99" spans="2:9" s="52" customFormat="1" ht="18" customHeight="1" x14ac:dyDescent="0.2">
      <c r="B99" s="215"/>
      <c r="C99" s="215"/>
      <c r="E99" s="215"/>
      <c r="F99" s="215"/>
      <c r="I99" s="215"/>
    </row>
    <row r="100" spans="2:9" s="52" customFormat="1" ht="18" customHeight="1" x14ac:dyDescent="0.2">
      <c r="B100" s="215"/>
      <c r="C100" s="215"/>
      <c r="E100" s="215"/>
      <c r="F100" s="215"/>
      <c r="I100" s="215"/>
    </row>
    <row r="101" spans="2:9" s="52" customFormat="1" ht="18" customHeight="1" x14ac:dyDescent="0.2">
      <c r="B101" s="215"/>
      <c r="C101" s="215"/>
      <c r="E101" s="215"/>
      <c r="F101" s="215"/>
      <c r="I101" s="215"/>
    </row>
    <row r="102" spans="2:9" s="52" customFormat="1" ht="18" customHeight="1" x14ac:dyDescent="0.2">
      <c r="B102" s="215"/>
      <c r="C102" s="215"/>
      <c r="E102" s="215"/>
      <c r="F102" s="215"/>
      <c r="I102" s="215"/>
    </row>
    <row r="103" spans="2:9" s="52" customFormat="1" ht="18" customHeight="1" x14ac:dyDescent="0.2">
      <c r="B103" s="215"/>
      <c r="C103" s="215"/>
      <c r="E103" s="215"/>
      <c r="F103" s="215"/>
      <c r="I103" s="215"/>
    </row>
    <row r="104" spans="2:9" s="52" customFormat="1" ht="18" customHeight="1" x14ac:dyDescent="0.2">
      <c r="B104" s="215"/>
      <c r="C104" s="215"/>
      <c r="E104" s="215"/>
      <c r="F104" s="215"/>
      <c r="I104" s="215"/>
    </row>
    <row r="105" spans="2:9" s="52" customFormat="1" ht="18" customHeight="1" x14ac:dyDescent="0.2">
      <c r="B105" s="215"/>
      <c r="C105" s="215"/>
      <c r="E105" s="215"/>
      <c r="F105" s="215"/>
      <c r="I105" s="215"/>
    </row>
    <row r="106" spans="2:9" s="52" customFormat="1" ht="18" customHeight="1" x14ac:dyDescent="0.2">
      <c r="B106" s="215"/>
      <c r="C106" s="215"/>
      <c r="E106" s="215"/>
      <c r="F106" s="215"/>
      <c r="I106" s="215"/>
    </row>
    <row r="107" spans="2:9" s="52" customFormat="1" ht="18" customHeight="1" x14ac:dyDescent="0.2">
      <c r="B107" s="215"/>
      <c r="C107" s="215"/>
      <c r="E107" s="215"/>
      <c r="F107" s="215"/>
      <c r="I107" s="215"/>
    </row>
    <row r="108" spans="2:9" s="52" customFormat="1" ht="18" customHeight="1" x14ac:dyDescent="0.2">
      <c r="B108" s="215"/>
      <c r="C108" s="215"/>
      <c r="E108" s="215"/>
      <c r="F108" s="215"/>
      <c r="I108" s="215"/>
    </row>
    <row r="109" spans="2:9" s="52" customFormat="1" ht="18" customHeight="1" x14ac:dyDescent="0.2">
      <c r="B109" s="215"/>
      <c r="C109" s="215"/>
      <c r="E109" s="215"/>
      <c r="F109" s="215"/>
      <c r="I109" s="215"/>
    </row>
    <row r="110" spans="2:9" s="52" customFormat="1" ht="18" customHeight="1" x14ac:dyDescent="0.2">
      <c r="B110" s="215"/>
      <c r="C110" s="215"/>
      <c r="E110" s="215"/>
      <c r="F110" s="215"/>
      <c r="I110" s="215"/>
    </row>
    <row r="111" spans="2:9" s="52" customFormat="1" ht="18" customHeight="1" x14ac:dyDescent="0.2">
      <c r="B111" s="215"/>
      <c r="C111" s="215"/>
      <c r="E111" s="215"/>
      <c r="F111" s="215"/>
      <c r="I111" s="215"/>
    </row>
    <row r="112" spans="2:9" s="52" customFormat="1" ht="18" customHeight="1" x14ac:dyDescent="0.2">
      <c r="B112" s="215"/>
      <c r="C112" s="215"/>
      <c r="E112" s="215"/>
      <c r="F112" s="215"/>
      <c r="I112" s="215"/>
    </row>
    <row r="113" spans="2:9" s="52" customFormat="1" ht="18" customHeight="1" x14ac:dyDescent="0.2">
      <c r="B113" s="215"/>
      <c r="C113" s="215"/>
      <c r="E113" s="215"/>
      <c r="F113" s="215"/>
      <c r="I113" s="215"/>
    </row>
    <row r="114" spans="2:9" s="52" customFormat="1" ht="18" customHeight="1" x14ac:dyDescent="0.2">
      <c r="B114" s="215"/>
      <c r="C114" s="215"/>
      <c r="E114" s="215"/>
      <c r="F114" s="215"/>
      <c r="I114" s="215"/>
    </row>
    <row r="115" spans="2:9" s="52" customFormat="1" ht="18" customHeight="1" x14ac:dyDescent="0.2">
      <c r="B115" s="215"/>
      <c r="C115" s="215"/>
      <c r="E115" s="215"/>
      <c r="F115" s="215"/>
      <c r="I115" s="215"/>
    </row>
    <row r="116" spans="2:9" s="52" customFormat="1" ht="18" customHeight="1" x14ac:dyDescent="0.2">
      <c r="B116" s="215"/>
      <c r="C116" s="215"/>
      <c r="E116" s="215"/>
      <c r="F116" s="215"/>
      <c r="I116" s="215"/>
    </row>
    <row r="117" spans="2:9" s="52" customFormat="1" ht="18" customHeight="1" x14ac:dyDescent="0.2">
      <c r="B117" s="215"/>
      <c r="C117" s="215"/>
      <c r="E117" s="215"/>
      <c r="F117" s="215"/>
      <c r="I117" s="215"/>
    </row>
    <row r="118" spans="2:9" s="52" customFormat="1" ht="18" customHeight="1" x14ac:dyDescent="0.2">
      <c r="B118" s="215"/>
      <c r="C118" s="215"/>
      <c r="E118" s="215"/>
      <c r="F118" s="215"/>
      <c r="I118" s="215"/>
    </row>
    <row r="119" spans="2:9" s="52" customFormat="1" ht="18" customHeight="1" x14ac:dyDescent="0.2">
      <c r="B119" s="215"/>
      <c r="C119" s="215"/>
      <c r="E119" s="215"/>
      <c r="F119" s="215"/>
      <c r="I119" s="215"/>
    </row>
    <row r="120" spans="2:9" s="52" customFormat="1" ht="18" customHeight="1" x14ac:dyDescent="0.2">
      <c r="B120" s="215"/>
      <c r="C120" s="215"/>
      <c r="E120" s="215"/>
      <c r="F120" s="215"/>
      <c r="I120" s="215"/>
    </row>
    <row r="121" spans="2:9" s="52" customFormat="1" ht="18" customHeight="1" x14ac:dyDescent="0.2">
      <c r="B121" s="215"/>
      <c r="C121" s="215"/>
      <c r="E121" s="215"/>
      <c r="F121" s="215"/>
      <c r="I121" s="215"/>
    </row>
    <row r="122" spans="2:9" s="52" customFormat="1" ht="18" customHeight="1" x14ac:dyDescent="0.2">
      <c r="B122" s="215"/>
      <c r="C122" s="215"/>
      <c r="E122" s="215"/>
      <c r="F122" s="215"/>
      <c r="I122" s="215"/>
    </row>
    <row r="123" spans="2:9" s="52" customFormat="1" ht="18" customHeight="1" x14ac:dyDescent="0.2">
      <c r="B123" s="215"/>
      <c r="C123" s="215"/>
      <c r="E123" s="215"/>
      <c r="F123" s="215"/>
      <c r="I123" s="215"/>
    </row>
    <row r="124" spans="2:9" s="52" customFormat="1" ht="18" customHeight="1" x14ac:dyDescent="0.2">
      <c r="B124" s="215"/>
      <c r="C124" s="215"/>
      <c r="E124" s="215"/>
      <c r="F124" s="215"/>
      <c r="I124" s="215"/>
    </row>
    <row r="125" spans="2:9" s="52" customFormat="1" ht="18" customHeight="1" x14ac:dyDescent="0.2">
      <c r="B125" s="215"/>
      <c r="C125" s="215"/>
      <c r="E125" s="215"/>
      <c r="F125" s="215"/>
      <c r="I125" s="215"/>
    </row>
    <row r="126" spans="2:9" s="52" customFormat="1" ht="18" customHeight="1" x14ac:dyDescent="0.2">
      <c r="B126" s="215"/>
      <c r="C126" s="215"/>
      <c r="E126" s="215"/>
      <c r="F126" s="215"/>
      <c r="I126" s="215"/>
    </row>
    <row r="127" spans="2:9" s="52" customFormat="1" ht="18" customHeight="1" x14ac:dyDescent="0.2">
      <c r="B127" s="215"/>
      <c r="C127" s="215"/>
      <c r="E127" s="215"/>
      <c r="F127" s="215"/>
      <c r="I127" s="215"/>
    </row>
    <row r="128" spans="2:9" s="52" customFormat="1" ht="18" customHeight="1" x14ac:dyDescent="0.2">
      <c r="B128" s="215"/>
      <c r="C128" s="215"/>
      <c r="E128" s="215"/>
      <c r="F128" s="215"/>
      <c r="I128" s="215"/>
    </row>
    <row r="129" spans="2:9" s="52" customFormat="1" ht="18" customHeight="1" x14ac:dyDescent="0.2">
      <c r="B129" s="215"/>
      <c r="C129" s="215"/>
      <c r="E129" s="215"/>
      <c r="F129" s="215"/>
      <c r="I129" s="215"/>
    </row>
    <row r="130" spans="2:9" s="52" customFormat="1" ht="18" customHeight="1" x14ac:dyDescent="0.2">
      <c r="B130" s="215"/>
      <c r="C130" s="215"/>
      <c r="E130" s="215"/>
      <c r="F130" s="215"/>
      <c r="I130" s="215"/>
    </row>
    <row r="131" spans="2:9" s="52" customFormat="1" ht="18" customHeight="1" x14ac:dyDescent="0.2">
      <c r="B131" s="215"/>
      <c r="C131" s="215"/>
      <c r="E131" s="215"/>
      <c r="F131" s="215"/>
      <c r="I131" s="215"/>
    </row>
    <row r="132" spans="2:9" s="52" customFormat="1" ht="18" customHeight="1" x14ac:dyDescent="0.2">
      <c r="B132" s="215"/>
      <c r="C132" s="215"/>
      <c r="E132" s="215"/>
      <c r="F132" s="215"/>
      <c r="I132" s="215"/>
    </row>
    <row r="133" spans="2:9" s="52" customFormat="1" ht="18" customHeight="1" x14ac:dyDescent="0.2">
      <c r="B133" s="215"/>
      <c r="C133" s="215"/>
      <c r="E133" s="215"/>
      <c r="F133" s="215"/>
      <c r="I133" s="215"/>
    </row>
    <row r="134" spans="2:9" s="52" customFormat="1" ht="18" customHeight="1" x14ac:dyDescent="0.2">
      <c r="B134" s="215"/>
      <c r="C134" s="215"/>
      <c r="E134" s="215"/>
      <c r="F134" s="215"/>
      <c r="I134" s="215"/>
    </row>
    <row r="135" spans="2:9" s="52" customFormat="1" ht="18" customHeight="1" x14ac:dyDescent="0.2">
      <c r="B135" s="215"/>
      <c r="C135" s="215"/>
      <c r="E135" s="215"/>
      <c r="F135" s="215"/>
      <c r="I135" s="215"/>
    </row>
    <row r="136" spans="2:9" s="52" customFormat="1" ht="18" customHeight="1" x14ac:dyDescent="0.2">
      <c r="B136" s="215"/>
      <c r="C136" s="215"/>
      <c r="E136" s="215"/>
      <c r="F136" s="215"/>
      <c r="I136" s="215"/>
    </row>
    <row r="137" spans="2:9" s="52" customFormat="1" ht="18" customHeight="1" x14ac:dyDescent="0.2">
      <c r="B137" s="215"/>
      <c r="C137" s="215"/>
      <c r="E137" s="215"/>
      <c r="F137" s="215"/>
      <c r="I137" s="215"/>
    </row>
    <row r="138" spans="2:9" s="52" customFormat="1" ht="18" customHeight="1" x14ac:dyDescent="0.2">
      <c r="B138" s="215"/>
      <c r="C138" s="215"/>
      <c r="E138" s="215"/>
      <c r="F138" s="215"/>
      <c r="I138" s="215"/>
    </row>
    <row r="139" spans="2:9" s="52" customFormat="1" ht="18" customHeight="1" x14ac:dyDescent="0.2">
      <c r="B139" s="215"/>
      <c r="C139" s="215"/>
      <c r="E139" s="215"/>
      <c r="F139" s="215"/>
      <c r="I139" s="215"/>
    </row>
    <row r="140" spans="2:9" s="52" customFormat="1" ht="18" customHeight="1" x14ac:dyDescent="0.2">
      <c r="B140" s="215"/>
      <c r="C140" s="215"/>
      <c r="E140" s="215"/>
      <c r="F140" s="215"/>
      <c r="I140" s="215"/>
    </row>
    <row r="141" spans="2:9" s="52" customFormat="1" ht="18" customHeight="1" x14ac:dyDescent="0.2">
      <c r="B141" s="215"/>
      <c r="C141" s="215"/>
      <c r="E141" s="215"/>
      <c r="F141" s="215"/>
      <c r="I141" s="215"/>
    </row>
    <row r="142" spans="2:9" s="52" customFormat="1" ht="18" customHeight="1" x14ac:dyDescent="0.2">
      <c r="B142" s="215"/>
      <c r="C142" s="215"/>
      <c r="E142" s="215"/>
      <c r="F142" s="215"/>
      <c r="I142" s="215"/>
    </row>
    <row r="143" spans="2:9" s="52" customFormat="1" ht="18" customHeight="1" x14ac:dyDescent="0.2">
      <c r="B143" s="215"/>
      <c r="C143" s="215"/>
      <c r="E143" s="215"/>
      <c r="F143" s="215"/>
      <c r="I143" s="215"/>
    </row>
    <row r="144" spans="2:9" s="52" customFormat="1" ht="18" customHeight="1" x14ac:dyDescent="0.2">
      <c r="B144" s="215"/>
      <c r="C144" s="215"/>
      <c r="E144" s="215"/>
      <c r="F144" s="215"/>
      <c r="I144" s="215"/>
    </row>
    <row r="145" spans="2:9" s="52" customFormat="1" ht="18" customHeight="1" x14ac:dyDescent="0.2">
      <c r="B145" s="215"/>
      <c r="C145" s="215"/>
      <c r="E145" s="215"/>
      <c r="F145" s="215"/>
      <c r="I145" s="215"/>
    </row>
    <row r="146" spans="2:9" s="52" customFormat="1" ht="18" customHeight="1" x14ac:dyDescent="0.2">
      <c r="B146" s="215"/>
      <c r="C146" s="215"/>
      <c r="E146" s="215"/>
      <c r="F146" s="215"/>
      <c r="I146" s="215"/>
    </row>
    <row r="147" spans="2:9" s="52" customFormat="1" ht="18" customHeight="1" x14ac:dyDescent="0.2">
      <c r="B147" s="215"/>
      <c r="C147" s="215"/>
      <c r="E147" s="215"/>
      <c r="F147" s="215"/>
      <c r="I147" s="215"/>
    </row>
    <row r="148" spans="2:9" s="52" customFormat="1" ht="18" customHeight="1" x14ac:dyDescent="0.2">
      <c r="B148" s="215"/>
      <c r="C148" s="215"/>
      <c r="E148" s="215"/>
      <c r="F148" s="215"/>
      <c r="I148" s="215"/>
    </row>
    <row r="149" spans="2:9" s="52" customFormat="1" ht="18" customHeight="1" x14ac:dyDescent="0.2">
      <c r="B149" s="215"/>
      <c r="C149" s="215"/>
      <c r="E149" s="215"/>
      <c r="F149" s="215"/>
      <c r="I149" s="215"/>
    </row>
    <row r="150" spans="2:9" s="52" customFormat="1" ht="18" customHeight="1" x14ac:dyDescent="0.2">
      <c r="B150" s="215"/>
      <c r="C150" s="215"/>
      <c r="E150" s="215"/>
      <c r="F150" s="215"/>
      <c r="I150" s="215"/>
    </row>
    <row r="151" spans="2:9" s="52" customFormat="1" ht="18" customHeight="1" x14ac:dyDescent="0.2">
      <c r="B151" s="215"/>
      <c r="C151" s="215"/>
      <c r="E151" s="215"/>
      <c r="F151" s="215"/>
      <c r="I151" s="215"/>
    </row>
    <row r="152" spans="2:9" s="52" customFormat="1" ht="18" customHeight="1" x14ac:dyDescent="0.2">
      <c r="B152" s="215"/>
      <c r="C152" s="215"/>
      <c r="E152" s="215"/>
      <c r="F152" s="215"/>
      <c r="I152" s="215"/>
    </row>
    <row r="153" spans="2:9" s="52" customFormat="1" ht="18" customHeight="1" x14ac:dyDescent="0.2">
      <c r="B153" s="215"/>
      <c r="C153" s="215"/>
      <c r="E153" s="215"/>
      <c r="F153" s="215"/>
      <c r="I153" s="215"/>
    </row>
    <row r="154" spans="2:9" s="52" customFormat="1" ht="18" customHeight="1" x14ac:dyDescent="0.2">
      <c r="B154" s="215"/>
      <c r="C154" s="215"/>
      <c r="E154" s="215"/>
      <c r="F154" s="215"/>
      <c r="I154" s="215"/>
    </row>
    <row r="155" spans="2:9" s="52" customFormat="1" ht="18" customHeight="1" x14ac:dyDescent="0.2">
      <c r="B155" s="215"/>
      <c r="C155" s="215"/>
      <c r="E155" s="215"/>
      <c r="F155" s="215"/>
      <c r="I155" s="215"/>
    </row>
    <row r="156" spans="2:9" s="52" customFormat="1" ht="18" customHeight="1" x14ac:dyDescent="0.2">
      <c r="B156" s="215"/>
      <c r="C156" s="215"/>
      <c r="E156" s="215"/>
      <c r="F156" s="215"/>
      <c r="I156" s="215"/>
    </row>
    <row r="157" spans="2:9" s="52" customFormat="1" ht="18" customHeight="1" x14ac:dyDescent="0.2">
      <c r="B157" s="215"/>
      <c r="C157" s="215"/>
      <c r="E157" s="215"/>
      <c r="F157" s="215"/>
      <c r="I157" s="215"/>
    </row>
    <row r="158" spans="2:9" s="52" customFormat="1" ht="18" customHeight="1" x14ac:dyDescent="0.2">
      <c r="B158" s="215"/>
      <c r="C158" s="215"/>
      <c r="E158" s="215"/>
      <c r="F158" s="215"/>
      <c r="I158" s="215"/>
    </row>
    <row r="159" spans="2:9" s="52" customFormat="1" ht="18" customHeight="1" x14ac:dyDescent="0.2">
      <c r="B159" s="215"/>
      <c r="C159" s="215"/>
      <c r="E159" s="215"/>
      <c r="F159" s="215"/>
      <c r="I159" s="215"/>
    </row>
    <row r="160" spans="2:9" s="52" customFormat="1" ht="18" customHeight="1" x14ac:dyDescent="0.2">
      <c r="B160" s="215"/>
      <c r="C160" s="215"/>
      <c r="E160" s="215"/>
      <c r="F160" s="215"/>
      <c r="I160" s="215"/>
    </row>
    <row r="161" spans="2:9" s="52" customFormat="1" ht="18" customHeight="1" x14ac:dyDescent="0.2">
      <c r="B161" s="215"/>
      <c r="C161" s="215"/>
      <c r="E161" s="215"/>
      <c r="F161" s="215"/>
      <c r="I161" s="215"/>
    </row>
    <row r="162" spans="2:9" s="52" customFormat="1" ht="18" customHeight="1" x14ac:dyDescent="0.2">
      <c r="B162" s="215"/>
      <c r="C162" s="215"/>
      <c r="E162" s="215"/>
      <c r="F162" s="215"/>
      <c r="I162" s="215"/>
    </row>
    <row r="163" spans="2:9" s="52" customFormat="1" ht="18" customHeight="1" x14ac:dyDescent="0.2">
      <c r="B163" s="215"/>
      <c r="C163" s="215"/>
      <c r="E163" s="215"/>
      <c r="F163" s="215"/>
      <c r="I163" s="215"/>
    </row>
    <row r="164" spans="2:9" s="52" customFormat="1" ht="18" customHeight="1" x14ac:dyDescent="0.2">
      <c r="B164" s="215"/>
      <c r="C164" s="215"/>
      <c r="E164" s="215"/>
      <c r="F164" s="215"/>
      <c r="I164" s="215"/>
    </row>
    <row r="165" spans="2:9" s="52" customFormat="1" ht="18" customHeight="1" x14ac:dyDescent="0.2">
      <c r="B165" s="215"/>
      <c r="C165" s="215"/>
      <c r="E165" s="215"/>
      <c r="F165" s="215"/>
      <c r="I165" s="215"/>
    </row>
    <row r="166" spans="2:9" s="52" customFormat="1" ht="18" customHeight="1" x14ac:dyDescent="0.2">
      <c r="B166" s="215"/>
      <c r="C166" s="215"/>
      <c r="E166" s="215"/>
      <c r="F166" s="215"/>
      <c r="I166" s="215"/>
    </row>
    <row r="167" spans="2:9" s="52" customFormat="1" ht="18" customHeight="1" x14ac:dyDescent="0.2">
      <c r="B167" s="215"/>
      <c r="C167" s="215"/>
      <c r="E167" s="215"/>
      <c r="F167" s="215"/>
      <c r="I167" s="215"/>
    </row>
    <row r="168" spans="2:9" s="52" customFormat="1" ht="18" customHeight="1" x14ac:dyDescent="0.2">
      <c r="B168" s="215"/>
      <c r="C168" s="215"/>
      <c r="E168" s="215"/>
      <c r="F168" s="215"/>
      <c r="I168" s="215"/>
    </row>
    <row r="169" spans="2:9" s="52" customFormat="1" ht="18" customHeight="1" x14ac:dyDescent="0.2">
      <c r="B169" s="215"/>
      <c r="C169" s="215"/>
      <c r="E169" s="215"/>
      <c r="F169" s="215"/>
      <c r="I169" s="215"/>
    </row>
    <row r="170" spans="2:9" s="52" customFormat="1" ht="18" customHeight="1" x14ac:dyDescent="0.2">
      <c r="B170" s="215"/>
      <c r="C170" s="215"/>
      <c r="E170" s="215"/>
      <c r="F170" s="215"/>
      <c r="I170" s="215"/>
    </row>
    <row r="171" spans="2:9" s="52" customFormat="1" ht="18" customHeight="1" x14ac:dyDescent="0.2">
      <c r="B171" s="215"/>
      <c r="C171" s="215"/>
      <c r="E171" s="215"/>
      <c r="F171" s="215"/>
      <c r="I171" s="215"/>
    </row>
    <row r="172" spans="2:9" s="52" customFormat="1" ht="18" customHeight="1" x14ac:dyDescent="0.2">
      <c r="B172" s="215"/>
      <c r="C172" s="215"/>
      <c r="E172" s="215"/>
      <c r="F172" s="215"/>
      <c r="I172" s="215"/>
    </row>
    <row r="173" spans="2:9" s="52" customFormat="1" ht="18" customHeight="1" x14ac:dyDescent="0.2">
      <c r="B173" s="215"/>
      <c r="C173" s="215"/>
      <c r="E173" s="215"/>
      <c r="F173" s="215"/>
      <c r="I173" s="215"/>
    </row>
    <row r="174" spans="2:9" s="52" customFormat="1" ht="18" customHeight="1" x14ac:dyDescent="0.2">
      <c r="B174" s="215"/>
      <c r="C174" s="215"/>
      <c r="E174" s="215"/>
      <c r="F174" s="215"/>
      <c r="I174" s="215"/>
    </row>
    <row r="175" spans="2:9" s="52" customFormat="1" ht="18" customHeight="1" x14ac:dyDescent="0.2">
      <c r="B175" s="215"/>
      <c r="C175" s="215"/>
      <c r="E175" s="215"/>
      <c r="F175" s="215"/>
      <c r="I175" s="215"/>
    </row>
    <row r="176" spans="2:9" s="52" customFormat="1" ht="18" customHeight="1" x14ac:dyDescent="0.2">
      <c r="B176" s="215"/>
      <c r="C176" s="215"/>
      <c r="E176" s="215"/>
      <c r="F176" s="215"/>
      <c r="I176" s="215"/>
    </row>
    <row r="177" spans="2:9" s="52" customFormat="1" ht="18" customHeight="1" x14ac:dyDescent="0.2">
      <c r="B177" s="215"/>
      <c r="C177" s="215"/>
      <c r="E177" s="215"/>
      <c r="F177" s="215"/>
      <c r="I177" s="215"/>
    </row>
    <row r="178" spans="2:9" s="52" customFormat="1" ht="18" customHeight="1" x14ac:dyDescent="0.2">
      <c r="B178" s="215"/>
      <c r="C178" s="215"/>
      <c r="E178" s="215"/>
      <c r="F178" s="215"/>
      <c r="I178" s="215"/>
    </row>
    <row r="179" spans="2:9" s="52" customFormat="1" ht="18" customHeight="1" x14ac:dyDescent="0.2">
      <c r="B179" s="215"/>
      <c r="C179" s="215"/>
      <c r="E179" s="215"/>
      <c r="F179" s="215"/>
      <c r="I179" s="215"/>
    </row>
    <row r="180" spans="2:9" s="52" customFormat="1" ht="18" customHeight="1" x14ac:dyDescent="0.2">
      <c r="B180" s="215"/>
      <c r="C180" s="215"/>
      <c r="E180" s="215"/>
      <c r="F180" s="215"/>
      <c r="I180" s="215"/>
    </row>
    <row r="181" spans="2:9" s="52" customFormat="1" ht="18" customHeight="1" x14ac:dyDescent="0.2">
      <c r="B181" s="215"/>
      <c r="C181" s="215"/>
      <c r="E181" s="215"/>
      <c r="F181" s="215"/>
      <c r="I181" s="215"/>
    </row>
    <row r="182" spans="2:9" s="52" customFormat="1" ht="18" customHeight="1" x14ac:dyDescent="0.2">
      <c r="B182" s="215"/>
      <c r="C182" s="215"/>
      <c r="E182" s="215"/>
      <c r="F182" s="215"/>
      <c r="I182" s="215"/>
    </row>
    <row r="183" spans="2:9" s="52" customFormat="1" ht="18" customHeight="1" x14ac:dyDescent="0.2">
      <c r="B183" s="215"/>
      <c r="C183" s="215"/>
      <c r="E183" s="215"/>
      <c r="F183" s="215"/>
      <c r="I183" s="215"/>
    </row>
    <row r="184" spans="2:9" s="52" customFormat="1" ht="18" customHeight="1" x14ac:dyDescent="0.2">
      <c r="B184" s="215"/>
      <c r="C184" s="215"/>
      <c r="E184" s="215"/>
      <c r="F184" s="215"/>
      <c r="I184" s="215"/>
    </row>
    <row r="185" spans="2:9" s="52" customFormat="1" ht="18" customHeight="1" x14ac:dyDescent="0.2">
      <c r="B185" s="215"/>
      <c r="C185" s="215"/>
      <c r="E185" s="215"/>
      <c r="F185" s="215"/>
      <c r="I185" s="215"/>
    </row>
    <row r="186" spans="2:9" s="52" customFormat="1" ht="18" customHeight="1" x14ac:dyDescent="0.2">
      <c r="B186" s="215"/>
      <c r="C186" s="215"/>
      <c r="E186" s="215"/>
      <c r="F186" s="215"/>
      <c r="I186" s="215"/>
    </row>
    <row r="187" spans="2:9" s="52" customFormat="1" ht="18" customHeight="1" x14ac:dyDescent="0.2">
      <c r="B187" s="215"/>
      <c r="C187" s="215"/>
      <c r="E187" s="215"/>
      <c r="F187" s="215"/>
      <c r="I187" s="215"/>
    </row>
    <row r="188" spans="2:9" s="52" customFormat="1" ht="18" customHeight="1" x14ac:dyDescent="0.2">
      <c r="B188" s="215"/>
      <c r="C188" s="215"/>
      <c r="E188" s="215"/>
      <c r="F188" s="215"/>
      <c r="I188" s="215"/>
    </row>
    <row r="189" spans="2:9" s="52" customFormat="1" ht="18" customHeight="1" x14ac:dyDescent="0.2">
      <c r="B189" s="215"/>
      <c r="C189" s="215"/>
      <c r="E189" s="215"/>
      <c r="F189" s="215"/>
      <c r="I189" s="215"/>
    </row>
    <row r="190" spans="2:9" s="52" customFormat="1" ht="18" customHeight="1" x14ac:dyDescent="0.2">
      <c r="B190" s="215"/>
      <c r="C190" s="215"/>
      <c r="E190" s="215"/>
      <c r="F190" s="215"/>
      <c r="I190" s="215"/>
    </row>
    <row r="191" spans="2:9" s="52" customFormat="1" ht="18" customHeight="1" x14ac:dyDescent="0.2">
      <c r="B191" s="215"/>
      <c r="C191" s="215"/>
      <c r="E191" s="215"/>
      <c r="F191" s="215"/>
      <c r="I191" s="215"/>
    </row>
    <row r="192" spans="2:9" s="52" customFormat="1" ht="18" customHeight="1" x14ac:dyDescent="0.2">
      <c r="B192" s="215"/>
      <c r="C192" s="215"/>
      <c r="E192" s="215"/>
      <c r="F192" s="215"/>
      <c r="I192" s="215"/>
    </row>
    <row r="193" spans="2:9" s="52" customFormat="1" ht="18" customHeight="1" x14ac:dyDescent="0.2">
      <c r="B193" s="215"/>
      <c r="C193" s="215"/>
      <c r="E193" s="215"/>
      <c r="F193" s="215"/>
      <c r="I193" s="215"/>
    </row>
    <row r="194" spans="2:9" s="52" customFormat="1" ht="18" customHeight="1" x14ac:dyDescent="0.2">
      <c r="B194" s="215"/>
      <c r="C194" s="215"/>
      <c r="E194" s="215"/>
      <c r="F194" s="215"/>
      <c r="I194" s="215"/>
    </row>
    <row r="195" spans="2:9" s="52" customFormat="1" ht="18" customHeight="1" x14ac:dyDescent="0.2">
      <c r="B195" s="215"/>
      <c r="C195" s="215"/>
      <c r="E195" s="215"/>
      <c r="F195" s="215"/>
      <c r="I195" s="215"/>
    </row>
    <row r="196" spans="2:9" s="52" customFormat="1" ht="18" customHeight="1" x14ac:dyDescent="0.2">
      <c r="B196" s="215"/>
      <c r="C196" s="215"/>
      <c r="E196" s="215"/>
      <c r="F196" s="215"/>
      <c r="I196" s="215"/>
    </row>
    <row r="197" spans="2:9" s="52" customFormat="1" ht="18" customHeight="1" x14ac:dyDescent="0.2">
      <c r="B197" s="215"/>
      <c r="C197" s="215"/>
      <c r="E197" s="215"/>
      <c r="F197" s="215"/>
      <c r="I197" s="215"/>
    </row>
    <row r="198" spans="2:9" s="52" customFormat="1" ht="18" customHeight="1" x14ac:dyDescent="0.2">
      <c r="B198" s="215"/>
      <c r="C198" s="215"/>
      <c r="E198" s="215"/>
      <c r="F198" s="215"/>
      <c r="I198" s="215"/>
    </row>
    <row r="199" spans="2:9" s="52" customFormat="1" ht="18" customHeight="1" x14ac:dyDescent="0.2">
      <c r="B199" s="215"/>
      <c r="C199" s="215"/>
      <c r="E199" s="215"/>
      <c r="F199" s="215"/>
      <c r="I199" s="215"/>
    </row>
    <row r="200" spans="2:9" s="52" customFormat="1" ht="18" customHeight="1" x14ac:dyDescent="0.2">
      <c r="B200" s="215"/>
      <c r="C200" s="215"/>
      <c r="E200" s="215"/>
      <c r="F200" s="215"/>
      <c r="I200" s="215"/>
    </row>
    <row r="201" spans="2:9" s="52" customFormat="1" ht="18" customHeight="1" x14ac:dyDescent="0.2">
      <c r="B201" s="215"/>
      <c r="C201" s="215"/>
      <c r="E201" s="215"/>
      <c r="F201" s="215"/>
      <c r="I201" s="215"/>
    </row>
    <row r="202" spans="2:9" s="52" customFormat="1" ht="18" customHeight="1" x14ac:dyDescent="0.2">
      <c r="B202" s="215"/>
      <c r="C202" s="215"/>
      <c r="E202" s="215"/>
      <c r="F202" s="215"/>
      <c r="I202" s="215"/>
    </row>
    <row r="203" spans="2:9" s="52" customFormat="1" ht="18" customHeight="1" x14ac:dyDescent="0.2">
      <c r="B203" s="215"/>
      <c r="C203" s="215"/>
      <c r="E203" s="215"/>
      <c r="F203" s="215"/>
      <c r="I203" s="215"/>
    </row>
    <row r="204" spans="2:9" s="52" customFormat="1" ht="18" customHeight="1" x14ac:dyDescent="0.2">
      <c r="B204" s="215"/>
      <c r="C204" s="215"/>
      <c r="E204" s="215"/>
      <c r="F204" s="215"/>
      <c r="I204" s="215"/>
    </row>
    <row r="205" spans="2:9" s="52" customFormat="1" ht="18" customHeight="1" x14ac:dyDescent="0.2">
      <c r="B205" s="215"/>
      <c r="C205" s="215"/>
      <c r="E205" s="215"/>
      <c r="F205" s="215"/>
      <c r="I205" s="215"/>
    </row>
    <row r="206" spans="2:9" s="52" customFormat="1" ht="18" customHeight="1" x14ac:dyDescent="0.2">
      <c r="B206" s="215"/>
      <c r="C206" s="215"/>
      <c r="E206" s="215"/>
      <c r="F206" s="215"/>
      <c r="I206" s="215"/>
    </row>
    <row r="207" spans="2:9" s="52" customFormat="1" ht="18" customHeight="1" x14ac:dyDescent="0.2">
      <c r="B207" s="215"/>
      <c r="C207" s="215"/>
      <c r="E207" s="215"/>
      <c r="F207" s="215"/>
      <c r="I207" s="215"/>
    </row>
    <row r="208" spans="2:9" s="52" customFormat="1" ht="18" customHeight="1" x14ac:dyDescent="0.2">
      <c r="B208" s="215"/>
      <c r="C208" s="215"/>
      <c r="E208" s="215"/>
      <c r="F208" s="215"/>
      <c r="I208" s="215"/>
    </row>
    <row r="209" spans="2:9" s="52" customFormat="1" ht="18" customHeight="1" x14ac:dyDescent="0.2">
      <c r="B209" s="215"/>
      <c r="C209" s="215"/>
      <c r="E209" s="215"/>
      <c r="F209" s="215"/>
      <c r="I209" s="215"/>
    </row>
    <row r="210" spans="2:9" s="52" customFormat="1" ht="18" customHeight="1" x14ac:dyDescent="0.2">
      <c r="B210" s="215"/>
      <c r="C210" s="215"/>
      <c r="E210" s="215"/>
      <c r="F210" s="215"/>
      <c r="I210" s="215"/>
    </row>
    <row r="211" spans="2:9" s="52" customFormat="1" ht="18" customHeight="1" x14ac:dyDescent="0.2">
      <c r="B211" s="215"/>
      <c r="C211" s="215"/>
      <c r="E211" s="215"/>
      <c r="F211" s="215"/>
      <c r="I211" s="215"/>
    </row>
    <row r="212" spans="2:9" s="52" customFormat="1" ht="18" customHeight="1" x14ac:dyDescent="0.2">
      <c r="B212" s="215"/>
      <c r="C212" s="215"/>
      <c r="E212" s="215"/>
      <c r="F212" s="215"/>
      <c r="I212" s="215"/>
    </row>
    <row r="213" spans="2:9" s="52" customFormat="1" ht="18" customHeight="1" x14ac:dyDescent="0.2">
      <c r="B213" s="215"/>
      <c r="C213" s="215"/>
      <c r="E213" s="215"/>
      <c r="F213" s="215"/>
      <c r="I213" s="215"/>
    </row>
    <row r="214" spans="2:9" s="52" customFormat="1" ht="18" customHeight="1" x14ac:dyDescent="0.2">
      <c r="B214" s="215"/>
      <c r="C214" s="215"/>
      <c r="E214" s="215"/>
      <c r="F214" s="215"/>
      <c r="I214" s="215"/>
    </row>
    <row r="215" spans="2:9" s="52" customFormat="1" ht="18" customHeight="1" x14ac:dyDescent="0.2">
      <c r="B215" s="215"/>
      <c r="C215" s="215"/>
      <c r="E215" s="215"/>
      <c r="F215" s="215"/>
      <c r="I215" s="215"/>
    </row>
    <row r="216" spans="2:9" s="52" customFormat="1" ht="18" customHeight="1" x14ac:dyDescent="0.2">
      <c r="B216" s="215"/>
      <c r="C216" s="215"/>
      <c r="E216" s="215"/>
      <c r="F216" s="215"/>
      <c r="I216" s="215"/>
    </row>
    <row r="217" spans="2:9" s="52" customFormat="1" ht="18" customHeight="1" x14ac:dyDescent="0.2">
      <c r="B217" s="215"/>
      <c r="C217" s="215"/>
      <c r="E217" s="215"/>
      <c r="F217" s="215"/>
      <c r="I217" s="215"/>
    </row>
    <row r="218" spans="2:9" s="52" customFormat="1" ht="18" customHeight="1" x14ac:dyDescent="0.2">
      <c r="B218" s="215"/>
      <c r="C218" s="215"/>
      <c r="E218" s="215"/>
      <c r="F218" s="215"/>
      <c r="I218" s="215"/>
    </row>
    <row r="219" spans="2:9" s="52" customFormat="1" ht="18" customHeight="1" x14ac:dyDescent="0.2">
      <c r="B219" s="215"/>
      <c r="C219" s="215"/>
      <c r="E219" s="215"/>
      <c r="F219" s="215"/>
      <c r="I219" s="215"/>
    </row>
    <row r="220" spans="2:9" s="52" customFormat="1" ht="18" customHeight="1" x14ac:dyDescent="0.2">
      <c r="B220" s="215"/>
      <c r="C220" s="215"/>
      <c r="E220" s="215"/>
      <c r="F220" s="215"/>
      <c r="I220" s="215"/>
    </row>
    <row r="221" spans="2:9" s="52" customFormat="1" ht="18" customHeight="1" x14ac:dyDescent="0.2">
      <c r="B221" s="215"/>
      <c r="C221" s="215"/>
      <c r="E221" s="215"/>
      <c r="F221" s="215"/>
      <c r="I221" s="215"/>
    </row>
    <row r="222" spans="2:9" s="52" customFormat="1" ht="18" customHeight="1" x14ac:dyDescent="0.2">
      <c r="B222" s="215"/>
      <c r="C222" s="215"/>
      <c r="E222" s="215"/>
      <c r="F222" s="215"/>
      <c r="I222" s="215"/>
    </row>
    <row r="223" spans="2:9" s="52" customFormat="1" ht="18" customHeight="1" x14ac:dyDescent="0.2">
      <c r="B223" s="215"/>
      <c r="C223" s="215"/>
      <c r="E223" s="215"/>
      <c r="F223" s="215"/>
      <c r="I223" s="215"/>
    </row>
    <row r="224" spans="2:9" s="52" customFormat="1" ht="18" customHeight="1" x14ac:dyDescent="0.2">
      <c r="B224" s="215"/>
      <c r="C224" s="215"/>
      <c r="E224" s="215"/>
      <c r="F224" s="215"/>
      <c r="I224" s="215"/>
    </row>
    <row r="225" spans="2:9" s="52" customFormat="1" ht="18" customHeight="1" x14ac:dyDescent="0.2">
      <c r="B225" s="215"/>
      <c r="C225" s="215"/>
      <c r="E225" s="215"/>
      <c r="F225" s="215"/>
      <c r="I225" s="215"/>
    </row>
    <row r="226" spans="2:9" s="52" customFormat="1" ht="18" customHeight="1" x14ac:dyDescent="0.2">
      <c r="B226" s="215"/>
      <c r="C226" s="215"/>
      <c r="E226" s="215"/>
      <c r="F226" s="215"/>
      <c r="I226" s="215"/>
    </row>
    <row r="227" spans="2:9" s="52" customFormat="1" ht="18" customHeight="1" x14ac:dyDescent="0.2">
      <c r="B227" s="215"/>
      <c r="C227" s="215"/>
      <c r="E227" s="215"/>
      <c r="F227" s="215"/>
      <c r="I227" s="215"/>
    </row>
    <row r="228" spans="2:9" s="52" customFormat="1" ht="18" customHeight="1" x14ac:dyDescent="0.2">
      <c r="B228" s="215"/>
      <c r="C228" s="215"/>
      <c r="E228" s="215"/>
      <c r="F228" s="215"/>
      <c r="I228" s="215"/>
    </row>
    <row r="229" spans="2:9" s="52" customFormat="1" ht="18" customHeight="1" x14ac:dyDescent="0.2">
      <c r="B229" s="215"/>
      <c r="C229" s="215"/>
      <c r="E229" s="215"/>
      <c r="F229" s="215"/>
      <c r="I229" s="215"/>
    </row>
    <row r="230" spans="2:9" s="52" customFormat="1" ht="18" customHeight="1" x14ac:dyDescent="0.2">
      <c r="B230" s="215"/>
      <c r="C230" s="215"/>
      <c r="E230" s="215"/>
      <c r="F230" s="215"/>
      <c r="I230" s="215"/>
    </row>
    <row r="231" spans="2:9" s="52" customFormat="1" ht="18" customHeight="1" x14ac:dyDescent="0.2">
      <c r="B231" s="215"/>
      <c r="C231" s="215"/>
      <c r="E231" s="215"/>
      <c r="F231" s="215"/>
      <c r="I231" s="215"/>
    </row>
    <row r="232" spans="2:9" s="52" customFormat="1" ht="18" customHeight="1" x14ac:dyDescent="0.2">
      <c r="B232" s="215"/>
      <c r="C232" s="215"/>
      <c r="E232" s="215"/>
      <c r="F232" s="215"/>
      <c r="I232" s="215"/>
    </row>
    <row r="233" spans="2:9" s="52" customFormat="1" ht="18" customHeight="1" x14ac:dyDescent="0.2">
      <c r="B233" s="215"/>
      <c r="C233" s="215"/>
      <c r="E233" s="215"/>
      <c r="F233" s="215"/>
      <c r="I233" s="215"/>
    </row>
    <row r="234" spans="2:9" s="52" customFormat="1" ht="18" customHeight="1" x14ac:dyDescent="0.2">
      <c r="B234" s="215"/>
      <c r="C234" s="215"/>
      <c r="E234" s="215"/>
      <c r="F234" s="215"/>
      <c r="I234" s="215"/>
    </row>
    <row r="235" spans="2:9" s="52" customFormat="1" ht="18" customHeight="1" x14ac:dyDescent="0.2">
      <c r="B235" s="215"/>
      <c r="C235" s="215"/>
      <c r="E235" s="215"/>
      <c r="F235" s="215"/>
      <c r="I235" s="215"/>
    </row>
    <row r="236" spans="2:9" s="52" customFormat="1" ht="18" customHeight="1" x14ac:dyDescent="0.2">
      <c r="B236" s="215"/>
      <c r="C236" s="215"/>
      <c r="E236" s="215"/>
      <c r="F236" s="215"/>
      <c r="I236" s="215"/>
    </row>
    <row r="237" spans="2:9" s="52" customFormat="1" ht="18" customHeight="1" x14ac:dyDescent="0.2">
      <c r="B237" s="215"/>
      <c r="C237" s="215"/>
      <c r="E237" s="215"/>
      <c r="F237" s="215"/>
      <c r="I237" s="215"/>
    </row>
    <row r="238" spans="2:9" s="52" customFormat="1" ht="18" customHeight="1" x14ac:dyDescent="0.2">
      <c r="B238" s="215"/>
      <c r="C238" s="215"/>
      <c r="E238" s="215"/>
      <c r="F238" s="215"/>
      <c r="I238" s="215"/>
    </row>
    <row r="239" spans="2:9" s="52" customFormat="1" ht="18" customHeight="1" x14ac:dyDescent="0.2">
      <c r="B239" s="215"/>
      <c r="C239" s="215"/>
      <c r="E239" s="215"/>
      <c r="F239" s="215"/>
      <c r="I239" s="215"/>
    </row>
    <row r="240" spans="2:9" s="52" customFormat="1" ht="18" customHeight="1" x14ac:dyDescent="0.2">
      <c r="B240" s="215"/>
      <c r="C240" s="215"/>
      <c r="E240" s="215"/>
      <c r="F240" s="215"/>
      <c r="I240" s="215"/>
    </row>
    <row r="241" spans="2:9" s="52" customFormat="1" ht="18" customHeight="1" x14ac:dyDescent="0.2">
      <c r="B241" s="215"/>
      <c r="C241" s="215"/>
      <c r="E241" s="215"/>
      <c r="F241" s="215"/>
      <c r="I241" s="215"/>
    </row>
    <row r="242" spans="2:9" s="52" customFormat="1" ht="18" customHeight="1" x14ac:dyDescent="0.2">
      <c r="B242" s="215"/>
      <c r="C242" s="215"/>
      <c r="E242" s="215"/>
      <c r="F242" s="215"/>
      <c r="I242" s="215"/>
    </row>
    <row r="243" spans="2:9" s="52" customFormat="1" ht="18" customHeight="1" x14ac:dyDescent="0.2">
      <c r="B243" s="215"/>
      <c r="C243" s="215"/>
      <c r="E243" s="215"/>
      <c r="F243" s="215"/>
      <c r="I243" s="215"/>
    </row>
    <row r="244" spans="2:9" s="52" customFormat="1" ht="18" customHeight="1" x14ac:dyDescent="0.2">
      <c r="B244" s="215"/>
      <c r="C244" s="215"/>
      <c r="E244" s="215"/>
      <c r="F244" s="215"/>
      <c r="I244" s="215"/>
    </row>
    <row r="245" spans="2:9" s="52" customFormat="1" ht="18" customHeight="1" x14ac:dyDescent="0.2">
      <c r="B245" s="215"/>
      <c r="C245" s="215"/>
      <c r="E245" s="215"/>
      <c r="F245" s="215"/>
      <c r="I245" s="215"/>
    </row>
    <row r="246" spans="2:9" s="52" customFormat="1" ht="18" customHeight="1" x14ac:dyDescent="0.2">
      <c r="B246" s="215"/>
      <c r="C246" s="215"/>
      <c r="E246" s="215"/>
      <c r="F246" s="215"/>
      <c r="I246" s="215"/>
    </row>
    <row r="247" spans="2:9" s="52" customFormat="1" ht="18" customHeight="1" x14ac:dyDescent="0.2">
      <c r="B247" s="215"/>
      <c r="C247" s="215"/>
      <c r="E247" s="215"/>
      <c r="F247" s="215"/>
      <c r="I247" s="215"/>
    </row>
    <row r="248" spans="2:9" s="52" customFormat="1" ht="18" customHeight="1" x14ac:dyDescent="0.2">
      <c r="B248" s="215"/>
      <c r="C248" s="215"/>
      <c r="E248" s="215"/>
      <c r="F248" s="215"/>
      <c r="I248" s="215"/>
    </row>
    <row r="249" spans="2:9" s="52" customFormat="1" ht="18" customHeight="1" x14ac:dyDescent="0.2">
      <c r="B249" s="215"/>
      <c r="C249" s="215"/>
      <c r="E249" s="215"/>
      <c r="F249" s="215"/>
      <c r="I249" s="215"/>
    </row>
    <row r="250" spans="2:9" s="52" customFormat="1" ht="18" customHeight="1" x14ac:dyDescent="0.2">
      <c r="B250" s="215"/>
      <c r="C250" s="215"/>
      <c r="E250" s="215"/>
      <c r="F250" s="215"/>
      <c r="I250" s="215"/>
    </row>
    <row r="251" spans="2:9" s="52" customFormat="1" ht="18" customHeight="1" x14ac:dyDescent="0.2">
      <c r="B251" s="215"/>
      <c r="C251" s="215"/>
      <c r="E251" s="215"/>
      <c r="F251" s="215"/>
      <c r="I251" s="215"/>
    </row>
    <row r="252" spans="2:9" s="52" customFormat="1" ht="18" customHeight="1" x14ac:dyDescent="0.2">
      <c r="B252" s="215"/>
      <c r="C252" s="215"/>
      <c r="E252" s="215"/>
      <c r="F252" s="215"/>
      <c r="I252" s="215"/>
    </row>
    <row r="253" spans="2:9" s="52" customFormat="1" ht="18" customHeight="1" x14ac:dyDescent="0.2">
      <c r="B253" s="215"/>
      <c r="C253" s="215"/>
      <c r="E253" s="215"/>
      <c r="F253" s="215"/>
      <c r="I253" s="215"/>
    </row>
    <row r="254" spans="2:9" s="52" customFormat="1" ht="18" customHeight="1" x14ac:dyDescent="0.2">
      <c r="B254" s="215"/>
      <c r="C254" s="215"/>
      <c r="E254" s="215"/>
      <c r="F254" s="215"/>
      <c r="I254" s="215"/>
    </row>
    <row r="255" spans="2:9" s="52" customFormat="1" ht="18" customHeight="1" x14ac:dyDescent="0.2">
      <c r="B255" s="215"/>
      <c r="C255" s="215"/>
      <c r="E255" s="215"/>
      <c r="F255" s="215"/>
      <c r="I255" s="215"/>
    </row>
    <row r="256" spans="2:9" s="52" customFormat="1" ht="18" customHeight="1" x14ac:dyDescent="0.2">
      <c r="B256" s="215"/>
      <c r="C256" s="215"/>
      <c r="E256" s="215"/>
      <c r="F256" s="215"/>
      <c r="I256" s="215"/>
    </row>
    <row r="257" spans="2:9" s="52" customFormat="1" ht="18" customHeight="1" x14ac:dyDescent="0.2">
      <c r="B257" s="215"/>
      <c r="C257" s="215"/>
      <c r="E257" s="215"/>
      <c r="F257" s="215"/>
      <c r="I257" s="215"/>
    </row>
    <row r="258" spans="2:9" s="52" customFormat="1" ht="18" customHeight="1" x14ac:dyDescent="0.2">
      <c r="B258" s="215"/>
      <c r="C258" s="215"/>
      <c r="E258" s="215"/>
      <c r="F258" s="215"/>
      <c r="I258" s="215"/>
    </row>
    <row r="259" spans="2:9" s="52" customFormat="1" ht="18" customHeight="1" x14ac:dyDescent="0.2">
      <c r="B259" s="215"/>
      <c r="C259" s="215"/>
      <c r="E259" s="215"/>
      <c r="F259" s="215"/>
      <c r="I259" s="215"/>
    </row>
    <row r="260" spans="2:9" s="52" customFormat="1" ht="18" customHeight="1" x14ac:dyDescent="0.2">
      <c r="B260" s="215"/>
      <c r="C260" s="215"/>
      <c r="E260" s="215"/>
      <c r="F260" s="215"/>
      <c r="I260" s="215"/>
    </row>
    <row r="261" spans="2:9" s="52" customFormat="1" ht="18" customHeight="1" x14ac:dyDescent="0.2">
      <c r="B261" s="215"/>
      <c r="C261" s="215"/>
      <c r="E261" s="215"/>
      <c r="F261" s="215"/>
      <c r="I261" s="215"/>
    </row>
    <row r="262" spans="2:9" s="52" customFormat="1" ht="18" customHeight="1" x14ac:dyDescent="0.2">
      <c r="B262" s="215"/>
      <c r="C262" s="215"/>
      <c r="E262" s="215"/>
      <c r="F262" s="215"/>
      <c r="I262" s="215"/>
    </row>
    <row r="263" spans="2:9" s="52" customFormat="1" ht="18" customHeight="1" x14ac:dyDescent="0.2">
      <c r="B263" s="215"/>
      <c r="C263" s="215"/>
      <c r="E263" s="215"/>
      <c r="F263" s="215"/>
      <c r="I263" s="215"/>
    </row>
    <row r="264" spans="2:9" s="52" customFormat="1" ht="18" customHeight="1" x14ac:dyDescent="0.2">
      <c r="B264" s="215"/>
      <c r="C264" s="215"/>
      <c r="E264" s="215"/>
      <c r="F264" s="215"/>
      <c r="I264" s="215"/>
    </row>
    <row r="265" spans="2:9" s="52" customFormat="1" ht="18" customHeight="1" x14ac:dyDescent="0.2">
      <c r="B265" s="215"/>
      <c r="C265" s="215"/>
      <c r="E265" s="215"/>
      <c r="F265" s="215"/>
      <c r="I265" s="215"/>
    </row>
    <row r="266" spans="2:9" s="52" customFormat="1" ht="18" customHeight="1" x14ac:dyDescent="0.2">
      <c r="B266" s="215"/>
      <c r="C266" s="215"/>
      <c r="E266" s="215"/>
      <c r="F266" s="215"/>
      <c r="I266" s="215"/>
    </row>
    <row r="267" spans="2:9" s="52" customFormat="1" ht="18" customHeight="1" x14ac:dyDescent="0.2">
      <c r="B267" s="215"/>
      <c r="C267" s="215"/>
      <c r="E267" s="215"/>
      <c r="F267" s="215"/>
      <c r="I267" s="215"/>
    </row>
    <row r="268" spans="2:9" s="52" customFormat="1" ht="18" customHeight="1" x14ac:dyDescent="0.2">
      <c r="B268" s="215"/>
      <c r="C268" s="215"/>
      <c r="E268" s="215"/>
      <c r="F268" s="215"/>
      <c r="I268" s="215"/>
    </row>
    <row r="269" spans="2:9" s="52" customFormat="1" ht="18" customHeight="1" x14ac:dyDescent="0.2">
      <c r="B269" s="215"/>
      <c r="C269" s="215"/>
      <c r="E269" s="215"/>
      <c r="F269" s="215"/>
      <c r="I269" s="215"/>
    </row>
    <row r="270" spans="2:9" s="52" customFormat="1" ht="18" customHeight="1" x14ac:dyDescent="0.2">
      <c r="B270" s="215"/>
      <c r="C270" s="215"/>
      <c r="E270" s="215"/>
      <c r="F270" s="215"/>
      <c r="I270" s="215"/>
    </row>
    <row r="271" spans="2:9" s="52" customFormat="1" ht="18" customHeight="1" x14ac:dyDescent="0.2">
      <c r="B271" s="215"/>
      <c r="C271" s="215"/>
      <c r="E271" s="215"/>
      <c r="F271" s="215"/>
      <c r="I271" s="215"/>
    </row>
    <row r="272" spans="2:9" s="52" customFormat="1" ht="18" customHeight="1" x14ac:dyDescent="0.2">
      <c r="B272" s="215"/>
      <c r="C272" s="215"/>
      <c r="E272" s="215"/>
      <c r="F272" s="215"/>
      <c r="I272" s="215"/>
    </row>
    <row r="273" spans="2:9" s="52" customFormat="1" ht="18" customHeight="1" x14ac:dyDescent="0.2">
      <c r="B273" s="215"/>
      <c r="C273" s="215"/>
      <c r="E273" s="215"/>
      <c r="F273" s="215"/>
      <c r="I273" s="215"/>
    </row>
    <row r="274" spans="2:9" s="52" customFormat="1" ht="18" customHeight="1" x14ac:dyDescent="0.2">
      <c r="B274" s="215"/>
      <c r="C274" s="215"/>
      <c r="E274" s="215"/>
      <c r="F274" s="215"/>
      <c r="I274" s="215"/>
    </row>
    <row r="275" spans="2:9" s="52" customFormat="1" ht="18" customHeight="1" x14ac:dyDescent="0.2">
      <c r="B275" s="215"/>
      <c r="C275" s="215"/>
      <c r="E275" s="215"/>
      <c r="F275" s="215"/>
      <c r="I275" s="215"/>
    </row>
    <row r="276" spans="2:9" s="52" customFormat="1" ht="18" customHeight="1" x14ac:dyDescent="0.2">
      <c r="B276" s="215"/>
      <c r="C276" s="215"/>
      <c r="E276" s="215"/>
      <c r="F276" s="215"/>
      <c r="I276" s="215"/>
    </row>
    <row r="277" spans="2:9" s="52" customFormat="1" ht="18" customHeight="1" x14ac:dyDescent="0.2">
      <c r="B277" s="215"/>
      <c r="C277" s="215"/>
      <c r="E277" s="215"/>
      <c r="F277" s="215"/>
      <c r="I277" s="215"/>
    </row>
    <row r="278" spans="2:9" s="52" customFormat="1" ht="18" customHeight="1" x14ac:dyDescent="0.2">
      <c r="B278" s="215"/>
      <c r="C278" s="215"/>
      <c r="E278" s="215"/>
      <c r="F278" s="215"/>
      <c r="I278" s="215"/>
    </row>
    <row r="279" spans="2:9" s="52" customFormat="1" ht="18" customHeight="1" x14ac:dyDescent="0.2">
      <c r="B279" s="215"/>
      <c r="C279" s="215"/>
      <c r="E279" s="215"/>
      <c r="F279" s="215"/>
      <c r="I279" s="215"/>
    </row>
    <row r="280" spans="2:9" s="52" customFormat="1" ht="18" customHeight="1" x14ac:dyDescent="0.2">
      <c r="B280" s="215"/>
      <c r="C280" s="215"/>
      <c r="E280" s="215"/>
      <c r="F280" s="215"/>
      <c r="I280" s="215"/>
    </row>
    <row r="281" spans="2:9" s="52" customFormat="1" ht="18" customHeight="1" x14ac:dyDescent="0.2">
      <c r="B281" s="215"/>
      <c r="C281" s="215"/>
      <c r="E281" s="215"/>
      <c r="F281" s="215"/>
      <c r="I281" s="215"/>
    </row>
    <row r="282" spans="2:9" s="52" customFormat="1" ht="18" customHeight="1" x14ac:dyDescent="0.2">
      <c r="B282" s="215"/>
      <c r="C282" s="215"/>
      <c r="E282" s="215"/>
      <c r="F282" s="215"/>
      <c r="I282" s="215"/>
    </row>
    <row r="283" spans="2:9" s="52" customFormat="1" ht="18" customHeight="1" x14ac:dyDescent="0.2">
      <c r="B283" s="215"/>
      <c r="C283" s="215"/>
      <c r="E283" s="215"/>
      <c r="F283" s="215"/>
      <c r="I283" s="215"/>
    </row>
    <row r="284" spans="2:9" s="52" customFormat="1" ht="18" customHeight="1" x14ac:dyDescent="0.2">
      <c r="B284" s="215"/>
      <c r="C284" s="215"/>
      <c r="E284" s="215"/>
      <c r="F284" s="215"/>
      <c r="I284" s="215"/>
    </row>
    <row r="285" spans="2:9" s="52" customFormat="1" ht="18" customHeight="1" x14ac:dyDescent="0.2">
      <c r="B285" s="215"/>
      <c r="C285" s="215"/>
      <c r="E285" s="215"/>
      <c r="F285" s="215"/>
      <c r="I285" s="215"/>
    </row>
    <row r="286" spans="2:9" s="52" customFormat="1" ht="18" customHeight="1" x14ac:dyDescent="0.2">
      <c r="B286" s="215"/>
      <c r="C286" s="215"/>
      <c r="E286" s="215"/>
      <c r="F286" s="215"/>
      <c r="I286" s="215"/>
    </row>
    <row r="287" spans="2:9" s="52" customFormat="1" ht="18" customHeight="1" x14ac:dyDescent="0.2">
      <c r="B287" s="215"/>
      <c r="C287" s="215"/>
      <c r="E287" s="215"/>
      <c r="F287" s="215"/>
      <c r="I287" s="215"/>
    </row>
    <row r="288" spans="2:9" s="52" customFormat="1" ht="18" customHeight="1" x14ac:dyDescent="0.2">
      <c r="B288" s="215"/>
      <c r="C288" s="215"/>
      <c r="E288" s="215"/>
      <c r="F288" s="215"/>
      <c r="I288" s="215"/>
    </row>
    <row r="289" spans="2:9" s="52" customFormat="1" ht="18" customHeight="1" x14ac:dyDescent="0.2">
      <c r="B289" s="215"/>
      <c r="C289" s="215"/>
      <c r="E289" s="215"/>
      <c r="F289" s="215"/>
      <c r="I289" s="215"/>
    </row>
    <row r="290" spans="2:9" s="52" customFormat="1" ht="18" customHeight="1" x14ac:dyDescent="0.2">
      <c r="B290" s="215"/>
      <c r="C290" s="215"/>
      <c r="E290" s="215"/>
      <c r="F290" s="215"/>
      <c r="I290" s="215"/>
    </row>
    <row r="291" spans="2:9" s="52" customFormat="1" ht="18" customHeight="1" x14ac:dyDescent="0.2">
      <c r="B291" s="215"/>
      <c r="C291" s="215"/>
      <c r="E291" s="215"/>
      <c r="F291" s="215"/>
      <c r="I291" s="215"/>
    </row>
    <row r="292" spans="2:9" s="52" customFormat="1" ht="18" customHeight="1" x14ac:dyDescent="0.2">
      <c r="B292" s="215"/>
      <c r="C292" s="215"/>
      <c r="E292" s="215"/>
      <c r="F292" s="215"/>
      <c r="I292" s="215"/>
    </row>
    <row r="293" spans="2:9" s="52" customFormat="1" ht="18" customHeight="1" x14ac:dyDescent="0.2">
      <c r="B293" s="215"/>
      <c r="C293" s="215"/>
      <c r="E293" s="215"/>
      <c r="F293" s="215"/>
      <c r="I293" s="215"/>
    </row>
    <row r="294" spans="2:9" s="52" customFormat="1" ht="18" customHeight="1" x14ac:dyDescent="0.2">
      <c r="B294" s="215"/>
      <c r="C294" s="215"/>
      <c r="E294" s="215"/>
      <c r="F294" s="215"/>
      <c r="I294" s="215"/>
    </row>
    <row r="295" spans="2:9" s="52" customFormat="1" ht="18" customHeight="1" x14ac:dyDescent="0.2">
      <c r="B295" s="215"/>
      <c r="C295" s="215"/>
      <c r="E295" s="215"/>
      <c r="F295" s="215"/>
      <c r="I295" s="215"/>
    </row>
    <row r="296" spans="2:9" s="52" customFormat="1" ht="18" customHeight="1" x14ac:dyDescent="0.2">
      <c r="B296" s="215"/>
      <c r="C296" s="215"/>
      <c r="E296" s="215"/>
      <c r="F296" s="215"/>
      <c r="I296" s="215"/>
    </row>
    <row r="297" spans="2:9" s="52" customFormat="1" ht="18" customHeight="1" x14ac:dyDescent="0.2">
      <c r="B297" s="215"/>
      <c r="C297" s="215"/>
      <c r="E297" s="215"/>
      <c r="F297" s="215"/>
      <c r="I297" s="215"/>
    </row>
    <row r="298" spans="2:9" s="52" customFormat="1" ht="18" customHeight="1" x14ac:dyDescent="0.2">
      <c r="B298" s="215"/>
      <c r="C298" s="215"/>
      <c r="E298" s="215"/>
      <c r="F298" s="215"/>
      <c r="I298" s="215"/>
    </row>
    <row r="299" spans="2:9" s="52" customFormat="1" ht="18" customHeight="1" x14ac:dyDescent="0.2">
      <c r="B299" s="215"/>
      <c r="C299" s="215"/>
      <c r="E299" s="215"/>
      <c r="F299" s="215"/>
      <c r="I299" s="215"/>
    </row>
    <row r="300" spans="2:9" s="52" customFormat="1" ht="18" customHeight="1" x14ac:dyDescent="0.2">
      <c r="B300" s="215"/>
      <c r="C300" s="215"/>
      <c r="E300" s="215"/>
      <c r="F300" s="215"/>
      <c r="I300" s="215"/>
    </row>
    <row r="301" spans="2:9" s="52" customFormat="1" ht="18" customHeight="1" x14ac:dyDescent="0.2">
      <c r="B301" s="215"/>
      <c r="C301" s="215"/>
      <c r="E301" s="215"/>
      <c r="F301" s="215"/>
      <c r="I301" s="215"/>
    </row>
    <row r="302" spans="2:9" s="52" customFormat="1" ht="18" customHeight="1" x14ac:dyDescent="0.2">
      <c r="B302" s="215"/>
      <c r="C302" s="215"/>
      <c r="E302" s="215"/>
      <c r="F302" s="215"/>
      <c r="I302" s="215"/>
    </row>
    <row r="303" spans="2:9" s="52" customFormat="1" ht="18" customHeight="1" x14ac:dyDescent="0.2">
      <c r="B303" s="215"/>
      <c r="C303" s="215"/>
      <c r="E303" s="215"/>
      <c r="F303" s="215"/>
      <c r="I303" s="215"/>
    </row>
    <row r="304" spans="2:9" s="52" customFormat="1" ht="18" customHeight="1" x14ac:dyDescent="0.2">
      <c r="B304" s="215"/>
      <c r="C304" s="215"/>
      <c r="E304" s="215"/>
      <c r="F304" s="215"/>
      <c r="I304" s="215"/>
    </row>
    <row r="305" spans="2:9" s="52" customFormat="1" ht="18" customHeight="1" x14ac:dyDescent="0.2">
      <c r="B305" s="215"/>
      <c r="C305" s="215"/>
      <c r="E305" s="215"/>
      <c r="F305" s="215"/>
      <c r="I305" s="215"/>
    </row>
    <row r="306" spans="2:9" s="52" customFormat="1" ht="18" customHeight="1" x14ac:dyDescent="0.2">
      <c r="B306" s="215"/>
      <c r="C306" s="215"/>
      <c r="E306" s="215"/>
      <c r="F306" s="215"/>
      <c r="I306" s="215"/>
    </row>
    <row r="307" spans="2:9" s="52" customFormat="1" ht="18" customHeight="1" x14ac:dyDescent="0.2">
      <c r="B307" s="215"/>
      <c r="C307" s="215"/>
      <c r="E307" s="215"/>
      <c r="F307" s="215"/>
      <c r="I307" s="215"/>
    </row>
    <row r="308" spans="2:9" s="52" customFormat="1" ht="18" customHeight="1" x14ac:dyDescent="0.2">
      <c r="B308" s="215"/>
      <c r="C308" s="215"/>
      <c r="E308" s="215"/>
      <c r="F308" s="215"/>
      <c r="I308" s="215"/>
    </row>
    <row r="309" spans="2:9" s="52" customFormat="1" ht="18" customHeight="1" x14ac:dyDescent="0.2">
      <c r="B309" s="215"/>
      <c r="C309" s="215"/>
      <c r="E309" s="215"/>
      <c r="F309" s="215"/>
      <c r="I309" s="215"/>
    </row>
    <row r="310" spans="2:9" s="52" customFormat="1" ht="18" customHeight="1" x14ac:dyDescent="0.2">
      <c r="B310" s="215"/>
      <c r="C310" s="215"/>
      <c r="E310" s="215"/>
      <c r="F310" s="215"/>
      <c r="I310" s="215"/>
    </row>
    <row r="311" spans="2:9" s="52" customFormat="1" ht="18" customHeight="1" x14ac:dyDescent="0.2">
      <c r="B311" s="215"/>
      <c r="C311" s="215"/>
      <c r="E311" s="215"/>
      <c r="F311" s="215"/>
      <c r="I311" s="215"/>
    </row>
    <row r="312" spans="2:9" s="52" customFormat="1" ht="18" customHeight="1" x14ac:dyDescent="0.2">
      <c r="B312" s="215"/>
      <c r="C312" s="215"/>
      <c r="E312" s="215"/>
      <c r="F312" s="215"/>
      <c r="I312" s="215"/>
    </row>
    <row r="313" spans="2:9" s="52" customFormat="1" ht="18" customHeight="1" x14ac:dyDescent="0.2">
      <c r="B313" s="215"/>
      <c r="C313" s="215"/>
      <c r="E313" s="215"/>
      <c r="F313" s="215"/>
      <c r="I313" s="215"/>
    </row>
    <row r="314" spans="2:9" s="52" customFormat="1" ht="18" customHeight="1" x14ac:dyDescent="0.2">
      <c r="B314" s="215"/>
      <c r="C314" s="215"/>
      <c r="E314" s="215"/>
      <c r="F314" s="215"/>
      <c r="I314" s="215"/>
    </row>
    <row r="315" spans="2:9" s="52" customFormat="1" ht="18" customHeight="1" x14ac:dyDescent="0.2">
      <c r="B315" s="215"/>
      <c r="C315" s="215"/>
      <c r="E315" s="215"/>
      <c r="F315" s="215"/>
      <c r="I315" s="215"/>
    </row>
    <row r="316" spans="2:9" s="52" customFormat="1" ht="18" customHeight="1" x14ac:dyDescent="0.2">
      <c r="B316" s="215"/>
      <c r="C316" s="215"/>
      <c r="E316" s="215"/>
      <c r="F316" s="215"/>
      <c r="I316" s="215"/>
    </row>
    <row r="317" spans="2:9" s="52" customFormat="1" ht="18" customHeight="1" x14ac:dyDescent="0.2">
      <c r="B317" s="215"/>
      <c r="C317" s="215"/>
      <c r="E317" s="215"/>
      <c r="F317" s="215"/>
      <c r="I317" s="215"/>
    </row>
    <row r="318" spans="2:9" s="52" customFormat="1" ht="18" customHeight="1" x14ac:dyDescent="0.2">
      <c r="B318" s="215"/>
      <c r="C318" s="215"/>
      <c r="E318" s="215"/>
      <c r="F318" s="215"/>
      <c r="I318" s="215"/>
    </row>
    <row r="319" spans="2:9" s="52" customFormat="1" ht="18" customHeight="1" x14ac:dyDescent="0.2">
      <c r="B319" s="215"/>
      <c r="C319" s="215"/>
      <c r="E319" s="215"/>
      <c r="F319" s="215"/>
      <c r="I319" s="215"/>
    </row>
    <row r="320" spans="2:9" s="52" customFormat="1" ht="18" customHeight="1" x14ac:dyDescent="0.2">
      <c r="B320" s="215"/>
      <c r="C320" s="215"/>
      <c r="E320" s="215"/>
      <c r="F320" s="215"/>
      <c r="I320" s="215"/>
    </row>
    <row r="321" spans="2:9" s="52" customFormat="1" ht="18" customHeight="1" x14ac:dyDescent="0.2">
      <c r="B321" s="215"/>
      <c r="C321" s="215"/>
      <c r="E321" s="215"/>
      <c r="F321" s="215"/>
      <c r="I321" s="215"/>
    </row>
    <row r="322" spans="2:9" s="52" customFormat="1" ht="18" customHeight="1" x14ac:dyDescent="0.2">
      <c r="B322" s="215"/>
      <c r="C322" s="215"/>
      <c r="E322" s="215"/>
      <c r="F322" s="215"/>
      <c r="I322" s="215"/>
    </row>
    <row r="323" spans="2:9" s="52" customFormat="1" ht="18" customHeight="1" x14ac:dyDescent="0.2">
      <c r="B323" s="215"/>
      <c r="C323" s="215"/>
      <c r="E323" s="215"/>
      <c r="F323" s="215"/>
      <c r="I323" s="215"/>
    </row>
    <row r="324" spans="2:9" s="52" customFormat="1" ht="18" customHeight="1" x14ac:dyDescent="0.2">
      <c r="B324" s="215"/>
      <c r="C324" s="215"/>
      <c r="E324" s="215"/>
      <c r="F324" s="215"/>
      <c r="I324" s="215"/>
    </row>
    <row r="325" spans="2:9" s="52" customFormat="1" ht="18" customHeight="1" x14ac:dyDescent="0.2">
      <c r="B325" s="215"/>
      <c r="C325" s="215"/>
      <c r="E325" s="215"/>
      <c r="F325" s="215"/>
      <c r="I325" s="215"/>
    </row>
    <row r="326" spans="2:9" s="52" customFormat="1" ht="18" customHeight="1" x14ac:dyDescent="0.2">
      <c r="B326" s="215"/>
      <c r="C326" s="215"/>
      <c r="E326" s="215"/>
      <c r="F326" s="215"/>
      <c r="I326" s="215"/>
    </row>
    <row r="327" spans="2:9" s="52" customFormat="1" ht="18" customHeight="1" x14ac:dyDescent="0.2">
      <c r="B327" s="215"/>
      <c r="C327" s="215"/>
      <c r="E327" s="215"/>
      <c r="F327" s="215"/>
      <c r="I327" s="215"/>
    </row>
    <row r="328" spans="2:9" s="52" customFormat="1" ht="18" customHeight="1" x14ac:dyDescent="0.2">
      <c r="B328" s="215"/>
      <c r="C328" s="215"/>
      <c r="E328" s="215"/>
      <c r="F328" s="215"/>
      <c r="I328" s="215"/>
    </row>
    <row r="329" spans="2:9" s="52" customFormat="1" ht="18" customHeight="1" x14ac:dyDescent="0.2">
      <c r="B329" s="215"/>
      <c r="C329" s="215"/>
      <c r="E329" s="215"/>
      <c r="F329" s="215"/>
      <c r="I329" s="215"/>
    </row>
    <row r="330" spans="2:9" s="52" customFormat="1" ht="18" customHeight="1" x14ac:dyDescent="0.2">
      <c r="B330" s="215"/>
      <c r="C330" s="215"/>
      <c r="E330" s="215"/>
      <c r="F330" s="215"/>
      <c r="I330" s="215"/>
    </row>
    <row r="331" spans="2:9" s="52" customFormat="1" ht="18" customHeight="1" x14ac:dyDescent="0.2">
      <c r="B331" s="215"/>
      <c r="C331" s="215"/>
      <c r="E331" s="215"/>
      <c r="F331" s="215"/>
      <c r="I331" s="215"/>
    </row>
    <row r="332" spans="2:9" s="52" customFormat="1" ht="18" customHeight="1" x14ac:dyDescent="0.2">
      <c r="B332" s="215"/>
      <c r="C332" s="215"/>
      <c r="E332" s="215"/>
      <c r="F332" s="215"/>
      <c r="I332" s="215"/>
    </row>
    <row r="333" spans="2:9" s="52" customFormat="1" ht="18" customHeight="1" x14ac:dyDescent="0.2">
      <c r="B333" s="215"/>
      <c r="C333" s="215"/>
      <c r="E333" s="215"/>
      <c r="F333" s="215"/>
      <c r="I333" s="215"/>
    </row>
    <row r="334" spans="2:9" s="52" customFormat="1" ht="18" customHeight="1" x14ac:dyDescent="0.2">
      <c r="B334" s="215"/>
      <c r="C334" s="215"/>
      <c r="E334" s="215"/>
      <c r="F334" s="215"/>
      <c r="I334" s="215"/>
    </row>
    <row r="335" spans="2:9" s="52" customFormat="1" ht="18" customHeight="1" x14ac:dyDescent="0.2">
      <c r="B335" s="215"/>
      <c r="C335" s="215"/>
      <c r="E335" s="215"/>
      <c r="F335" s="215"/>
      <c r="I335" s="215"/>
    </row>
    <row r="336" spans="2:9" s="52" customFormat="1" ht="18" customHeight="1" x14ac:dyDescent="0.2">
      <c r="B336" s="215"/>
      <c r="C336" s="215"/>
      <c r="E336" s="215"/>
      <c r="F336" s="215"/>
      <c r="I336" s="215"/>
    </row>
    <row r="337" spans="2:9" s="52" customFormat="1" ht="18" customHeight="1" x14ac:dyDescent="0.2">
      <c r="B337" s="215"/>
      <c r="C337" s="215"/>
      <c r="E337" s="215"/>
      <c r="F337" s="215"/>
      <c r="I337" s="215"/>
    </row>
    <row r="338" spans="2:9" s="52" customFormat="1" ht="18" customHeight="1" x14ac:dyDescent="0.2">
      <c r="B338" s="215"/>
      <c r="C338" s="215"/>
      <c r="E338" s="215"/>
      <c r="F338" s="215"/>
      <c r="I338" s="215"/>
    </row>
    <row r="339" spans="2:9" s="52" customFormat="1" ht="18" customHeight="1" x14ac:dyDescent="0.2">
      <c r="B339" s="215"/>
      <c r="C339" s="215"/>
      <c r="E339" s="215"/>
      <c r="F339" s="215"/>
      <c r="I339" s="215"/>
    </row>
    <row r="340" spans="2:9" s="52" customFormat="1" ht="18" customHeight="1" x14ac:dyDescent="0.2">
      <c r="B340" s="215"/>
      <c r="C340" s="215"/>
      <c r="E340" s="215"/>
      <c r="F340" s="215"/>
      <c r="I340" s="215"/>
    </row>
    <row r="341" spans="2:9" s="52" customFormat="1" ht="18" customHeight="1" x14ac:dyDescent="0.2">
      <c r="B341" s="215"/>
      <c r="C341" s="215"/>
      <c r="E341" s="215"/>
      <c r="F341" s="215"/>
      <c r="I341" s="215"/>
    </row>
    <row r="342" spans="2:9" s="52" customFormat="1" ht="18" customHeight="1" x14ac:dyDescent="0.2">
      <c r="B342" s="215"/>
      <c r="C342" s="215"/>
      <c r="E342" s="215"/>
      <c r="F342" s="215"/>
      <c r="I342" s="215"/>
    </row>
    <row r="343" spans="2:9" s="52" customFormat="1" ht="18" customHeight="1" x14ac:dyDescent="0.2">
      <c r="B343" s="215"/>
      <c r="C343" s="215"/>
      <c r="E343" s="215"/>
      <c r="F343" s="215"/>
      <c r="I343" s="215"/>
    </row>
    <row r="344" spans="2:9" s="52" customFormat="1" ht="18" customHeight="1" x14ac:dyDescent="0.2">
      <c r="B344" s="215"/>
      <c r="C344" s="215"/>
      <c r="E344" s="215"/>
      <c r="F344" s="215"/>
      <c r="I344" s="215"/>
    </row>
    <row r="345" spans="2:9" s="52" customFormat="1" ht="18" customHeight="1" x14ac:dyDescent="0.2">
      <c r="B345" s="215"/>
      <c r="C345" s="215"/>
      <c r="E345" s="215"/>
      <c r="F345" s="215"/>
      <c r="I345" s="215"/>
    </row>
    <row r="346" spans="2:9" s="52" customFormat="1" ht="18" customHeight="1" x14ac:dyDescent="0.2">
      <c r="B346" s="215"/>
      <c r="C346" s="215"/>
      <c r="E346" s="215"/>
      <c r="F346" s="215"/>
      <c r="I346" s="215"/>
    </row>
    <row r="347" spans="2:9" s="52" customFormat="1" ht="18" customHeight="1" x14ac:dyDescent="0.2">
      <c r="B347" s="215"/>
      <c r="C347" s="215"/>
      <c r="E347" s="215"/>
      <c r="F347" s="215"/>
      <c r="I347" s="215"/>
    </row>
    <row r="348" spans="2:9" s="52" customFormat="1" ht="18" customHeight="1" x14ac:dyDescent="0.2">
      <c r="B348" s="215"/>
      <c r="C348" s="215"/>
      <c r="E348" s="215"/>
      <c r="F348" s="215"/>
      <c r="I348" s="215"/>
    </row>
    <row r="349" spans="2:9" s="52" customFormat="1" ht="18" customHeight="1" x14ac:dyDescent="0.2">
      <c r="B349" s="215"/>
      <c r="C349" s="215"/>
      <c r="E349" s="215"/>
      <c r="F349" s="215"/>
      <c r="I349" s="215"/>
    </row>
    <row r="350" spans="2:9" s="52" customFormat="1" ht="18" customHeight="1" x14ac:dyDescent="0.2">
      <c r="B350" s="215"/>
      <c r="C350" s="215"/>
      <c r="E350" s="215"/>
      <c r="F350" s="215"/>
      <c r="I350" s="215"/>
    </row>
    <row r="351" spans="2:9" s="52" customFormat="1" ht="18" customHeight="1" x14ac:dyDescent="0.2">
      <c r="B351" s="215"/>
      <c r="C351" s="215"/>
      <c r="E351" s="215"/>
      <c r="F351" s="215"/>
      <c r="I351" s="215"/>
    </row>
    <row r="352" spans="2:9" s="52" customFormat="1" ht="18" customHeight="1" x14ac:dyDescent="0.2">
      <c r="B352" s="215"/>
      <c r="C352" s="215"/>
      <c r="E352" s="215"/>
      <c r="F352" s="215"/>
      <c r="I352" s="215"/>
    </row>
    <row r="353" spans="2:9" s="52" customFormat="1" ht="18" customHeight="1" x14ac:dyDescent="0.2">
      <c r="B353" s="215"/>
      <c r="C353" s="215"/>
      <c r="E353" s="215"/>
      <c r="F353" s="215"/>
      <c r="I353" s="215"/>
    </row>
    <row r="354" spans="2:9" s="52" customFormat="1" ht="18" customHeight="1" x14ac:dyDescent="0.2">
      <c r="B354" s="215"/>
      <c r="C354" s="215"/>
      <c r="E354" s="215"/>
      <c r="F354" s="215"/>
      <c r="I354" s="215"/>
    </row>
    <row r="355" spans="2:9" s="52" customFormat="1" ht="18" customHeight="1" x14ac:dyDescent="0.2">
      <c r="B355" s="215"/>
      <c r="C355" s="215"/>
      <c r="E355" s="215"/>
      <c r="F355" s="215"/>
      <c r="I355" s="215"/>
    </row>
    <row r="356" spans="2:9" s="52" customFormat="1" ht="18" customHeight="1" x14ac:dyDescent="0.2">
      <c r="B356" s="215"/>
      <c r="C356" s="215"/>
      <c r="E356" s="215"/>
      <c r="F356" s="215"/>
      <c r="I356" s="215"/>
    </row>
    <row r="357" spans="2:9" s="52" customFormat="1" ht="18" customHeight="1" x14ac:dyDescent="0.2">
      <c r="B357" s="215"/>
      <c r="C357" s="215"/>
      <c r="E357" s="215"/>
      <c r="F357" s="215"/>
      <c r="I357" s="215"/>
    </row>
    <row r="358" spans="2:9" s="52" customFormat="1" ht="18" customHeight="1" x14ac:dyDescent="0.2">
      <c r="B358" s="215"/>
      <c r="C358" s="215"/>
      <c r="E358" s="215"/>
      <c r="F358" s="215"/>
      <c r="I358" s="215"/>
    </row>
    <row r="359" spans="2:9" s="52" customFormat="1" ht="18" customHeight="1" x14ac:dyDescent="0.2">
      <c r="B359" s="215"/>
      <c r="C359" s="215"/>
      <c r="E359" s="215"/>
      <c r="F359" s="215"/>
      <c r="I359" s="215"/>
    </row>
    <row r="360" spans="2:9" s="52" customFormat="1" ht="18" customHeight="1" x14ac:dyDescent="0.2">
      <c r="B360" s="215"/>
      <c r="C360" s="215"/>
      <c r="E360" s="215"/>
      <c r="F360" s="215"/>
      <c r="I360" s="215"/>
    </row>
    <row r="361" spans="2:9" s="52" customFormat="1" ht="18" customHeight="1" x14ac:dyDescent="0.2">
      <c r="B361" s="215"/>
      <c r="C361" s="215"/>
      <c r="E361" s="215"/>
      <c r="F361" s="215"/>
      <c r="I361" s="215"/>
    </row>
    <row r="362" spans="2:9" s="52" customFormat="1" ht="18" customHeight="1" x14ac:dyDescent="0.2">
      <c r="B362" s="215"/>
      <c r="C362" s="215"/>
      <c r="E362" s="215"/>
      <c r="F362" s="215"/>
      <c r="I362" s="215"/>
    </row>
    <row r="363" spans="2:9" s="52" customFormat="1" ht="18" customHeight="1" x14ac:dyDescent="0.2">
      <c r="B363" s="215"/>
      <c r="C363" s="215"/>
      <c r="E363" s="215"/>
      <c r="F363" s="215"/>
      <c r="I363" s="215"/>
    </row>
    <row r="364" spans="2:9" s="52" customFormat="1" ht="18" customHeight="1" x14ac:dyDescent="0.2">
      <c r="B364" s="215"/>
      <c r="C364" s="215"/>
      <c r="E364" s="215"/>
      <c r="F364" s="215"/>
      <c r="I364" s="215"/>
    </row>
    <row r="365" spans="2:9" s="52" customFormat="1" ht="18" customHeight="1" x14ac:dyDescent="0.2">
      <c r="B365" s="215"/>
      <c r="C365" s="215"/>
      <c r="E365" s="215"/>
      <c r="F365" s="215"/>
      <c r="I365" s="215"/>
    </row>
    <row r="366" spans="2:9" s="52" customFormat="1" ht="18" customHeight="1" x14ac:dyDescent="0.2">
      <c r="B366" s="215"/>
      <c r="C366" s="215"/>
      <c r="E366" s="215"/>
      <c r="F366" s="215"/>
      <c r="I366" s="215"/>
    </row>
    <row r="367" spans="2:9" s="52" customFormat="1" ht="18" customHeight="1" x14ac:dyDescent="0.2">
      <c r="B367" s="215"/>
      <c r="C367" s="215"/>
      <c r="E367" s="215"/>
      <c r="F367" s="215"/>
      <c r="I367" s="215"/>
    </row>
    <row r="368" spans="2:9" s="52" customFormat="1" ht="18" customHeight="1" x14ac:dyDescent="0.2">
      <c r="B368" s="215"/>
      <c r="C368" s="215"/>
      <c r="E368" s="215"/>
      <c r="F368" s="215"/>
      <c r="I368" s="215"/>
    </row>
    <row r="369" spans="2:9" s="52" customFormat="1" ht="18" customHeight="1" x14ac:dyDescent="0.2">
      <c r="B369" s="215"/>
      <c r="C369" s="215"/>
      <c r="E369" s="215"/>
      <c r="F369" s="215"/>
      <c r="I369" s="215"/>
    </row>
    <row r="370" spans="2:9" s="52" customFormat="1" ht="18" customHeight="1" x14ac:dyDescent="0.2">
      <c r="B370" s="215"/>
      <c r="C370" s="215"/>
      <c r="E370" s="215"/>
      <c r="F370" s="215"/>
      <c r="I370" s="215"/>
    </row>
    <row r="371" spans="2:9" s="52" customFormat="1" ht="18" customHeight="1" x14ac:dyDescent="0.2">
      <c r="B371" s="215"/>
      <c r="C371" s="215"/>
      <c r="E371" s="215"/>
      <c r="F371" s="215"/>
      <c r="I371" s="215"/>
    </row>
    <row r="372" spans="2:9" s="52" customFormat="1" ht="18" customHeight="1" x14ac:dyDescent="0.2">
      <c r="B372" s="215"/>
      <c r="C372" s="215"/>
      <c r="E372" s="215"/>
      <c r="F372" s="215"/>
      <c r="I372" s="215"/>
    </row>
    <row r="373" spans="2:9" s="52" customFormat="1" ht="18" customHeight="1" x14ac:dyDescent="0.2">
      <c r="B373" s="215"/>
      <c r="C373" s="215"/>
      <c r="E373" s="215"/>
      <c r="F373" s="215"/>
      <c r="I373" s="215"/>
    </row>
    <row r="374" spans="2:9" s="52" customFormat="1" ht="18" customHeight="1" x14ac:dyDescent="0.2">
      <c r="B374" s="215"/>
      <c r="C374" s="215"/>
      <c r="E374" s="215"/>
      <c r="F374" s="215"/>
      <c r="I374" s="215"/>
    </row>
    <row r="375" spans="2:9" s="52" customFormat="1" ht="18" customHeight="1" x14ac:dyDescent="0.2">
      <c r="B375" s="215"/>
      <c r="C375" s="215"/>
      <c r="E375" s="215"/>
      <c r="F375" s="215"/>
      <c r="I375" s="215"/>
    </row>
    <row r="376" spans="2:9" s="52" customFormat="1" ht="18" customHeight="1" x14ac:dyDescent="0.2">
      <c r="B376" s="215"/>
      <c r="C376" s="215"/>
      <c r="E376" s="215"/>
      <c r="F376" s="215"/>
      <c r="I376" s="215"/>
    </row>
    <row r="377" spans="2:9" s="52" customFormat="1" ht="18" customHeight="1" x14ac:dyDescent="0.2">
      <c r="B377" s="215"/>
      <c r="C377" s="215"/>
      <c r="E377" s="215"/>
      <c r="F377" s="215"/>
      <c r="I377" s="215"/>
    </row>
    <row r="378" spans="2:9" s="52" customFormat="1" ht="18" customHeight="1" x14ac:dyDescent="0.2">
      <c r="B378" s="215"/>
      <c r="C378" s="215"/>
      <c r="E378" s="215"/>
      <c r="F378" s="215"/>
      <c r="I378" s="215"/>
    </row>
    <row r="379" spans="2:9" s="52" customFormat="1" ht="18" customHeight="1" x14ac:dyDescent="0.2">
      <c r="B379" s="215"/>
      <c r="C379" s="215"/>
      <c r="E379" s="215"/>
      <c r="F379" s="215"/>
      <c r="I379" s="215"/>
    </row>
    <row r="380" spans="2:9" s="52" customFormat="1" ht="18" customHeight="1" x14ac:dyDescent="0.2">
      <c r="B380" s="215"/>
      <c r="C380" s="215"/>
      <c r="E380" s="215"/>
      <c r="F380" s="215"/>
      <c r="I380" s="215"/>
    </row>
    <row r="381" spans="2:9" s="52" customFormat="1" ht="18" customHeight="1" x14ac:dyDescent="0.2">
      <c r="B381" s="215"/>
      <c r="C381" s="215"/>
      <c r="E381" s="215"/>
      <c r="F381" s="215"/>
      <c r="I381" s="215"/>
    </row>
    <row r="382" spans="2:9" s="52" customFormat="1" ht="18" customHeight="1" x14ac:dyDescent="0.2">
      <c r="B382" s="215"/>
      <c r="C382" s="215"/>
      <c r="E382" s="215"/>
      <c r="F382" s="215"/>
      <c r="I382" s="215"/>
    </row>
    <row r="383" spans="2:9" s="52" customFormat="1" ht="18" customHeight="1" x14ac:dyDescent="0.2">
      <c r="B383" s="215"/>
      <c r="C383" s="215"/>
      <c r="E383" s="215"/>
      <c r="F383" s="215"/>
      <c r="I383" s="215"/>
    </row>
    <row r="384" spans="2:9" s="52" customFormat="1" ht="18" customHeight="1" x14ac:dyDescent="0.2">
      <c r="B384" s="215"/>
      <c r="C384" s="215"/>
      <c r="E384" s="215"/>
      <c r="F384" s="215"/>
      <c r="I384" s="215"/>
    </row>
    <row r="385" spans="2:9" s="52" customFormat="1" ht="18" customHeight="1" x14ac:dyDescent="0.2">
      <c r="B385" s="215"/>
      <c r="C385" s="215"/>
      <c r="E385" s="215"/>
      <c r="F385" s="215"/>
      <c r="I385" s="215"/>
    </row>
    <row r="386" spans="2:9" s="52" customFormat="1" ht="18" customHeight="1" x14ac:dyDescent="0.2">
      <c r="B386" s="215"/>
      <c r="C386" s="215"/>
      <c r="E386" s="215"/>
      <c r="F386" s="215"/>
      <c r="I386" s="215"/>
    </row>
    <row r="387" spans="2:9" s="52" customFormat="1" ht="18" customHeight="1" x14ac:dyDescent="0.2">
      <c r="B387" s="215"/>
      <c r="C387" s="215"/>
      <c r="E387" s="215"/>
      <c r="F387" s="215"/>
      <c r="I387" s="215"/>
    </row>
    <row r="388" spans="2:9" s="52" customFormat="1" ht="18" customHeight="1" x14ac:dyDescent="0.2">
      <c r="B388" s="215"/>
      <c r="C388" s="215"/>
      <c r="E388" s="215"/>
      <c r="F388" s="215"/>
      <c r="I388" s="215"/>
    </row>
    <row r="389" spans="2:9" s="52" customFormat="1" ht="18" customHeight="1" x14ac:dyDescent="0.2">
      <c r="B389" s="215"/>
      <c r="C389" s="215"/>
      <c r="E389" s="215"/>
      <c r="F389" s="215"/>
      <c r="I389" s="215"/>
    </row>
    <row r="390" spans="2:9" s="52" customFormat="1" ht="18" customHeight="1" x14ac:dyDescent="0.2">
      <c r="B390" s="215"/>
      <c r="C390" s="215"/>
      <c r="E390" s="215"/>
      <c r="F390" s="215"/>
      <c r="I390" s="215"/>
    </row>
    <row r="391" spans="2:9" s="52" customFormat="1" ht="18" customHeight="1" x14ac:dyDescent="0.2">
      <c r="B391" s="215"/>
      <c r="C391" s="215"/>
      <c r="E391" s="215"/>
      <c r="F391" s="215"/>
      <c r="I391" s="215"/>
    </row>
    <row r="392" spans="2:9" s="52" customFormat="1" ht="18" customHeight="1" x14ac:dyDescent="0.2">
      <c r="B392" s="215"/>
      <c r="C392" s="215"/>
      <c r="E392" s="215"/>
      <c r="F392" s="215"/>
      <c r="I392" s="215"/>
    </row>
    <row r="393" spans="2:9" s="52" customFormat="1" ht="18" customHeight="1" x14ac:dyDescent="0.2">
      <c r="B393" s="215"/>
      <c r="C393" s="215"/>
      <c r="E393" s="215"/>
      <c r="F393" s="215"/>
      <c r="I393" s="215"/>
    </row>
    <row r="394" spans="2:9" s="52" customFormat="1" ht="18" customHeight="1" x14ac:dyDescent="0.2">
      <c r="B394" s="215"/>
      <c r="C394" s="215"/>
      <c r="E394" s="215"/>
      <c r="F394" s="215"/>
      <c r="I394" s="215"/>
    </row>
    <row r="395" spans="2:9" s="52" customFormat="1" ht="18" customHeight="1" x14ac:dyDescent="0.2">
      <c r="B395" s="215"/>
      <c r="C395" s="215"/>
      <c r="E395" s="215"/>
      <c r="F395" s="215"/>
      <c r="I395" s="215"/>
    </row>
    <row r="396" spans="2:9" s="52" customFormat="1" ht="18" customHeight="1" x14ac:dyDescent="0.2">
      <c r="B396" s="215"/>
      <c r="C396" s="215"/>
      <c r="E396" s="215"/>
      <c r="F396" s="215"/>
      <c r="I396" s="215"/>
    </row>
    <row r="397" spans="2:9" s="52" customFormat="1" ht="18" customHeight="1" x14ac:dyDescent="0.2">
      <c r="B397" s="215"/>
      <c r="C397" s="215"/>
      <c r="E397" s="215"/>
      <c r="F397" s="215"/>
      <c r="I397" s="215"/>
    </row>
    <row r="398" spans="2:9" s="52" customFormat="1" ht="18" customHeight="1" x14ac:dyDescent="0.2">
      <c r="B398" s="215"/>
      <c r="C398" s="215"/>
      <c r="E398" s="215"/>
      <c r="F398" s="215"/>
      <c r="I398" s="215"/>
    </row>
    <row r="399" spans="2:9" s="52" customFormat="1" ht="18" customHeight="1" x14ac:dyDescent="0.2">
      <c r="B399" s="215"/>
      <c r="C399" s="215"/>
      <c r="E399" s="215"/>
      <c r="F399" s="215"/>
      <c r="I399" s="215"/>
    </row>
    <row r="400" spans="2:9" s="52" customFormat="1" ht="18" customHeight="1" x14ac:dyDescent="0.2">
      <c r="B400" s="215"/>
      <c r="C400" s="215"/>
      <c r="E400" s="215"/>
      <c r="F400" s="215"/>
      <c r="I400" s="215"/>
    </row>
    <row r="401" spans="2:9" s="52" customFormat="1" ht="18" customHeight="1" x14ac:dyDescent="0.2">
      <c r="B401" s="215"/>
      <c r="C401" s="215"/>
      <c r="E401" s="215"/>
      <c r="F401" s="215"/>
      <c r="I401" s="215"/>
    </row>
    <row r="402" spans="2:9" s="52" customFormat="1" ht="18" customHeight="1" x14ac:dyDescent="0.2">
      <c r="B402" s="215"/>
      <c r="C402" s="215"/>
      <c r="E402" s="215"/>
      <c r="F402" s="215"/>
      <c r="I402" s="215"/>
    </row>
    <row r="403" spans="2:9" s="52" customFormat="1" ht="18" customHeight="1" x14ac:dyDescent="0.2">
      <c r="B403" s="215"/>
      <c r="C403" s="215"/>
      <c r="E403" s="215"/>
      <c r="F403" s="215"/>
      <c r="I403" s="215"/>
    </row>
    <row r="404" spans="2:9" s="52" customFormat="1" ht="18" customHeight="1" x14ac:dyDescent="0.2">
      <c r="B404" s="215"/>
      <c r="C404" s="215"/>
      <c r="E404" s="215"/>
      <c r="F404" s="215"/>
      <c r="I404" s="215"/>
    </row>
    <row r="405" spans="2:9" s="52" customFormat="1" ht="18" customHeight="1" x14ac:dyDescent="0.2">
      <c r="B405" s="215"/>
      <c r="C405" s="215"/>
      <c r="E405" s="215"/>
      <c r="F405" s="215"/>
      <c r="I405" s="215"/>
    </row>
    <row r="406" spans="2:9" s="52" customFormat="1" ht="18" customHeight="1" x14ac:dyDescent="0.2">
      <c r="B406" s="215"/>
      <c r="C406" s="215"/>
      <c r="E406" s="215"/>
      <c r="F406" s="215"/>
      <c r="I406" s="215"/>
    </row>
    <row r="407" spans="2:9" s="52" customFormat="1" ht="18" customHeight="1" x14ac:dyDescent="0.2">
      <c r="B407" s="215"/>
      <c r="C407" s="215"/>
      <c r="E407" s="215"/>
      <c r="F407" s="215"/>
      <c r="I407" s="215"/>
    </row>
    <row r="408" spans="2:9" s="52" customFormat="1" ht="18" customHeight="1" x14ac:dyDescent="0.2">
      <c r="B408" s="215"/>
      <c r="C408" s="215"/>
      <c r="E408" s="215"/>
      <c r="F408" s="215"/>
      <c r="I408" s="215"/>
    </row>
    <row r="409" spans="2:9" s="52" customFormat="1" ht="18" customHeight="1" x14ac:dyDescent="0.2">
      <c r="B409" s="215"/>
      <c r="C409" s="215"/>
      <c r="E409" s="215"/>
      <c r="F409" s="215"/>
      <c r="I409" s="215"/>
    </row>
    <row r="410" spans="2:9" s="52" customFormat="1" ht="18" customHeight="1" x14ac:dyDescent="0.2">
      <c r="B410" s="215"/>
      <c r="C410" s="215"/>
      <c r="E410" s="215"/>
      <c r="F410" s="215"/>
      <c r="I410" s="215"/>
    </row>
    <row r="411" spans="2:9" s="52" customFormat="1" ht="18" customHeight="1" x14ac:dyDescent="0.2">
      <c r="B411" s="215"/>
      <c r="C411" s="215"/>
      <c r="E411" s="215"/>
      <c r="F411" s="215"/>
      <c r="I411" s="215"/>
    </row>
    <row r="412" spans="2:9" s="52" customFormat="1" ht="18" customHeight="1" x14ac:dyDescent="0.2">
      <c r="B412" s="215"/>
      <c r="C412" s="215"/>
      <c r="E412" s="215"/>
      <c r="F412" s="215"/>
      <c r="I412" s="215"/>
    </row>
    <row r="413" spans="2:9" s="52" customFormat="1" ht="18" customHeight="1" x14ac:dyDescent="0.2">
      <c r="B413" s="215"/>
      <c r="C413" s="215"/>
      <c r="E413" s="215"/>
      <c r="F413" s="215"/>
      <c r="I413" s="215"/>
    </row>
    <row r="414" spans="2:9" s="52" customFormat="1" ht="18" customHeight="1" x14ac:dyDescent="0.2">
      <c r="B414" s="215"/>
      <c r="C414" s="215"/>
      <c r="E414" s="215"/>
      <c r="F414" s="215"/>
      <c r="I414" s="215"/>
    </row>
    <row r="415" spans="2:9" s="52" customFormat="1" ht="18" customHeight="1" x14ac:dyDescent="0.2">
      <c r="B415" s="215"/>
      <c r="C415" s="215"/>
      <c r="E415" s="215"/>
      <c r="F415" s="215"/>
      <c r="I415" s="215"/>
    </row>
    <row r="416" spans="2:9" s="52" customFormat="1" ht="18" customHeight="1" x14ac:dyDescent="0.2">
      <c r="B416" s="215"/>
      <c r="C416" s="215"/>
      <c r="E416" s="215"/>
      <c r="F416" s="215"/>
      <c r="I416" s="215"/>
    </row>
    <row r="417" spans="2:9" s="52" customFormat="1" ht="18" customHeight="1" x14ac:dyDescent="0.2">
      <c r="B417" s="215"/>
      <c r="C417" s="215"/>
      <c r="E417" s="215"/>
      <c r="F417" s="215"/>
      <c r="I417" s="215"/>
    </row>
    <row r="418" spans="2:9" s="52" customFormat="1" ht="18" customHeight="1" x14ac:dyDescent="0.2">
      <c r="B418" s="215"/>
      <c r="C418" s="215"/>
      <c r="E418" s="215"/>
      <c r="F418" s="215"/>
      <c r="I418" s="215"/>
    </row>
    <row r="419" spans="2:9" s="52" customFormat="1" ht="18" customHeight="1" x14ac:dyDescent="0.2">
      <c r="B419" s="215"/>
      <c r="C419" s="215"/>
      <c r="E419" s="215"/>
      <c r="F419" s="215"/>
      <c r="I419" s="215"/>
    </row>
    <row r="420" spans="2:9" s="52" customFormat="1" ht="18" customHeight="1" x14ac:dyDescent="0.2">
      <c r="B420" s="215"/>
      <c r="C420" s="215"/>
      <c r="E420" s="215"/>
      <c r="F420" s="215"/>
      <c r="I420" s="215"/>
    </row>
    <row r="421" spans="2:9" s="52" customFormat="1" ht="18" customHeight="1" x14ac:dyDescent="0.2">
      <c r="B421" s="215"/>
      <c r="C421" s="215"/>
      <c r="E421" s="215"/>
      <c r="F421" s="215"/>
      <c r="I421" s="215"/>
    </row>
    <row r="422" spans="2:9" s="52" customFormat="1" ht="18" customHeight="1" x14ac:dyDescent="0.2">
      <c r="B422" s="215"/>
      <c r="C422" s="215"/>
      <c r="E422" s="215"/>
      <c r="F422" s="215"/>
      <c r="I422" s="215"/>
    </row>
    <row r="423" spans="2:9" s="52" customFormat="1" ht="18" customHeight="1" x14ac:dyDescent="0.2">
      <c r="B423" s="215"/>
      <c r="C423" s="215"/>
      <c r="E423" s="215"/>
      <c r="F423" s="215"/>
      <c r="I423" s="215"/>
    </row>
    <row r="424" spans="2:9" s="52" customFormat="1" ht="18" customHeight="1" x14ac:dyDescent="0.2">
      <c r="B424" s="215"/>
      <c r="C424" s="215"/>
      <c r="E424" s="215"/>
      <c r="F424" s="215"/>
      <c r="I424" s="215"/>
    </row>
    <row r="425" spans="2:9" s="52" customFormat="1" ht="18" customHeight="1" x14ac:dyDescent="0.2">
      <c r="B425" s="215"/>
      <c r="C425" s="215"/>
      <c r="E425" s="215"/>
      <c r="F425" s="215"/>
      <c r="I425" s="215"/>
    </row>
    <row r="426" spans="2:9" s="52" customFormat="1" ht="18" customHeight="1" x14ac:dyDescent="0.2">
      <c r="B426" s="215"/>
      <c r="C426" s="215"/>
      <c r="E426" s="215"/>
      <c r="F426" s="215"/>
      <c r="I426" s="215"/>
    </row>
    <row r="427" spans="2:9" s="52" customFormat="1" ht="18" customHeight="1" x14ac:dyDescent="0.2">
      <c r="B427" s="215"/>
      <c r="C427" s="215"/>
      <c r="E427" s="215"/>
      <c r="F427" s="215"/>
      <c r="I427" s="215"/>
    </row>
    <row r="428" spans="2:9" s="52" customFormat="1" ht="18" customHeight="1" x14ac:dyDescent="0.2">
      <c r="B428" s="215"/>
      <c r="C428" s="215"/>
      <c r="E428" s="215"/>
      <c r="F428" s="215"/>
      <c r="I428" s="215"/>
    </row>
    <row r="429" spans="2:9" s="52" customFormat="1" ht="18" customHeight="1" x14ac:dyDescent="0.2">
      <c r="B429" s="215"/>
      <c r="C429" s="215"/>
      <c r="E429" s="215"/>
      <c r="F429" s="215"/>
      <c r="I429" s="215"/>
    </row>
    <row r="430" spans="2:9" s="52" customFormat="1" ht="18" customHeight="1" x14ac:dyDescent="0.2">
      <c r="B430" s="215"/>
      <c r="C430" s="215"/>
      <c r="E430" s="215"/>
      <c r="F430" s="215"/>
      <c r="I430" s="215"/>
    </row>
    <row r="431" spans="2:9" s="52" customFormat="1" ht="18" customHeight="1" x14ac:dyDescent="0.2">
      <c r="B431" s="215"/>
      <c r="C431" s="215"/>
      <c r="E431" s="215"/>
      <c r="F431" s="215"/>
      <c r="I431" s="215"/>
    </row>
    <row r="432" spans="2:9" s="52" customFormat="1" ht="18" customHeight="1" x14ac:dyDescent="0.2">
      <c r="B432" s="215"/>
      <c r="C432" s="215"/>
      <c r="E432" s="215"/>
      <c r="F432" s="215"/>
      <c r="I432" s="215"/>
    </row>
  </sheetData>
  <mergeCells count="19">
    <mergeCell ref="B1:J1"/>
    <mergeCell ref="B2:J2"/>
    <mergeCell ref="B3:B4"/>
    <mergeCell ref="C3:C4"/>
    <mergeCell ref="D3:D4"/>
    <mergeCell ref="G3:G4"/>
    <mergeCell ref="H32:J32"/>
    <mergeCell ref="H34:J34"/>
    <mergeCell ref="H35:J35"/>
    <mergeCell ref="H5:J5"/>
    <mergeCell ref="H26:J26"/>
    <mergeCell ref="H29:J29"/>
    <mergeCell ref="H31:J31"/>
    <mergeCell ref="H20:J20"/>
    <mergeCell ref="H21:J21"/>
    <mergeCell ref="H23:J23"/>
    <mergeCell ref="H24:J24"/>
    <mergeCell ref="H27:J27"/>
    <mergeCell ref="H30:J30"/>
  </mergeCells>
  <pageMargins left="0.15748031496062992" right="0.15748031496062992" top="0.23622047244094491" bottom="0.23622047244094491" header="0.31496062992125984" footer="0.31496062992125984"/>
  <pageSetup paperSize="9" scale="97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BF96"/>
  <sheetViews>
    <sheetView showGridLines="0" tabSelected="1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L12" sqref="AL12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34" t="s">
        <v>86</v>
      </c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</row>
    <row r="2" spans="2:58" ht="30" customHeight="1" thickBot="1" x14ac:dyDescent="0.55000000000000004">
      <c r="B2" s="217" t="s">
        <v>54</v>
      </c>
      <c r="C2" s="218"/>
      <c r="D2" s="535" t="s">
        <v>87</v>
      </c>
      <c r="E2" s="536"/>
      <c r="F2" s="536"/>
      <c r="G2" s="536"/>
      <c r="H2" s="536"/>
      <c r="I2" s="536"/>
      <c r="J2" s="536"/>
      <c r="K2" s="537"/>
      <c r="L2" s="535" t="s">
        <v>88</v>
      </c>
      <c r="M2" s="536"/>
      <c r="N2" s="536"/>
      <c r="O2" s="537"/>
      <c r="P2" s="538" t="s">
        <v>89</v>
      </c>
      <c r="Q2" s="539"/>
      <c r="R2" s="539"/>
      <c r="S2" s="540"/>
      <c r="T2" s="535" t="s">
        <v>88</v>
      </c>
      <c r="U2" s="536"/>
      <c r="V2" s="536"/>
      <c r="W2" s="537"/>
      <c r="X2" s="541" t="s">
        <v>16</v>
      </c>
      <c r="Y2" s="53"/>
      <c r="Z2" s="524" t="s">
        <v>90</v>
      </c>
      <c r="AA2" s="524"/>
      <c r="AB2" s="524"/>
      <c r="AC2" s="524"/>
      <c r="AD2" s="524"/>
      <c r="AE2" s="524"/>
      <c r="AF2" s="524"/>
      <c r="AG2" s="524"/>
      <c r="AI2" s="219" t="s">
        <v>91</v>
      </c>
      <c r="AJ2" s="53"/>
    </row>
    <row r="3" spans="2:58" ht="30" customHeight="1" x14ac:dyDescent="0.5">
      <c r="B3" s="220" t="s">
        <v>59</v>
      </c>
      <c r="C3" s="329" t="s">
        <v>92</v>
      </c>
      <c r="D3" s="548">
        <v>1</v>
      </c>
      <c r="E3" s="525">
        <v>2</v>
      </c>
      <c r="F3" s="525">
        <v>3</v>
      </c>
      <c r="G3" s="525">
        <v>4</v>
      </c>
      <c r="H3" s="525">
        <v>5</v>
      </c>
      <c r="I3" s="525">
        <v>6</v>
      </c>
      <c r="J3" s="525">
        <v>7</v>
      </c>
      <c r="K3" s="530">
        <v>8</v>
      </c>
      <c r="L3" s="222" t="s">
        <v>93</v>
      </c>
      <c r="M3" s="223" t="s">
        <v>94</v>
      </c>
      <c r="N3" s="223" t="s">
        <v>95</v>
      </c>
      <c r="O3" s="224" t="s">
        <v>96</v>
      </c>
      <c r="P3" s="225">
        <v>1</v>
      </c>
      <c r="Q3" s="226">
        <v>2</v>
      </c>
      <c r="R3" s="227">
        <v>3</v>
      </c>
      <c r="S3" s="228" t="s">
        <v>44</v>
      </c>
      <c r="T3" s="532" t="s">
        <v>93</v>
      </c>
      <c r="U3" s="544" t="s">
        <v>94</v>
      </c>
      <c r="V3" s="544" t="s">
        <v>95</v>
      </c>
      <c r="W3" s="546" t="s">
        <v>96</v>
      </c>
      <c r="X3" s="542"/>
      <c r="Y3" s="53"/>
      <c r="Z3" s="229" t="s">
        <v>93</v>
      </c>
      <c r="AA3" s="230" t="s">
        <v>94</v>
      </c>
      <c r="AB3" s="230" t="s">
        <v>95</v>
      </c>
      <c r="AC3" s="231" t="s">
        <v>96</v>
      </c>
      <c r="AD3" s="232" t="s">
        <v>93</v>
      </c>
      <c r="AE3" s="233" t="s">
        <v>94</v>
      </c>
      <c r="AF3" s="233" t="s">
        <v>95</v>
      </c>
      <c r="AG3" s="234" t="s">
        <v>96</v>
      </c>
      <c r="AI3" s="527" t="s">
        <v>97</v>
      </c>
      <c r="AJ3" s="53"/>
    </row>
    <row r="4" spans="2:58" ht="22.5" customHeight="1" thickBot="1" x14ac:dyDescent="0.55000000000000004">
      <c r="B4" s="235"/>
      <c r="C4" s="236"/>
      <c r="D4" s="549"/>
      <c r="E4" s="526"/>
      <c r="F4" s="526"/>
      <c r="G4" s="526"/>
      <c r="H4" s="526"/>
      <c r="I4" s="526"/>
      <c r="J4" s="526"/>
      <c r="K4" s="531"/>
      <c r="L4" s="237">
        <v>3</v>
      </c>
      <c r="M4" s="238">
        <v>2</v>
      </c>
      <c r="N4" s="238">
        <v>1</v>
      </c>
      <c r="O4" s="239">
        <v>0</v>
      </c>
      <c r="P4" s="240">
        <v>3</v>
      </c>
      <c r="Q4" s="238">
        <v>3</v>
      </c>
      <c r="R4" s="239">
        <v>3</v>
      </c>
      <c r="S4" s="241">
        <v>9</v>
      </c>
      <c r="T4" s="533"/>
      <c r="U4" s="545"/>
      <c r="V4" s="545"/>
      <c r="W4" s="547"/>
      <c r="X4" s="543"/>
      <c r="Y4" s="53"/>
      <c r="Z4" s="242">
        <v>3</v>
      </c>
      <c r="AA4" s="243">
        <v>2</v>
      </c>
      <c r="AB4" s="243">
        <v>1</v>
      </c>
      <c r="AC4" s="244">
        <v>0</v>
      </c>
      <c r="AD4" s="245">
        <v>3</v>
      </c>
      <c r="AE4" s="246">
        <v>2</v>
      </c>
      <c r="AF4" s="246">
        <v>1</v>
      </c>
      <c r="AG4" s="247">
        <v>0</v>
      </c>
      <c r="AI4" s="528"/>
      <c r="AJ4" s="53"/>
    </row>
    <row r="5" spans="2:58" ht="20.100000000000001" customHeight="1" x14ac:dyDescent="0.5">
      <c r="B5" s="248">
        <v>1</v>
      </c>
      <c r="C5" s="317" t="str">
        <f>'เวลาเรียน6-1'!D6</f>
        <v>นางสาว กมลชนก  เกลี้ยงสอาด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81">
        <v>2</v>
      </c>
      <c r="L5" s="250" t="str">
        <f t="shared" ref="L5:L23" si="0">IF(AC5&gt;0," ",IF(Z5&lt;AB5," ",IF(AA5&gt;Z5," ",IF(Z5&gt;=AA5,"/"," "))))</f>
        <v>/</v>
      </c>
      <c r="M5" s="251" t="str">
        <f>IF(AC5&gt;0," ",IF(AA5=Z5," ",IF(AA5&gt;=AB5,"/",IF(AB5&gt;Z5," ",IF(AB5&gt;AA5," ",IF(Z5=2," "))))))</f>
        <v xml:space="preserve"> </v>
      </c>
      <c r="N5" s="252" t="str">
        <f>IF(AC5&gt;0," ",IF(AB5&lt;AA5," ",IF(AB5&lt;Z5," ",IF(AB5&gt;AA5,"/",IF(AB5=AA5," ")))))</f>
        <v xml:space="preserve"> </v>
      </c>
      <c r="O5" s="253" t="str">
        <f t="shared" ref="O5:O23" si="1">IF(AC5&gt;0,"/"," ")</f>
        <v xml:space="preserve"> </v>
      </c>
      <c r="P5" s="30">
        <v>1</v>
      </c>
      <c r="Q5" s="31">
        <v>1</v>
      </c>
      <c r="R5" s="254">
        <v>3</v>
      </c>
      <c r="S5" s="255">
        <f>SUM(P5:R5)</f>
        <v>5</v>
      </c>
      <c r="T5" s="225" t="str">
        <f>IF(S5&gt;=8,"/"," ")</f>
        <v xml:space="preserve"> </v>
      </c>
      <c r="U5" s="226" t="str">
        <f>IF(S5=7,"/",IF(S5=6,"/"," "))</f>
        <v xml:space="preserve"> </v>
      </c>
      <c r="V5" s="226" t="str">
        <f>IF(S5=5,"/",IF(S5=4,"/",IF(S5=3,"/"," ")))</f>
        <v>/</v>
      </c>
      <c r="W5" s="256" t="str">
        <f t="shared" ref="W5:W23" si="2">IF(S5&lt;3,"/"," ")</f>
        <v xml:space="preserve"> </v>
      </c>
      <c r="X5" s="257"/>
      <c r="Y5" s="53"/>
      <c r="Z5" s="258">
        <f t="shared" ref="Z5:Z23" si="3">COUNTIF(D5:K5,$Z$4)</f>
        <v>4</v>
      </c>
      <c r="AA5" s="259">
        <f t="shared" ref="AA5:AA23" si="4">COUNTIF(D5:K5,$AA$4)</f>
        <v>4</v>
      </c>
      <c r="AB5" s="259">
        <f t="shared" ref="AB5:AB23" si="5">COUNTIF(D5:K5,$AB$4)</f>
        <v>0</v>
      </c>
      <c r="AC5" s="260">
        <f t="shared" ref="AC5:AC23" si="6">COUNTIF(D5:K5,$AC$4)</f>
        <v>0</v>
      </c>
      <c r="AD5" s="261" t="str">
        <f>IF(AC5&gt;0," ",IF(Z5&lt;AB5," ",IF(AA5&gt;Z5," ",IF(Z5&gt;=AA5,"3"," "))))</f>
        <v>3</v>
      </c>
      <c r="AE5" s="262" t="str">
        <f>IF(AC5&gt;0," ",IF(AA5=Z5," ",IF(AA5&gt;=AB5,"2",IF(AB5&gt;Z5," ",IF(AB5&gt;AA5," ",IF(Z5=2," "))))))</f>
        <v xml:space="preserve"> </v>
      </c>
      <c r="AF5" s="262" t="str">
        <f>IF(AC5&gt;0," ",IF(AB5&lt;AA5," ",IF(AB5&lt;Z5," ",IF(AB5&gt;AA5,"1",IF(AB5=AA5," ")))))</f>
        <v xml:space="preserve"> </v>
      </c>
      <c r="AG5" s="263" t="str">
        <f>IF(AC5&gt;0,"0"," ")</f>
        <v xml:space="preserve"> </v>
      </c>
      <c r="AH5" s="38"/>
      <c r="AI5" s="264" t="str">
        <f>IF(S5&lt;3,"0",IF(S5&lt;6,"1",IF(S5&lt;8,2,3)))</f>
        <v>1</v>
      </c>
      <c r="AJ5" s="53"/>
    </row>
    <row r="6" spans="2:58" ht="20.100000000000001" customHeight="1" x14ac:dyDescent="0.5">
      <c r="B6" s="265">
        <v>2</v>
      </c>
      <c r="C6" s="317" t="str">
        <f>'เวลาเรียน6-1'!D7</f>
        <v>นางสาว ธิดา  เสือชม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81">
        <v>0</v>
      </c>
      <c r="L6" s="266" t="str">
        <f t="shared" si="0"/>
        <v xml:space="preserve"> </v>
      </c>
      <c r="M6" s="208" t="str">
        <f t="shared" ref="M6:M23" si="7">IF(AC6&gt;0," ",IF(AA6=Z6," ",IF(AA6&gt;=AB6,"/",IF(AB6&gt;Z6," ",IF(AB6&gt;AA6," ",IF(Z6=2," "))))))</f>
        <v xml:space="preserve"> </v>
      </c>
      <c r="N6" s="267" t="str">
        <f t="shared" ref="N6:N23" si="8">IF(AC6&gt;0," ",IF(AB6&lt;AA6," ",IF(AB6&lt;Z6," ",IF(AB6&gt;AA6,"/",IF(AB6=AA6," ")))))</f>
        <v xml:space="preserve"> </v>
      </c>
      <c r="O6" s="268" t="str">
        <f t="shared" si="1"/>
        <v>/</v>
      </c>
      <c r="P6" s="30">
        <v>2</v>
      </c>
      <c r="Q6" s="31">
        <v>2</v>
      </c>
      <c r="R6" s="254">
        <v>2</v>
      </c>
      <c r="S6" s="255">
        <f t="shared" ref="S6:S23" si="9">SUM(P6:R6)</f>
        <v>6</v>
      </c>
      <c r="T6" s="269" t="str">
        <f t="shared" ref="T6:T23" si="10">IF(S6&gt;=8,"/"," ")</f>
        <v xml:space="preserve"> </v>
      </c>
      <c r="U6" s="270" t="str">
        <f t="shared" ref="U6:U23" si="11">IF(S6=7,"/",IF(S6=6,"/"," "))</f>
        <v>/</v>
      </c>
      <c r="V6" s="270" t="str">
        <f t="shared" ref="V6:V23" si="12">IF(S6=5,"/",IF(S6=4,"/",IF(S6=3,"/"," ")))</f>
        <v xml:space="preserve"> </v>
      </c>
      <c r="W6" s="271" t="str">
        <f t="shared" si="2"/>
        <v xml:space="preserve"> </v>
      </c>
      <c r="X6" s="272"/>
      <c r="Y6" s="53"/>
      <c r="Z6" s="273">
        <f t="shared" si="3"/>
        <v>4</v>
      </c>
      <c r="AA6" s="274">
        <f t="shared" si="4"/>
        <v>0</v>
      </c>
      <c r="AB6" s="274">
        <f t="shared" si="5"/>
        <v>3</v>
      </c>
      <c r="AC6" s="275">
        <f t="shared" si="6"/>
        <v>1</v>
      </c>
      <c r="AD6" s="276" t="str">
        <f t="shared" ref="AD6:AD23" si="13">IF(AC6&gt;0," ",IF(Z6&lt;AB6," ",IF(AA6&gt;Z6," ",IF(Z6&gt;=AA6,"3"," "))))</f>
        <v xml:space="preserve"> </v>
      </c>
      <c r="AE6" s="277" t="str">
        <f t="shared" ref="AE6:AE23" si="14">IF(AC6&gt;0," ",IF(AA6=Z6," ",IF(AA6&gt;=AB6,"2",IF(AB6&gt;Z6," ",IF(AB6&gt;AA6," ",IF(Z6=2," "))))))</f>
        <v xml:space="preserve"> </v>
      </c>
      <c r="AF6" s="277" t="str">
        <f t="shared" ref="AF6:AF23" si="15">IF(AC6&gt;0," ",IF(AB6&lt;AA6," ",IF(AB6&lt;Z6," ",IF(AB6&gt;AA6,"1",IF(AB6=AA6," ")))))</f>
        <v xml:space="preserve"> </v>
      </c>
      <c r="AG6" s="278" t="str">
        <f t="shared" ref="AG6:AG23" si="16">IF(AC6&gt;0,"0"," ")</f>
        <v>0</v>
      </c>
      <c r="AH6" s="38"/>
      <c r="AI6" s="279">
        <f t="shared" ref="AI6:AI23" si="17">IF(S6&lt;3,"0",IF(S6&lt;6,"1",IF(S6&lt;8,2,3)))</f>
        <v>2</v>
      </c>
      <c r="AJ6" s="53"/>
    </row>
    <row r="7" spans="2:58" ht="20.100000000000001" customHeight="1" x14ac:dyDescent="0.5">
      <c r="B7" s="248">
        <v>3</v>
      </c>
      <c r="C7" s="317" t="str">
        <f>'เวลาเรียน6-1'!D8</f>
        <v>นางสาว รุจิรา  ปานแดง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81">
        <v>0</v>
      </c>
      <c r="L7" s="266" t="str">
        <f t="shared" si="0"/>
        <v xml:space="preserve"> </v>
      </c>
      <c r="M7" s="208" t="str">
        <f t="shared" si="7"/>
        <v xml:space="preserve"> </v>
      </c>
      <c r="N7" s="267" t="str">
        <f t="shared" si="8"/>
        <v xml:space="preserve"> </v>
      </c>
      <c r="O7" s="268" t="str">
        <f t="shared" si="1"/>
        <v>/</v>
      </c>
      <c r="P7" s="30">
        <v>1</v>
      </c>
      <c r="Q7" s="31">
        <v>2</v>
      </c>
      <c r="R7" s="254">
        <v>3</v>
      </c>
      <c r="S7" s="255">
        <f t="shared" si="9"/>
        <v>6</v>
      </c>
      <c r="T7" s="269" t="str">
        <f t="shared" si="10"/>
        <v xml:space="preserve"> </v>
      </c>
      <c r="U7" s="270" t="str">
        <f t="shared" si="11"/>
        <v>/</v>
      </c>
      <c r="V7" s="270" t="str">
        <f t="shared" si="12"/>
        <v xml:space="preserve"> </v>
      </c>
      <c r="W7" s="271" t="str">
        <f t="shared" si="2"/>
        <v xml:space="preserve"> </v>
      </c>
      <c r="X7" s="272"/>
      <c r="Y7" s="53"/>
      <c r="Z7" s="273">
        <f t="shared" si="3"/>
        <v>3</v>
      </c>
      <c r="AA7" s="274">
        <f t="shared" si="4"/>
        <v>3</v>
      </c>
      <c r="AB7" s="274">
        <f t="shared" si="5"/>
        <v>1</v>
      </c>
      <c r="AC7" s="275">
        <f t="shared" si="6"/>
        <v>1</v>
      </c>
      <c r="AD7" s="276" t="str">
        <f t="shared" si="13"/>
        <v xml:space="preserve"> </v>
      </c>
      <c r="AE7" s="277" t="str">
        <f t="shared" si="14"/>
        <v xml:space="preserve"> </v>
      </c>
      <c r="AF7" s="277" t="str">
        <f t="shared" si="15"/>
        <v xml:space="preserve"> </v>
      </c>
      <c r="AG7" s="278" t="str">
        <f t="shared" si="16"/>
        <v>0</v>
      </c>
      <c r="AH7" s="38"/>
      <c r="AI7" s="279">
        <f t="shared" si="17"/>
        <v>2</v>
      </c>
      <c r="AJ7" s="53"/>
    </row>
    <row r="8" spans="2:58" ht="20.100000000000001" customHeight="1" x14ac:dyDescent="0.5">
      <c r="B8" s="265">
        <v>4</v>
      </c>
      <c r="C8" s="317" t="str">
        <f>'เวลาเรียน6-1'!D9</f>
        <v>นางสาว เจนนิษา  พุ่มมาลา</v>
      </c>
      <c r="D8" s="280">
        <v>2</v>
      </c>
      <c r="E8" s="281">
        <v>2</v>
      </c>
      <c r="F8" s="281">
        <v>2</v>
      </c>
      <c r="G8" s="281">
        <v>1</v>
      </c>
      <c r="H8" s="281">
        <v>1</v>
      </c>
      <c r="I8" s="281">
        <v>1</v>
      </c>
      <c r="J8" s="281">
        <v>1</v>
      </c>
      <c r="K8" s="282">
        <v>1</v>
      </c>
      <c r="L8" s="266" t="str">
        <f t="shared" si="0"/>
        <v xml:space="preserve"> </v>
      </c>
      <c r="M8" s="208" t="str">
        <f t="shared" si="7"/>
        <v xml:space="preserve"> </v>
      </c>
      <c r="N8" s="267" t="str">
        <f t="shared" si="8"/>
        <v>/</v>
      </c>
      <c r="O8" s="268" t="str">
        <f t="shared" si="1"/>
        <v xml:space="preserve"> </v>
      </c>
      <c r="P8" s="280">
        <v>3</v>
      </c>
      <c r="Q8" s="281">
        <v>3</v>
      </c>
      <c r="R8" s="282">
        <v>2</v>
      </c>
      <c r="S8" s="283">
        <f t="shared" si="9"/>
        <v>8</v>
      </c>
      <c r="T8" s="269" t="str">
        <f t="shared" si="10"/>
        <v>/</v>
      </c>
      <c r="U8" s="284" t="str">
        <f t="shared" si="11"/>
        <v xml:space="preserve"> </v>
      </c>
      <c r="V8" s="270" t="str">
        <f t="shared" si="12"/>
        <v xml:space="preserve"> </v>
      </c>
      <c r="W8" s="271" t="str">
        <f t="shared" si="2"/>
        <v xml:space="preserve"> </v>
      </c>
      <c r="X8" s="285"/>
      <c r="Y8" s="53"/>
      <c r="Z8" s="273">
        <f t="shared" si="3"/>
        <v>0</v>
      </c>
      <c r="AA8" s="274">
        <f t="shared" si="4"/>
        <v>3</v>
      </c>
      <c r="AB8" s="274">
        <f t="shared" si="5"/>
        <v>5</v>
      </c>
      <c r="AC8" s="275">
        <f t="shared" si="6"/>
        <v>0</v>
      </c>
      <c r="AD8" s="276" t="str">
        <f t="shared" si="13"/>
        <v xml:space="preserve"> </v>
      </c>
      <c r="AE8" s="277" t="str">
        <f t="shared" si="14"/>
        <v xml:space="preserve"> </v>
      </c>
      <c r="AF8" s="277" t="str">
        <f t="shared" si="15"/>
        <v>1</v>
      </c>
      <c r="AG8" s="278" t="str">
        <f t="shared" si="16"/>
        <v xml:space="preserve"> </v>
      </c>
      <c r="AH8" s="38"/>
      <c r="AI8" s="279">
        <f t="shared" si="17"/>
        <v>3</v>
      </c>
      <c r="AJ8" s="53"/>
    </row>
    <row r="9" spans="2:58" ht="20.100000000000001" customHeight="1" x14ac:dyDescent="0.5">
      <c r="B9" s="248">
        <v>5</v>
      </c>
      <c r="C9" s="317" t="str">
        <f>'เวลาเรียน6-1'!D10</f>
        <v>นางสาว แพรวพรรณ  บุญลิกา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81">
        <v>1</v>
      </c>
      <c r="L9" s="266" t="str">
        <f t="shared" si="0"/>
        <v xml:space="preserve"> </v>
      </c>
      <c r="M9" s="208" t="str">
        <f t="shared" si="7"/>
        <v>/</v>
      </c>
      <c r="N9" s="267" t="str">
        <f t="shared" si="8"/>
        <v xml:space="preserve"> </v>
      </c>
      <c r="O9" s="268" t="str">
        <f t="shared" si="1"/>
        <v xml:space="preserve"> </v>
      </c>
      <c r="P9" s="30">
        <v>3</v>
      </c>
      <c r="Q9" s="31">
        <v>2</v>
      </c>
      <c r="R9" s="254">
        <v>2</v>
      </c>
      <c r="S9" s="255">
        <f t="shared" si="9"/>
        <v>7</v>
      </c>
      <c r="T9" s="269" t="str">
        <f t="shared" si="10"/>
        <v xml:space="preserve"> </v>
      </c>
      <c r="U9" s="270" t="str">
        <f t="shared" si="11"/>
        <v>/</v>
      </c>
      <c r="V9" s="270" t="str">
        <f t="shared" si="12"/>
        <v xml:space="preserve"> </v>
      </c>
      <c r="W9" s="271" t="str">
        <f t="shared" si="2"/>
        <v xml:space="preserve"> </v>
      </c>
      <c r="X9" s="272"/>
      <c r="Y9" s="53"/>
      <c r="Z9" s="273">
        <f t="shared" si="3"/>
        <v>0</v>
      </c>
      <c r="AA9" s="274">
        <f t="shared" si="4"/>
        <v>4</v>
      </c>
      <c r="AB9" s="274">
        <f t="shared" si="5"/>
        <v>4</v>
      </c>
      <c r="AC9" s="275">
        <f t="shared" si="6"/>
        <v>0</v>
      </c>
      <c r="AD9" s="276" t="str">
        <f t="shared" si="13"/>
        <v xml:space="preserve"> </v>
      </c>
      <c r="AE9" s="277" t="str">
        <f t="shared" si="14"/>
        <v>2</v>
      </c>
      <c r="AF9" s="277" t="str">
        <f t="shared" si="15"/>
        <v xml:space="preserve"> </v>
      </c>
      <c r="AG9" s="278" t="str">
        <f t="shared" si="16"/>
        <v xml:space="preserve"> </v>
      </c>
      <c r="AH9" s="38"/>
      <c r="AI9" s="279">
        <f t="shared" si="17"/>
        <v>2</v>
      </c>
      <c r="AJ9" s="53"/>
    </row>
    <row r="10" spans="2:58" ht="20.100000000000001" customHeight="1" x14ac:dyDescent="0.5">
      <c r="B10" s="265">
        <v>6</v>
      </c>
      <c r="C10" s="317" t="str">
        <f>'เวลาเรียน6-1'!D11</f>
        <v>นางสาว ภัคธิมา  ภู่แสง</v>
      </c>
      <c r="D10" s="30">
        <v>2</v>
      </c>
      <c r="E10" s="31">
        <v>2</v>
      </c>
      <c r="F10" s="31">
        <v>2</v>
      </c>
      <c r="G10" s="381">
        <v>2</v>
      </c>
      <c r="H10" s="208">
        <v>2</v>
      </c>
      <c r="I10" s="208">
        <v>1</v>
      </c>
      <c r="J10" s="208">
        <v>1</v>
      </c>
      <c r="K10" s="389">
        <v>1</v>
      </c>
      <c r="L10" s="266" t="str">
        <f t="shared" si="0"/>
        <v xml:space="preserve"> </v>
      </c>
      <c r="M10" s="208" t="str">
        <f t="shared" si="7"/>
        <v>/</v>
      </c>
      <c r="N10" s="267" t="str">
        <f t="shared" si="8"/>
        <v xml:space="preserve"> </v>
      </c>
      <c r="O10" s="268" t="str">
        <f t="shared" si="1"/>
        <v xml:space="preserve"> </v>
      </c>
      <c r="P10" s="30">
        <v>1</v>
      </c>
      <c r="Q10" s="31">
        <v>1</v>
      </c>
      <c r="R10" s="254">
        <v>0</v>
      </c>
      <c r="S10" s="255">
        <f t="shared" si="9"/>
        <v>2</v>
      </c>
      <c r="T10" s="269" t="str">
        <f t="shared" si="10"/>
        <v xml:space="preserve"> </v>
      </c>
      <c r="U10" s="270" t="str">
        <f t="shared" si="11"/>
        <v xml:space="preserve"> </v>
      </c>
      <c r="V10" s="270" t="str">
        <f t="shared" si="12"/>
        <v xml:space="preserve"> </v>
      </c>
      <c r="W10" s="271" t="str">
        <f t="shared" si="2"/>
        <v>/</v>
      </c>
      <c r="X10" s="272"/>
      <c r="Y10" s="53"/>
      <c r="Z10" s="273">
        <f t="shared" si="3"/>
        <v>0</v>
      </c>
      <c r="AA10" s="274">
        <f t="shared" si="4"/>
        <v>5</v>
      </c>
      <c r="AB10" s="274">
        <f t="shared" si="5"/>
        <v>3</v>
      </c>
      <c r="AC10" s="275">
        <f t="shared" si="6"/>
        <v>0</v>
      </c>
      <c r="AD10" s="276" t="str">
        <f t="shared" si="13"/>
        <v xml:space="preserve"> </v>
      </c>
      <c r="AE10" s="277" t="str">
        <f t="shared" si="14"/>
        <v>2</v>
      </c>
      <c r="AF10" s="277" t="str">
        <f t="shared" si="15"/>
        <v xml:space="preserve"> </v>
      </c>
      <c r="AG10" s="278" t="str">
        <f t="shared" si="16"/>
        <v xml:space="preserve"> </v>
      </c>
      <c r="AH10" s="38"/>
      <c r="AI10" s="279" t="str">
        <f t="shared" si="17"/>
        <v>0</v>
      </c>
      <c r="AJ10" s="53"/>
    </row>
    <row r="11" spans="2:58" ht="20.100000000000001" customHeight="1" x14ac:dyDescent="0.5">
      <c r="B11" s="248">
        <v>7</v>
      </c>
      <c r="C11" s="317" t="str">
        <f>'เวลาเรียน6-1'!D12</f>
        <v>นางสาว อินธิรา  กลับสุข</v>
      </c>
      <c r="D11" s="30">
        <v>2</v>
      </c>
      <c r="E11" s="31">
        <v>2</v>
      </c>
      <c r="F11" s="31">
        <v>2</v>
      </c>
      <c r="G11" s="381">
        <v>2</v>
      </c>
      <c r="H11" s="208">
        <v>2</v>
      </c>
      <c r="I11" s="208">
        <v>2</v>
      </c>
      <c r="J11" s="208">
        <v>1</v>
      </c>
      <c r="K11" s="389">
        <v>1</v>
      </c>
      <c r="L11" s="266" t="str">
        <f t="shared" si="0"/>
        <v xml:space="preserve"> </v>
      </c>
      <c r="M11" s="208" t="str">
        <f t="shared" si="7"/>
        <v>/</v>
      </c>
      <c r="N11" s="267" t="str">
        <f t="shared" si="8"/>
        <v xml:space="preserve"> </v>
      </c>
      <c r="O11" s="268" t="str">
        <f t="shared" si="1"/>
        <v xml:space="preserve"> </v>
      </c>
      <c r="P11" s="30">
        <v>1</v>
      </c>
      <c r="Q11" s="31">
        <v>1</v>
      </c>
      <c r="R11" s="254">
        <v>2</v>
      </c>
      <c r="S11" s="255">
        <f t="shared" si="9"/>
        <v>4</v>
      </c>
      <c r="T11" s="269" t="str">
        <f t="shared" si="10"/>
        <v xml:space="preserve"> </v>
      </c>
      <c r="U11" s="270" t="str">
        <f t="shared" si="11"/>
        <v xml:space="preserve"> </v>
      </c>
      <c r="V11" s="270" t="str">
        <f t="shared" si="12"/>
        <v>/</v>
      </c>
      <c r="W11" s="271" t="str">
        <f t="shared" si="2"/>
        <v xml:space="preserve"> </v>
      </c>
      <c r="X11" s="272"/>
      <c r="Y11" s="53"/>
      <c r="Z11" s="273">
        <f t="shared" si="3"/>
        <v>0</v>
      </c>
      <c r="AA11" s="274">
        <f t="shared" si="4"/>
        <v>6</v>
      </c>
      <c r="AB11" s="274">
        <f t="shared" si="5"/>
        <v>2</v>
      </c>
      <c r="AC11" s="275">
        <f t="shared" si="6"/>
        <v>0</v>
      </c>
      <c r="AD11" s="276" t="str">
        <f t="shared" si="13"/>
        <v xml:space="preserve"> </v>
      </c>
      <c r="AE11" s="277" t="str">
        <f t="shared" si="14"/>
        <v>2</v>
      </c>
      <c r="AF11" s="277" t="str">
        <f t="shared" si="15"/>
        <v xml:space="preserve"> </v>
      </c>
      <c r="AG11" s="278" t="str">
        <f t="shared" si="16"/>
        <v xml:space="preserve"> </v>
      </c>
      <c r="AH11" s="38"/>
      <c r="AI11" s="279" t="str">
        <f t="shared" si="17"/>
        <v>1</v>
      </c>
      <c r="AJ11" s="53"/>
    </row>
    <row r="12" spans="2:58" ht="20.100000000000001" customHeight="1" x14ac:dyDescent="0.5">
      <c r="B12" s="265">
        <v>8</v>
      </c>
      <c r="C12" s="317" t="str">
        <f>'เวลาเรียน6-1'!D13</f>
        <v>นาย ชนนท์  อุตมา</v>
      </c>
      <c r="D12" s="30">
        <v>2</v>
      </c>
      <c r="E12" s="31">
        <v>2</v>
      </c>
      <c r="F12" s="31">
        <v>2</v>
      </c>
      <c r="G12" s="381">
        <v>2</v>
      </c>
      <c r="H12" s="208">
        <v>2</v>
      </c>
      <c r="I12" s="208">
        <v>2</v>
      </c>
      <c r="J12" s="208">
        <v>2</v>
      </c>
      <c r="K12" s="389">
        <v>1</v>
      </c>
      <c r="L12" s="266" t="str">
        <f t="shared" si="0"/>
        <v xml:space="preserve"> </v>
      </c>
      <c r="M12" s="208" t="str">
        <f t="shared" si="7"/>
        <v>/</v>
      </c>
      <c r="N12" s="267" t="str">
        <f t="shared" si="8"/>
        <v xml:space="preserve"> </v>
      </c>
      <c r="O12" s="268" t="str">
        <f t="shared" si="1"/>
        <v xml:space="preserve"> </v>
      </c>
      <c r="P12" s="30">
        <v>0</v>
      </c>
      <c r="Q12" s="31">
        <v>1</v>
      </c>
      <c r="R12" s="254">
        <v>0</v>
      </c>
      <c r="S12" s="255">
        <f t="shared" si="9"/>
        <v>1</v>
      </c>
      <c r="T12" s="269" t="str">
        <f t="shared" si="10"/>
        <v xml:space="preserve"> </v>
      </c>
      <c r="U12" s="270" t="str">
        <f t="shared" si="11"/>
        <v xml:space="preserve"> </v>
      </c>
      <c r="V12" s="270" t="str">
        <f t="shared" si="12"/>
        <v xml:space="preserve"> </v>
      </c>
      <c r="W12" s="271" t="str">
        <f t="shared" si="2"/>
        <v>/</v>
      </c>
      <c r="X12" s="272"/>
      <c r="Y12" s="53"/>
      <c r="Z12" s="273">
        <f t="shared" si="3"/>
        <v>0</v>
      </c>
      <c r="AA12" s="274">
        <f t="shared" si="4"/>
        <v>7</v>
      </c>
      <c r="AB12" s="274">
        <f t="shared" si="5"/>
        <v>1</v>
      </c>
      <c r="AC12" s="275">
        <f t="shared" si="6"/>
        <v>0</v>
      </c>
      <c r="AD12" s="276" t="str">
        <f t="shared" si="13"/>
        <v xml:space="preserve"> </v>
      </c>
      <c r="AE12" s="277" t="str">
        <f t="shared" si="14"/>
        <v>2</v>
      </c>
      <c r="AF12" s="277" t="str">
        <f t="shared" si="15"/>
        <v xml:space="preserve"> </v>
      </c>
      <c r="AG12" s="278" t="str">
        <f t="shared" si="16"/>
        <v xml:space="preserve"> </v>
      </c>
      <c r="AH12" s="38"/>
      <c r="AI12" s="279" t="str">
        <f t="shared" si="17"/>
        <v>0</v>
      </c>
      <c r="AJ12" s="53"/>
    </row>
    <row r="13" spans="2:58" ht="20.100000000000001" customHeight="1" x14ac:dyDescent="0.5">
      <c r="B13" s="248">
        <v>9</v>
      </c>
      <c r="C13" s="317" t="str">
        <f>'เวลาเรียน6-1'!D14</f>
        <v>นางสาว ดวงสมร  อมรบุญบัวพันธ์</v>
      </c>
      <c r="D13" s="30">
        <v>2</v>
      </c>
      <c r="E13" s="31">
        <v>2</v>
      </c>
      <c r="F13" s="31">
        <v>2</v>
      </c>
      <c r="G13" s="381">
        <v>2</v>
      </c>
      <c r="H13" s="208">
        <v>2</v>
      </c>
      <c r="I13" s="208">
        <v>2</v>
      </c>
      <c r="J13" s="208">
        <v>2</v>
      </c>
      <c r="K13" s="389">
        <v>2</v>
      </c>
      <c r="L13" s="266" t="str">
        <f t="shared" si="0"/>
        <v xml:space="preserve"> </v>
      </c>
      <c r="M13" s="208" t="str">
        <f t="shared" si="7"/>
        <v>/</v>
      </c>
      <c r="N13" s="267" t="str">
        <f t="shared" si="8"/>
        <v xml:space="preserve"> </v>
      </c>
      <c r="O13" s="268" t="str">
        <f t="shared" si="1"/>
        <v xml:space="preserve"> </v>
      </c>
      <c r="P13" s="30">
        <v>2</v>
      </c>
      <c r="Q13" s="31">
        <v>2</v>
      </c>
      <c r="R13" s="254">
        <v>2</v>
      </c>
      <c r="S13" s="255">
        <f t="shared" si="9"/>
        <v>6</v>
      </c>
      <c r="T13" s="269" t="str">
        <f t="shared" si="10"/>
        <v xml:space="preserve"> </v>
      </c>
      <c r="U13" s="284" t="str">
        <f t="shared" si="11"/>
        <v>/</v>
      </c>
      <c r="V13" s="270" t="str">
        <f t="shared" si="12"/>
        <v xml:space="preserve"> </v>
      </c>
      <c r="W13" s="271" t="str">
        <f t="shared" si="2"/>
        <v xml:space="preserve"> </v>
      </c>
      <c r="X13" s="272"/>
      <c r="Y13" s="53"/>
      <c r="Z13" s="273">
        <f t="shared" si="3"/>
        <v>0</v>
      </c>
      <c r="AA13" s="274">
        <f t="shared" si="4"/>
        <v>8</v>
      </c>
      <c r="AB13" s="274">
        <f t="shared" si="5"/>
        <v>0</v>
      </c>
      <c r="AC13" s="275">
        <f t="shared" si="6"/>
        <v>0</v>
      </c>
      <c r="AD13" s="276" t="str">
        <f t="shared" si="13"/>
        <v xml:space="preserve"> </v>
      </c>
      <c r="AE13" s="277" t="str">
        <f t="shared" si="14"/>
        <v>2</v>
      </c>
      <c r="AF13" s="277" t="str">
        <f t="shared" si="15"/>
        <v xml:space="preserve"> </v>
      </c>
      <c r="AG13" s="278" t="str">
        <f t="shared" si="16"/>
        <v xml:space="preserve"> </v>
      </c>
      <c r="AH13" s="38"/>
      <c r="AI13" s="279">
        <f t="shared" si="17"/>
        <v>2</v>
      </c>
      <c r="AJ13" s="53"/>
    </row>
    <row r="14" spans="2:58" ht="20.100000000000001" customHeight="1" x14ac:dyDescent="0.5">
      <c r="B14" s="265">
        <v>10</v>
      </c>
      <c r="C14" s="317" t="str">
        <f>'เวลาเรียน6-1'!D15</f>
        <v>นางสาว ธัญสุดา  เทียรประโยชน์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81">
        <v>1</v>
      </c>
      <c r="L14" s="266" t="str">
        <f t="shared" si="0"/>
        <v xml:space="preserve"> </v>
      </c>
      <c r="M14" s="208" t="str">
        <f t="shared" si="7"/>
        <v xml:space="preserve"> </v>
      </c>
      <c r="N14" s="267" t="str">
        <f t="shared" si="8"/>
        <v>/</v>
      </c>
      <c r="O14" s="268" t="str">
        <f t="shared" si="1"/>
        <v xml:space="preserve"> </v>
      </c>
      <c r="P14" s="30">
        <v>3</v>
      </c>
      <c r="Q14" s="31">
        <v>3</v>
      </c>
      <c r="R14" s="254">
        <v>2</v>
      </c>
      <c r="S14" s="255">
        <f t="shared" si="9"/>
        <v>8</v>
      </c>
      <c r="T14" s="269" t="str">
        <f t="shared" si="10"/>
        <v>/</v>
      </c>
      <c r="U14" s="270" t="str">
        <f t="shared" si="11"/>
        <v xml:space="preserve"> </v>
      </c>
      <c r="V14" s="270" t="str">
        <f t="shared" si="12"/>
        <v xml:space="preserve"> </v>
      </c>
      <c r="W14" s="271" t="str">
        <f t="shared" si="2"/>
        <v xml:space="preserve"> </v>
      </c>
      <c r="X14" s="272"/>
      <c r="Y14" s="53"/>
      <c r="Z14" s="273">
        <f t="shared" si="3"/>
        <v>0</v>
      </c>
      <c r="AA14" s="274">
        <f t="shared" si="4"/>
        <v>2</v>
      </c>
      <c r="AB14" s="274">
        <f t="shared" si="5"/>
        <v>6</v>
      </c>
      <c r="AC14" s="275">
        <f t="shared" si="6"/>
        <v>0</v>
      </c>
      <c r="AD14" s="276" t="str">
        <f t="shared" si="13"/>
        <v xml:space="preserve"> </v>
      </c>
      <c r="AE14" s="277" t="str">
        <f t="shared" si="14"/>
        <v xml:space="preserve"> </v>
      </c>
      <c r="AF14" s="277" t="str">
        <f t="shared" si="15"/>
        <v>1</v>
      </c>
      <c r="AG14" s="278" t="str">
        <f t="shared" si="16"/>
        <v xml:space="preserve"> </v>
      </c>
      <c r="AH14" s="38"/>
      <c r="AI14" s="279">
        <f t="shared" si="17"/>
        <v>3</v>
      </c>
      <c r="AJ14" s="53"/>
    </row>
    <row r="15" spans="2:58" ht="20.100000000000001" customHeight="1" x14ac:dyDescent="0.5">
      <c r="B15" s="248">
        <v>11</v>
      </c>
      <c r="C15" s="317" t="str">
        <f>'เวลาเรียน6-1'!D16</f>
        <v>นางสาว ปาริชาติ  คำฤทธิ์</v>
      </c>
      <c r="D15" s="30">
        <v>2</v>
      </c>
      <c r="E15" s="31">
        <v>3</v>
      </c>
      <c r="F15" s="31">
        <v>2</v>
      </c>
      <c r="G15" s="31">
        <v>2</v>
      </c>
      <c r="H15" s="31">
        <v>2</v>
      </c>
      <c r="I15" s="31">
        <v>3</v>
      </c>
      <c r="J15" s="31">
        <v>3</v>
      </c>
      <c r="K15" s="381">
        <v>3</v>
      </c>
      <c r="L15" s="266" t="str">
        <f t="shared" si="0"/>
        <v>/</v>
      </c>
      <c r="M15" s="208" t="str">
        <f t="shared" si="7"/>
        <v xml:space="preserve"> </v>
      </c>
      <c r="N15" s="267" t="str">
        <f t="shared" si="8"/>
        <v xml:space="preserve"> </v>
      </c>
      <c r="O15" s="268" t="str">
        <f t="shared" si="1"/>
        <v xml:space="preserve"> </v>
      </c>
      <c r="P15" s="30"/>
      <c r="Q15" s="31"/>
      <c r="R15" s="254"/>
      <c r="S15" s="255">
        <f t="shared" si="9"/>
        <v>0</v>
      </c>
      <c r="T15" s="269" t="str">
        <f t="shared" si="10"/>
        <v xml:space="preserve"> </v>
      </c>
      <c r="U15" s="270" t="str">
        <f t="shared" si="11"/>
        <v xml:space="preserve"> </v>
      </c>
      <c r="V15" s="270" t="str">
        <f t="shared" si="12"/>
        <v xml:space="preserve"> </v>
      </c>
      <c r="W15" s="271" t="str">
        <f t="shared" si="2"/>
        <v>/</v>
      </c>
      <c r="X15" s="272"/>
      <c r="Y15" s="53"/>
      <c r="Z15" s="273">
        <f t="shared" si="3"/>
        <v>4</v>
      </c>
      <c r="AA15" s="274">
        <f t="shared" si="4"/>
        <v>4</v>
      </c>
      <c r="AB15" s="274">
        <f t="shared" si="5"/>
        <v>0</v>
      </c>
      <c r="AC15" s="275">
        <f t="shared" si="6"/>
        <v>0</v>
      </c>
      <c r="AD15" s="276" t="str">
        <f t="shared" si="13"/>
        <v>3</v>
      </c>
      <c r="AE15" s="277" t="str">
        <f t="shared" si="14"/>
        <v xml:space="preserve"> </v>
      </c>
      <c r="AF15" s="277" t="str">
        <f t="shared" si="15"/>
        <v xml:space="preserve"> </v>
      </c>
      <c r="AG15" s="278" t="str">
        <f t="shared" si="16"/>
        <v xml:space="preserve"> </v>
      </c>
      <c r="AH15" s="38"/>
      <c r="AI15" s="279" t="str">
        <f t="shared" si="17"/>
        <v>0</v>
      </c>
      <c r="AJ15" s="53"/>
      <c r="AK15" s="287"/>
      <c r="AL15" s="287"/>
      <c r="AM15" s="287"/>
      <c r="AN15" s="287"/>
      <c r="AO15" s="288"/>
      <c r="AP15" s="288"/>
      <c r="AQ15" s="288"/>
      <c r="AR15" s="288"/>
      <c r="AS15" s="529"/>
      <c r="AT15" s="6"/>
      <c r="AU15" s="435"/>
      <c r="AV15" s="435"/>
      <c r="AW15" s="435"/>
      <c r="AX15" s="435"/>
      <c r="AY15" s="435"/>
      <c r="AZ15" s="435"/>
      <c r="BA15" s="435"/>
      <c r="BB15" s="435"/>
      <c r="BC15" s="6"/>
      <c r="BD15" s="289"/>
      <c r="BE15" s="6"/>
      <c r="BF15" s="6"/>
    </row>
    <row r="16" spans="2:58" ht="20.100000000000001" customHeight="1" x14ac:dyDescent="0.5">
      <c r="B16" s="265">
        <v>12</v>
      </c>
      <c r="C16" s="317" t="str">
        <f>'เวลาเรียน6-1'!D17</f>
        <v>นางสาว ปนัดดา  คำฤทธิ์</v>
      </c>
      <c r="D16" s="30">
        <v>2</v>
      </c>
      <c r="E16" s="31">
        <v>2</v>
      </c>
      <c r="F16" s="31">
        <v>2</v>
      </c>
      <c r="G16" s="31">
        <v>1</v>
      </c>
      <c r="H16" s="31">
        <v>1</v>
      </c>
      <c r="I16" s="31">
        <v>1</v>
      </c>
      <c r="J16" s="31">
        <v>1</v>
      </c>
      <c r="K16" s="381">
        <v>1</v>
      </c>
      <c r="L16" s="266" t="str">
        <f t="shared" si="0"/>
        <v xml:space="preserve"> </v>
      </c>
      <c r="M16" s="208" t="str">
        <f t="shared" si="7"/>
        <v xml:space="preserve"> </v>
      </c>
      <c r="N16" s="267" t="str">
        <f t="shared" si="8"/>
        <v>/</v>
      </c>
      <c r="O16" s="268" t="str">
        <f t="shared" si="1"/>
        <v xml:space="preserve"> </v>
      </c>
      <c r="P16" s="30"/>
      <c r="Q16" s="31"/>
      <c r="R16" s="254"/>
      <c r="S16" s="255">
        <f t="shared" si="9"/>
        <v>0</v>
      </c>
      <c r="T16" s="269" t="str">
        <f t="shared" si="10"/>
        <v xml:space="preserve"> </v>
      </c>
      <c r="U16" s="270" t="str">
        <f t="shared" si="11"/>
        <v xml:space="preserve"> </v>
      </c>
      <c r="V16" s="270" t="str">
        <f t="shared" si="12"/>
        <v xml:space="preserve"> </v>
      </c>
      <c r="W16" s="271" t="str">
        <f t="shared" si="2"/>
        <v>/</v>
      </c>
      <c r="X16" s="272"/>
      <c r="Y16" s="53"/>
      <c r="Z16" s="273">
        <f t="shared" si="3"/>
        <v>0</v>
      </c>
      <c r="AA16" s="274">
        <f t="shared" si="4"/>
        <v>3</v>
      </c>
      <c r="AB16" s="274">
        <f t="shared" si="5"/>
        <v>5</v>
      </c>
      <c r="AC16" s="275">
        <f t="shared" si="6"/>
        <v>0</v>
      </c>
      <c r="AD16" s="276" t="str">
        <f t="shared" si="13"/>
        <v xml:space="preserve"> </v>
      </c>
      <c r="AE16" s="277" t="str">
        <f t="shared" si="14"/>
        <v xml:space="preserve"> </v>
      </c>
      <c r="AF16" s="277" t="str">
        <f t="shared" si="15"/>
        <v>1</v>
      </c>
      <c r="AG16" s="278" t="str">
        <f t="shared" si="16"/>
        <v xml:space="preserve"> </v>
      </c>
      <c r="AH16" s="38"/>
      <c r="AI16" s="279" t="str">
        <f t="shared" si="17"/>
        <v>0</v>
      </c>
      <c r="AJ16" s="53"/>
      <c r="AK16" s="290"/>
      <c r="AL16" s="290"/>
      <c r="AM16" s="290"/>
      <c r="AN16" s="291"/>
      <c r="AO16" s="292"/>
      <c r="AP16" s="292"/>
      <c r="AQ16" s="292"/>
      <c r="AR16" s="292"/>
      <c r="AS16" s="529"/>
      <c r="AT16" s="6"/>
      <c r="AU16" s="291"/>
      <c r="AV16" s="291"/>
      <c r="AW16" s="291"/>
      <c r="AX16" s="291"/>
      <c r="AY16" s="293"/>
      <c r="AZ16" s="291"/>
      <c r="BA16" s="291"/>
      <c r="BB16" s="291"/>
      <c r="BC16" s="6"/>
      <c r="BD16" s="523"/>
      <c r="BE16" s="6"/>
      <c r="BF16" s="6"/>
    </row>
    <row r="17" spans="2:58" ht="20.100000000000001" customHeight="1" x14ac:dyDescent="0.5">
      <c r="B17" s="248">
        <v>13</v>
      </c>
      <c r="C17" s="317" t="str">
        <f>'เวลาเรียน6-1'!D18</f>
        <v>นางสาว ภัทราวดี  สูงสนิท</v>
      </c>
      <c r="D17" s="30">
        <v>2</v>
      </c>
      <c r="E17" s="31">
        <v>2</v>
      </c>
      <c r="F17" s="31">
        <v>2</v>
      </c>
      <c r="G17" s="31">
        <v>1</v>
      </c>
      <c r="H17" s="31">
        <v>1</v>
      </c>
      <c r="I17" s="31">
        <v>1</v>
      </c>
      <c r="J17" s="31">
        <v>3</v>
      </c>
      <c r="K17" s="381">
        <v>3</v>
      </c>
      <c r="L17" s="266" t="str">
        <f t="shared" si="0"/>
        <v xml:space="preserve"> </v>
      </c>
      <c r="M17" s="208" t="str">
        <f t="shared" si="7"/>
        <v>/</v>
      </c>
      <c r="N17" s="267" t="str">
        <f t="shared" si="8"/>
        <v xml:space="preserve"> </v>
      </c>
      <c r="O17" s="268" t="str">
        <f t="shared" si="1"/>
        <v xml:space="preserve"> </v>
      </c>
      <c r="P17" s="30"/>
      <c r="Q17" s="31"/>
      <c r="R17" s="254"/>
      <c r="S17" s="255">
        <f t="shared" si="9"/>
        <v>0</v>
      </c>
      <c r="T17" s="269" t="str">
        <f t="shared" si="10"/>
        <v xml:space="preserve"> </v>
      </c>
      <c r="U17" s="270" t="str">
        <f t="shared" si="11"/>
        <v xml:space="preserve"> </v>
      </c>
      <c r="V17" s="270" t="str">
        <f t="shared" si="12"/>
        <v xml:space="preserve"> </v>
      </c>
      <c r="W17" s="271" t="str">
        <f t="shared" si="2"/>
        <v>/</v>
      </c>
      <c r="X17" s="272"/>
      <c r="Y17" s="53"/>
      <c r="Z17" s="273">
        <f t="shared" si="3"/>
        <v>2</v>
      </c>
      <c r="AA17" s="274">
        <f t="shared" si="4"/>
        <v>3</v>
      </c>
      <c r="AB17" s="274">
        <f t="shared" si="5"/>
        <v>3</v>
      </c>
      <c r="AC17" s="275">
        <f t="shared" si="6"/>
        <v>0</v>
      </c>
      <c r="AD17" s="276" t="str">
        <f t="shared" si="13"/>
        <v xml:space="preserve"> </v>
      </c>
      <c r="AE17" s="277" t="str">
        <f t="shared" si="14"/>
        <v>2</v>
      </c>
      <c r="AF17" s="277" t="str">
        <f t="shared" si="15"/>
        <v xml:space="preserve"> </v>
      </c>
      <c r="AG17" s="278" t="str">
        <f t="shared" si="16"/>
        <v xml:space="preserve"> </v>
      </c>
      <c r="AH17" s="38"/>
      <c r="AI17" s="279" t="str">
        <f t="shared" si="17"/>
        <v>0</v>
      </c>
      <c r="AJ17" s="53"/>
      <c r="AK17" s="290"/>
      <c r="AL17" s="290"/>
      <c r="AM17" s="290"/>
      <c r="AN17" s="290"/>
      <c r="AO17" s="292"/>
      <c r="AP17" s="292"/>
      <c r="AQ17" s="292"/>
      <c r="AR17" s="292"/>
      <c r="AS17" s="529"/>
      <c r="AT17" s="6"/>
      <c r="AU17" s="290"/>
      <c r="AV17" s="290"/>
      <c r="AW17" s="290"/>
      <c r="AX17" s="290"/>
      <c r="AY17" s="294"/>
      <c r="AZ17" s="290"/>
      <c r="BA17" s="290"/>
      <c r="BB17" s="290"/>
      <c r="BC17" s="6"/>
      <c r="BD17" s="523"/>
      <c r="BE17" s="6"/>
      <c r="BF17" s="6"/>
    </row>
    <row r="18" spans="2:58" ht="20.100000000000001" customHeight="1" x14ac:dyDescent="0.5">
      <c r="B18" s="265">
        <v>14</v>
      </c>
      <c r="C18" s="317" t="str">
        <f>'เวลาเรียน6-1'!D19</f>
        <v>นางสาว สุภาวดี  เสากุล</v>
      </c>
      <c r="D18" s="30">
        <v>2</v>
      </c>
      <c r="E18" s="31">
        <v>2</v>
      </c>
      <c r="F18" s="31">
        <v>2</v>
      </c>
      <c r="G18" s="31">
        <v>1</v>
      </c>
      <c r="H18" s="31">
        <v>1</v>
      </c>
      <c r="I18" s="31">
        <v>3</v>
      </c>
      <c r="J18" s="31">
        <v>3</v>
      </c>
      <c r="K18" s="381">
        <v>3</v>
      </c>
      <c r="L18" s="266" t="str">
        <f t="shared" si="0"/>
        <v>/</v>
      </c>
      <c r="M18" s="208" t="str">
        <f t="shared" si="7"/>
        <v xml:space="preserve"> </v>
      </c>
      <c r="N18" s="267" t="str">
        <f t="shared" si="8"/>
        <v xml:space="preserve"> </v>
      </c>
      <c r="O18" s="268" t="str">
        <f t="shared" si="1"/>
        <v xml:space="preserve"> </v>
      </c>
      <c r="P18" s="30"/>
      <c r="Q18" s="31"/>
      <c r="R18" s="254"/>
      <c r="S18" s="255">
        <f t="shared" si="9"/>
        <v>0</v>
      </c>
      <c r="T18" s="269" t="str">
        <f t="shared" si="10"/>
        <v xml:space="preserve"> </v>
      </c>
      <c r="U18" s="284" t="str">
        <f t="shared" si="11"/>
        <v xml:space="preserve"> </v>
      </c>
      <c r="V18" s="270" t="str">
        <f t="shared" si="12"/>
        <v xml:space="preserve"> </v>
      </c>
      <c r="W18" s="271" t="str">
        <f t="shared" si="2"/>
        <v>/</v>
      </c>
      <c r="X18" s="272"/>
      <c r="Y18" s="53"/>
      <c r="Z18" s="273">
        <f t="shared" si="3"/>
        <v>3</v>
      </c>
      <c r="AA18" s="274">
        <f t="shared" si="4"/>
        <v>3</v>
      </c>
      <c r="AB18" s="274">
        <f t="shared" si="5"/>
        <v>2</v>
      </c>
      <c r="AC18" s="275">
        <f t="shared" si="6"/>
        <v>0</v>
      </c>
      <c r="AD18" s="276" t="str">
        <f t="shared" si="13"/>
        <v>3</v>
      </c>
      <c r="AE18" s="277" t="str">
        <f t="shared" si="14"/>
        <v xml:space="preserve"> </v>
      </c>
      <c r="AF18" s="277" t="str">
        <f t="shared" si="15"/>
        <v xml:space="preserve"> </v>
      </c>
      <c r="AG18" s="278" t="str">
        <f t="shared" si="16"/>
        <v xml:space="preserve"> </v>
      </c>
      <c r="AH18" s="38"/>
      <c r="AI18" s="279" t="str">
        <f t="shared" si="17"/>
        <v>0</v>
      </c>
      <c r="AJ18" s="53"/>
      <c r="AK18" s="206"/>
      <c r="AL18" s="206"/>
      <c r="AM18" s="206"/>
      <c r="AN18" s="290"/>
      <c r="AO18" s="290"/>
      <c r="AP18" s="290"/>
      <c r="AQ18" s="290"/>
      <c r="AR18" s="290"/>
      <c r="AS18" s="6"/>
      <c r="AT18" s="6"/>
      <c r="AU18" s="206"/>
      <c r="AV18" s="206"/>
      <c r="AW18" s="206"/>
      <c r="AX18" s="206"/>
      <c r="AY18" s="295"/>
      <c r="AZ18" s="206"/>
      <c r="BA18" s="206"/>
      <c r="BB18" s="206"/>
      <c r="BC18" s="6"/>
      <c r="BD18" s="206"/>
      <c r="BE18" s="6"/>
      <c r="BF18" s="6"/>
    </row>
    <row r="19" spans="2:58" ht="20.100000000000001" customHeight="1" x14ac:dyDescent="0.5">
      <c r="B19" s="248">
        <v>15</v>
      </c>
      <c r="C19" s="317" t="str">
        <f>'เวลาเรียน6-1'!D20</f>
        <v>นาย สันติธร  ใสรัมย์</v>
      </c>
      <c r="D19" s="30">
        <v>1</v>
      </c>
      <c r="E19" s="31">
        <v>1</v>
      </c>
      <c r="F19" s="31">
        <v>1</v>
      </c>
      <c r="G19" s="31">
        <v>1</v>
      </c>
      <c r="H19" s="31">
        <v>1</v>
      </c>
      <c r="I19" s="31">
        <v>3</v>
      </c>
      <c r="J19" s="31">
        <v>3</v>
      </c>
      <c r="K19" s="381">
        <v>3</v>
      </c>
      <c r="L19" s="266" t="str">
        <f t="shared" si="0"/>
        <v xml:space="preserve"> </v>
      </c>
      <c r="M19" s="208" t="str">
        <f t="shared" si="7"/>
        <v xml:space="preserve"> </v>
      </c>
      <c r="N19" s="267" t="str">
        <f t="shared" si="8"/>
        <v>/</v>
      </c>
      <c r="O19" s="268" t="str">
        <f t="shared" si="1"/>
        <v xml:space="preserve"> </v>
      </c>
      <c r="P19" s="30"/>
      <c r="Q19" s="31"/>
      <c r="R19" s="254"/>
      <c r="S19" s="255">
        <f t="shared" si="9"/>
        <v>0</v>
      </c>
      <c r="T19" s="269" t="str">
        <f t="shared" si="10"/>
        <v xml:space="preserve"> </v>
      </c>
      <c r="U19" s="270" t="str">
        <f t="shared" si="11"/>
        <v xml:space="preserve"> </v>
      </c>
      <c r="V19" s="270" t="str">
        <f t="shared" si="12"/>
        <v xml:space="preserve"> </v>
      </c>
      <c r="W19" s="271" t="str">
        <f t="shared" si="2"/>
        <v>/</v>
      </c>
      <c r="X19" s="272"/>
      <c r="Y19" s="53"/>
      <c r="Z19" s="273">
        <f t="shared" si="3"/>
        <v>3</v>
      </c>
      <c r="AA19" s="274">
        <f t="shared" si="4"/>
        <v>0</v>
      </c>
      <c r="AB19" s="274">
        <f t="shared" si="5"/>
        <v>5</v>
      </c>
      <c r="AC19" s="275">
        <f t="shared" si="6"/>
        <v>0</v>
      </c>
      <c r="AD19" s="276" t="str">
        <f t="shared" si="13"/>
        <v xml:space="preserve"> </v>
      </c>
      <c r="AE19" s="277" t="str">
        <f t="shared" si="14"/>
        <v xml:space="preserve"> </v>
      </c>
      <c r="AF19" s="277" t="str">
        <f t="shared" si="15"/>
        <v>1</v>
      </c>
      <c r="AG19" s="278" t="str">
        <f t="shared" si="16"/>
        <v xml:space="preserve"> </v>
      </c>
      <c r="AH19" s="38"/>
      <c r="AI19" s="279" t="str">
        <f t="shared" si="17"/>
        <v>0</v>
      </c>
      <c r="AJ19" s="53"/>
      <c r="AK19" s="206"/>
      <c r="AL19" s="206"/>
      <c r="AM19" s="206"/>
      <c r="AN19" s="290"/>
      <c r="AO19" s="290"/>
      <c r="AP19" s="290"/>
      <c r="AQ19" s="290"/>
      <c r="AR19" s="290"/>
      <c r="AS19" s="6"/>
      <c r="AT19" s="6"/>
      <c r="AU19" s="206"/>
      <c r="AV19" s="206"/>
      <c r="AW19" s="206"/>
      <c r="AX19" s="206"/>
      <c r="AY19" s="295"/>
      <c r="AZ19" s="206"/>
      <c r="BA19" s="206"/>
      <c r="BB19" s="206"/>
      <c r="BC19" s="6"/>
      <c r="BD19" s="206"/>
      <c r="BE19" s="6"/>
      <c r="BF19" s="6"/>
    </row>
    <row r="20" spans="2:58" ht="20.100000000000001" customHeight="1" x14ac:dyDescent="0.5">
      <c r="B20" s="265">
        <v>16</v>
      </c>
      <c r="C20" s="317" t="str">
        <f>'เวลาเรียน6-1'!D21</f>
        <v>นางสาว พรชนก   แสนเสนาะ</v>
      </c>
      <c r="D20" s="30">
        <v>2</v>
      </c>
      <c r="E20" s="31">
        <v>2</v>
      </c>
      <c r="F20" s="31">
        <v>2</v>
      </c>
      <c r="G20" s="31">
        <v>1</v>
      </c>
      <c r="H20" s="31">
        <v>1</v>
      </c>
      <c r="I20" s="31">
        <v>2</v>
      </c>
      <c r="J20" s="31">
        <v>1</v>
      </c>
      <c r="K20" s="381">
        <v>2</v>
      </c>
      <c r="L20" s="266" t="str">
        <f t="shared" si="0"/>
        <v xml:space="preserve"> </v>
      </c>
      <c r="M20" s="208" t="str">
        <f t="shared" si="7"/>
        <v>/</v>
      </c>
      <c r="N20" s="267" t="str">
        <f t="shared" si="8"/>
        <v xml:space="preserve"> </v>
      </c>
      <c r="O20" s="268" t="str">
        <f t="shared" si="1"/>
        <v xml:space="preserve"> </v>
      </c>
      <c r="P20" s="30"/>
      <c r="Q20" s="31"/>
      <c r="R20" s="254"/>
      <c r="S20" s="255">
        <f t="shared" si="9"/>
        <v>0</v>
      </c>
      <c r="T20" s="269" t="str">
        <f t="shared" si="10"/>
        <v xml:space="preserve"> </v>
      </c>
      <c r="U20" s="270" t="str">
        <f t="shared" si="11"/>
        <v xml:space="preserve"> </v>
      </c>
      <c r="V20" s="270" t="str">
        <f t="shared" si="12"/>
        <v xml:space="preserve"> </v>
      </c>
      <c r="W20" s="271" t="str">
        <f t="shared" si="2"/>
        <v>/</v>
      </c>
      <c r="X20" s="272"/>
      <c r="Y20" s="53"/>
      <c r="Z20" s="273">
        <f t="shared" si="3"/>
        <v>0</v>
      </c>
      <c r="AA20" s="274">
        <f t="shared" si="4"/>
        <v>5</v>
      </c>
      <c r="AB20" s="274">
        <f t="shared" si="5"/>
        <v>3</v>
      </c>
      <c r="AC20" s="275">
        <f t="shared" si="6"/>
        <v>0</v>
      </c>
      <c r="AD20" s="276" t="str">
        <f t="shared" si="13"/>
        <v xml:space="preserve"> </v>
      </c>
      <c r="AE20" s="277" t="str">
        <f t="shared" si="14"/>
        <v>2</v>
      </c>
      <c r="AF20" s="277" t="str">
        <f t="shared" si="15"/>
        <v xml:space="preserve"> </v>
      </c>
      <c r="AG20" s="278" t="str">
        <f t="shared" si="16"/>
        <v xml:space="preserve"> </v>
      </c>
      <c r="AH20" s="38"/>
      <c r="AI20" s="279" t="str">
        <f t="shared" si="17"/>
        <v>0</v>
      </c>
      <c r="AJ20" s="53"/>
      <c r="AK20" s="206"/>
      <c r="AL20" s="206"/>
      <c r="AM20" s="206"/>
      <c r="AN20" s="290"/>
      <c r="AO20" s="290"/>
      <c r="AP20" s="290"/>
      <c r="AQ20" s="290"/>
      <c r="AR20" s="290"/>
      <c r="AS20" s="6"/>
      <c r="AT20" s="6"/>
      <c r="AU20" s="206"/>
      <c r="AV20" s="206"/>
      <c r="AW20" s="206"/>
      <c r="AX20" s="206"/>
      <c r="AY20" s="295"/>
      <c r="AZ20" s="206"/>
      <c r="BA20" s="206"/>
      <c r="BB20" s="206"/>
      <c r="BC20" s="6"/>
      <c r="BD20" s="206"/>
      <c r="BE20" s="6"/>
      <c r="BF20" s="6"/>
    </row>
    <row r="21" spans="2:58" ht="20.100000000000001" customHeight="1" x14ac:dyDescent="0.5">
      <c r="B21" s="248">
        <v>17</v>
      </c>
      <c r="C21" s="317" t="str">
        <f>'เวลาเรียน6-1'!D22</f>
        <v>นาย ฐากร  บัวพาคำผง</v>
      </c>
      <c r="D21" s="30">
        <v>2</v>
      </c>
      <c r="E21" s="31">
        <v>2</v>
      </c>
      <c r="F21" s="31">
        <v>1</v>
      </c>
      <c r="G21" s="31">
        <v>1</v>
      </c>
      <c r="H21" s="31">
        <v>1</v>
      </c>
      <c r="I21" s="31">
        <v>1</v>
      </c>
      <c r="J21" s="31">
        <v>2</v>
      </c>
      <c r="K21" s="381">
        <v>2</v>
      </c>
      <c r="L21" s="266" t="str">
        <f t="shared" si="0"/>
        <v xml:space="preserve"> </v>
      </c>
      <c r="M21" s="208" t="str">
        <f t="shared" si="7"/>
        <v>/</v>
      </c>
      <c r="N21" s="267" t="str">
        <f t="shared" si="8"/>
        <v xml:space="preserve"> </v>
      </c>
      <c r="O21" s="268" t="str">
        <f t="shared" si="1"/>
        <v xml:space="preserve"> </v>
      </c>
      <c r="P21" s="30"/>
      <c r="Q21" s="31"/>
      <c r="R21" s="254"/>
      <c r="S21" s="255">
        <f t="shared" si="9"/>
        <v>0</v>
      </c>
      <c r="T21" s="269" t="str">
        <f t="shared" si="10"/>
        <v xml:space="preserve"> </v>
      </c>
      <c r="U21" s="270" t="str">
        <f t="shared" si="11"/>
        <v xml:space="preserve"> </v>
      </c>
      <c r="V21" s="270" t="str">
        <f t="shared" si="12"/>
        <v xml:space="preserve"> </v>
      </c>
      <c r="W21" s="271" t="str">
        <f t="shared" si="2"/>
        <v>/</v>
      </c>
      <c r="X21" s="272"/>
      <c r="Y21" s="53"/>
      <c r="Z21" s="273">
        <f t="shared" si="3"/>
        <v>0</v>
      </c>
      <c r="AA21" s="274">
        <f t="shared" si="4"/>
        <v>4</v>
      </c>
      <c r="AB21" s="274">
        <f t="shared" si="5"/>
        <v>4</v>
      </c>
      <c r="AC21" s="275">
        <f t="shared" si="6"/>
        <v>0</v>
      </c>
      <c r="AD21" s="276" t="str">
        <f t="shared" si="13"/>
        <v xml:space="preserve"> </v>
      </c>
      <c r="AE21" s="277" t="str">
        <f t="shared" si="14"/>
        <v>2</v>
      </c>
      <c r="AF21" s="277" t="str">
        <f t="shared" si="15"/>
        <v xml:space="preserve"> </v>
      </c>
      <c r="AG21" s="278" t="str">
        <f t="shared" si="16"/>
        <v xml:space="preserve"> </v>
      </c>
      <c r="AH21" s="38"/>
      <c r="AI21" s="279" t="str">
        <f t="shared" si="17"/>
        <v>0</v>
      </c>
      <c r="AJ21" s="53"/>
      <c r="AK21" s="295"/>
      <c r="AL21" s="295"/>
      <c r="AM21" s="295"/>
      <c r="AN21" s="294"/>
      <c r="AO21" s="290"/>
      <c r="AP21" s="294"/>
      <c r="AQ21" s="290"/>
      <c r="AR21" s="290"/>
      <c r="AS21" s="296"/>
      <c r="AT21" s="6"/>
      <c r="AU21" s="206"/>
      <c r="AV21" s="206"/>
      <c r="AW21" s="206"/>
      <c r="AX21" s="206"/>
      <c r="AY21" s="295"/>
      <c r="AZ21" s="206"/>
      <c r="BA21" s="206"/>
      <c r="BB21" s="206"/>
      <c r="BC21" s="6"/>
      <c r="BD21" s="206"/>
      <c r="BE21" s="6"/>
      <c r="BF21" s="6"/>
    </row>
    <row r="22" spans="2:58" ht="20.100000000000001" customHeight="1" x14ac:dyDescent="0.5">
      <c r="B22" s="265">
        <v>18</v>
      </c>
      <c r="C22" s="317" t="str">
        <f>'เวลาเรียน6-1'!D23</f>
        <v>นางสาว ประภาพร  กาญจันดา</v>
      </c>
      <c r="D22" s="30">
        <v>3</v>
      </c>
      <c r="E22" s="31">
        <v>3</v>
      </c>
      <c r="F22" s="31">
        <v>3</v>
      </c>
      <c r="G22" s="31">
        <v>3</v>
      </c>
      <c r="H22" s="31">
        <v>2</v>
      </c>
      <c r="I22" s="31">
        <v>2</v>
      </c>
      <c r="J22" s="31">
        <v>2</v>
      </c>
      <c r="K22" s="381">
        <v>2</v>
      </c>
      <c r="L22" s="266" t="str">
        <f t="shared" si="0"/>
        <v>/</v>
      </c>
      <c r="M22" s="208" t="str">
        <f t="shared" si="7"/>
        <v xml:space="preserve"> </v>
      </c>
      <c r="N22" s="267" t="str">
        <f t="shared" si="8"/>
        <v xml:space="preserve"> </v>
      </c>
      <c r="O22" s="268" t="str">
        <f t="shared" si="1"/>
        <v xml:space="preserve"> </v>
      </c>
      <c r="P22" s="30"/>
      <c r="Q22" s="31"/>
      <c r="R22" s="254"/>
      <c r="S22" s="255">
        <f t="shared" si="9"/>
        <v>0</v>
      </c>
      <c r="T22" s="269" t="str">
        <f t="shared" si="10"/>
        <v xml:space="preserve"> </v>
      </c>
      <c r="U22" s="270" t="str">
        <f t="shared" si="11"/>
        <v xml:space="preserve"> </v>
      </c>
      <c r="V22" s="270" t="str">
        <f t="shared" si="12"/>
        <v xml:space="preserve"> </v>
      </c>
      <c r="W22" s="271" t="str">
        <f t="shared" si="2"/>
        <v>/</v>
      </c>
      <c r="X22" s="272"/>
      <c r="Y22" s="53"/>
      <c r="Z22" s="273">
        <f t="shared" si="3"/>
        <v>4</v>
      </c>
      <c r="AA22" s="274">
        <f t="shared" si="4"/>
        <v>4</v>
      </c>
      <c r="AB22" s="274">
        <f t="shared" si="5"/>
        <v>0</v>
      </c>
      <c r="AC22" s="275">
        <f t="shared" si="6"/>
        <v>0</v>
      </c>
      <c r="AD22" s="276" t="str">
        <f t="shared" si="13"/>
        <v>3</v>
      </c>
      <c r="AE22" s="277" t="str">
        <f t="shared" si="14"/>
        <v xml:space="preserve"> </v>
      </c>
      <c r="AF22" s="277" t="str">
        <f t="shared" si="15"/>
        <v xml:space="preserve"> </v>
      </c>
      <c r="AG22" s="278" t="str">
        <f t="shared" si="16"/>
        <v xml:space="preserve"> </v>
      </c>
      <c r="AH22" s="38"/>
      <c r="AI22" s="279" t="str">
        <f t="shared" si="17"/>
        <v>0</v>
      </c>
      <c r="AJ22" s="53"/>
      <c r="AK22" s="206"/>
      <c r="AL22" s="206"/>
      <c r="AM22" s="206"/>
      <c r="AN22" s="290"/>
      <c r="AO22" s="290"/>
      <c r="AP22" s="290"/>
      <c r="AQ22" s="290"/>
      <c r="AR22" s="290"/>
      <c r="AS22" s="6"/>
      <c r="AT22" s="6"/>
      <c r="AU22" s="206"/>
      <c r="AV22" s="206"/>
      <c r="AW22" s="206"/>
      <c r="AX22" s="206"/>
      <c r="AY22" s="295"/>
      <c r="AZ22" s="206"/>
      <c r="BA22" s="206"/>
      <c r="BB22" s="206"/>
      <c r="BC22" s="6"/>
      <c r="BD22" s="206"/>
      <c r="BE22" s="6"/>
      <c r="BF22" s="6"/>
    </row>
    <row r="23" spans="2:58" ht="20.100000000000001" customHeight="1" x14ac:dyDescent="0.5">
      <c r="B23" s="248">
        <v>19</v>
      </c>
      <c r="C23" s="317" t="str">
        <f>'เวลาเรียน6-1'!D24</f>
        <v>นางสาว ปฏิมา  พานพงศ์เมือง</v>
      </c>
      <c r="D23" s="30">
        <v>3</v>
      </c>
      <c r="E23" s="31">
        <v>3</v>
      </c>
      <c r="F23" s="31">
        <v>2</v>
      </c>
      <c r="G23" s="31">
        <v>2</v>
      </c>
      <c r="H23" s="31">
        <v>2</v>
      </c>
      <c r="I23" s="31">
        <v>1</v>
      </c>
      <c r="J23" s="31">
        <v>1</v>
      </c>
      <c r="K23" s="381">
        <v>1</v>
      </c>
      <c r="L23" s="266" t="str">
        <f t="shared" si="0"/>
        <v xml:space="preserve"> </v>
      </c>
      <c r="M23" s="208" t="str">
        <f t="shared" si="7"/>
        <v>/</v>
      </c>
      <c r="N23" s="267" t="str">
        <f t="shared" si="8"/>
        <v xml:space="preserve"> </v>
      </c>
      <c r="O23" s="268" t="str">
        <f t="shared" si="1"/>
        <v xml:space="preserve"> </v>
      </c>
      <c r="P23" s="30"/>
      <c r="Q23" s="31"/>
      <c r="R23" s="254"/>
      <c r="S23" s="255">
        <f t="shared" si="9"/>
        <v>0</v>
      </c>
      <c r="T23" s="269" t="str">
        <f t="shared" si="10"/>
        <v xml:space="preserve"> </v>
      </c>
      <c r="U23" s="284" t="str">
        <f t="shared" si="11"/>
        <v xml:space="preserve"> </v>
      </c>
      <c r="V23" s="270" t="str">
        <f t="shared" si="12"/>
        <v xml:space="preserve"> </v>
      </c>
      <c r="W23" s="271" t="str">
        <f t="shared" si="2"/>
        <v>/</v>
      </c>
      <c r="X23" s="272"/>
      <c r="Y23" s="53"/>
      <c r="Z23" s="273">
        <f t="shared" si="3"/>
        <v>2</v>
      </c>
      <c r="AA23" s="274">
        <f t="shared" si="4"/>
        <v>3</v>
      </c>
      <c r="AB23" s="274">
        <f t="shared" si="5"/>
        <v>3</v>
      </c>
      <c r="AC23" s="275">
        <f t="shared" si="6"/>
        <v>0</v>
      </c>
      <c r="AD23" s="276" t="str">
        <f t="shared" si="13"/>
        <v xml:space="preserve"> </v>
      </c>
      <c r="AE23" s="277" t="str">
        <f t="shared" si="14"/>
        <v>2</v>
      </c>
      <c r="AF23" s="277" t="str">
        <f t="shared" si="15"/>
        <v xml:space="preserve"> </v>
      </c>
      <c r="AG23" s="278" t="str">
        <f t="shared" si="16"/>
        <v xml:space="preserve"> </v>
      </c>
      <c r="AH23" s="38"/>
      <c r="AI23" s="279" t="str">
        <f t="shared" si="17"/>
        <v>0</v>
      </c>
      <c r="AJ23" s="53"/>
      <c r="AK23" s="206"/>
      <c r="AL23" s="206"/>
      <c r="AM23" s="206"/>
      <c r="AN23" s="290"/>
      <c r="AO23" s="290"/>
      <c r="AP23" s="290"/>
      <c r="AQ23" s="290"/>
      <c r="AR23" s="290"/>
      <c r="AS23" s="6"/>
      <c r="AT23" s="6"/>
      <c r="AU23" s="206"/>
      <c r="AV23" s="206"/>
      <c r="AW23" s="206"/>
      <c r="AX23" s="206"/>
      <c r="AY23" s="295"/>
      <c r="AZ23" s="206"/>
      <c r="BA23" s="206"/>
      <c r="BB23" s="206"/>
      <c r="BC23" s="6"/>
      <c r="BD23" s="206"/>
      <c r="BE23" s="6"/>
      <c r="BF23" s="6"/>
    </row>
    <row r="24" spans="2:58" ht="20.100000000000001" customHeight="1" x14ac:dyDescent="0.5">
      <c r="B24" s="265">
        <v>20</v>
      </c>
      <c r="C24" s="317"/>
      <c r="D24" s="30"/>
      <c r="E24" s="31"/>
      <c r="F24" s="31"/>
      <c r="G24" s="31"/>
      <c r="H24" s="31"/>
      <c r="I24" s="31"/>
      <c r="J24" s="31"/>
      <c r="K24" s="381"/>
      <c r="L24" s="266"/>
      <c r="M24" s="208"/>
      <c r="N24" s="267"/>
      <c r="O24" s="268"/>
      <c r="P24" s="30"/>
      <c r="Q24" s="31"/>
      <c r="R24" s="254"/>
      <c r="S24" s="255"/>
      <c r="T24" s="269"/>
      <c r="U24" s="270"/>
      <c r="V24" s="270"/>
      <c r="W24" s="271"/>
      <c r="X24" s="272"/>
      <c r="Y24" s="53"/>
      <c r="Z24" s="273"/>
      <c r="AA24" s="274"/>
      <c r="AB24" s="274"/>
      <c r="AC24" s="275"/>
      <c r="AD24" s="276"/>
      <c r="AE24" s="277"/>
      <c r="AF24" s="277"/>
      <c r="AG24" s="278"/>
      <c r="AH24" s="38"/>
      <c r="AI24" s="279"/>
      <c r="AJ24" s="53"/>
      <c r="AK24" s="206"/>
      <c r="AL24" s="206"/>
      <c r="AM24" s="206"/>
      <c r="AN24" s="290"/>
      <c r="AO24" s="290"/>
      <c r="AP24" s="290"/>
      <c r="AQ24" s="290"/>
      <c r="AR24" s="290"/>
      <c r="AS24" s="6"/>
      <c r="AT24" s="6"/>
      <c r="AU24" s="206"/>
      <c r="AV24" s="206"/>
      <c r="AW24" s="206"/>
      <c r="AX24" s="206"/>
      <c r="AY24" s="295"/>
      <c r="AZ24" s="206"/>
      <c r="BA24" s="206"/>
      <c r="BB24" s="206"/>
      <c r="BC24" s="6"/>
      <c r="BD24" s="206"/>
      <c r="BE24" s="6"/>
      <c r="BF24" s="6"/>
    </row>
    <row r="25" spans="2:58" ht="20.100000000000001" customHeight="1" x14ac:dyDescent="0.5">
      <c r="B25" s="248">
        <v>21</v>
      </c>
      <c r="C25" s="317"/>
      <c r="D25" s="30"/>
      <c r="E25" s="31"/>
      <c r="F25" s="31"/>
      <c r="G25" s="31"/>
      <c r="H25" s="31"/>
      <c r="I25" s="31"/>
      <c r="J25" s="31"/>
      <c r="K25" s="381"/>
      <c r="L25" s="266"/>
      <c r="M25" s="208"/>
      <c r="N25" s="267"/>
      <c r="O25" s="268"/>
      <c r="P25" s="30"/>
      <c r="Q25" s="31"/>
      <c r="R25" s="254"/>
      <c r="S25" s="255"/>
      <c r="T25" s="269"/>
      <c r="U25" s="270"/>
      <c r="V25" s="270"/>
      <c r="W25" s="271"/>
      <c r="X25" s="272"/>
      <c r="Y25" s="53"/>
      <c r="Z25" s="273"/>
      <c r="AA25" s="274"/>
      <c r="AB25" s="274"/>
      <c r="AC25" s="275"/>
      <c r="AD25" s="276"/>
      <c r="AE25" s="277"/>
      <c r="AF25" s="277"/>
      <c r="AG25" s="278"/>
      <c r="AH25" s="38"/>
      <c r="AI25" s="279"/>
      <c r="AJ25" s="53"/>
      <c r="AK25" s="206"/>
      <c r="AL25" s="206"/>
      <c r="AM25" s="206"/>
      <c r="AN25" s="290"/>
      <c r="AO25" s="290"/>
      <c r="AP25" s="290"/>
      <c r="AQ25" s="290"/>
      <c r="AR25" s="290"/>
      <c r="AS25" s="6"/>
      <c r="AT25" s="6"/>
      <c r="AU25" s="206"/>
      <c r="AV25" s="206"/>
      <c r="AW25" s="206"/>
      <c r="AX25" s="206"/>
      <c r="AY25" s="295"/>
      <c r="AZ25" s="206"/>
      <c r="BA25" s="206"/>
      <c r="BB25" s="206"/>
      <c r="BC25" s="6"/>
      <c r="BD25" s="206"/>
      <c r="BE25" s="6"/>
      <c r="BF25" s="6"/>
    </row>
    <row r="26" spans="2:58" ht="20.100000000000001" customHeight="1" x14ac:dyDescent="0.5">
      <c r="B26" s="265">
        <v>22</v>
      </c>
      <c r="C26" s="317"/>
      <c r="D26" s="30"/>
      <c r="E26" s="31"/>
      <c r="F26" s="31"/>
      <c r="G26" s="31"/>
      <c r="H26" s="31"/>
      <c r="I26" s="31"/>
      <c r="J26" s="31"/>
      <c r="K26" s="381"/>
      <c r="L26" s="266"/>
      <c r="M26" s="208"/>
      <c r="N26" s="267"/>
      <c r="O26" s="268"/>
      <c r="P26" s="30"/>
      <c r="Q26" s="31"/>
      <c r="R26" s="254"/>
      <c r="S26" s="255"/>
      <c r="T26" s="269"/>
      <c r="U26" s="270"/>
      <c r="V26" s="270"/>
      <c r="W26" s="271"/>
      <c r="X26" s="272"/>
      <c r="Y26" s="53"/>
      <c r="Z26" s="273"/>
      <c r="AA26" s="274"/>
      <c r="AB26" s="274"/>
      <c r="AC26" s="275"/>
      <c r="AD26" s="276"/>
      <c r="AE26" s="277"/>
      <c r="AF26" s="277"/>
      <c r="AG26" s="278"/>
      <c r="AH26" s="38"/>
      <c r="AI26" s="279"/>
      <c r="AJ26" s="53"/>
      <c r="AK26" s="206"/>
      <c r="AL26" s="206"/>
      <c r="AM26" s="206"/>
      <c r="AN26" s="290"/>
      <c r="AO26" s="290"/>
      <c r="AP26" s="294"/>
      <c r="AQ26" s="290"/>
      <c r="AR26" s="290"/>
      <c r="AS26" s="6"/>
      <c r="AT26" s="6"/>
      <c r="AU26" s="206"/>
      <c r="AV26" s="206"/>
      <c r="AW26" s="206"/>
      <c r="AX26" s="206"/>
      <c r="AY26" s="295"/>
      <c r="AZ26" s="206"/>
      <c r="BA26" s="206"/>
      <c r="BB26" s="206"/>
      <c r="BC26" s="6"/>
      <c r="BD26" s="206"/>
      <c r="BE26" s="6"/>
      <c r="BF26" s="6"/>
    </row>
    <row r="27" spans="2:58" ht="20.100000000000001" customHeight="1" x14ac:dyDescent="0.5">
      <c r="B27" s="248">
        <v>23</v>
      </c>
      <c r="C27" s="317"/>
      <c r="D27" s="30"/>
      <c r="E27" s="31"/>
      <c r="F27" s="31"/>
      <c r="G27" s="31"/>
      <c r="H27" s="31"/>
      <c r="I27" s="31"/>
      <c r="J27" s="31"/>
      <c r="K27" s="381"/>
      <c r="L27" s="266"/>
      <c r="M27" s="208"/>
      <c r="N27" s="267"/>
      <c r="O27" s="268"/>
      <c r="P27" s="30"/>
      <c r="Q27" s="31"/>
      <c r="R27" s="254"/>
      <c r="S27" s="255"/>
      <c r="T27" s="269"/>
      <c r="U27" s="270"/>
      <c r="V27" s="270"/>
      <c r="W27" s="271"/>
      <c r="X27" s="272"/>
      <c r="Y27" s="53"/>
      <c r="Z27" s="273"/>
      <c r="AA27" s="274"/>
      <c r="AB27" s="274"/>
      <c r="AC27" s="275"/>
      <c r="AD27" s="276"/>
      <c r="AE27" s="277"/>
      <c r="AF27" s="277"/>
      <c r="AG27" s="278"/>
      <c r="AH27" s="38"/>
      <c r="AI27" s="279"/>
      <c r="AJ27" s="53"/>
      <c r="AK27" s="206"/>
      <c r="AL27" s="206"/>
      <c r="AM27" s="206"/>
      <c r="AN27" s="290"/>
      <c r="AO27" s="290"/>
      <c r="AP27" s="290"/>
      <c r="AQ27" s="290"/>
      <c r="AR27" s="290"/>
      <c r="AS27" s="6"/>
      <c r="AT27" s="6"/>
      <c r="AU27" s="206"/>
      <c r="AV27" s="206"/>
      <c r="AW27" s="206"/>
      <c r="AX27" s="206"/>
      <c r="AY27" s="295"/>
      <c r="AZ27" s="206"/>
      <c r="BA27" s="206"/>
      <c r="BB27" s="206"/>
      <c r="BC27" s="6"/>
      <c r="BD27" s="206"/>
      <c r="BE27" s="6"/>
      <c r="BF27" s="6"/>
    </row>
    <row r="28" spans="2:58" ht="20.100000000000001" customHeight="1" x14ac:dyDescent="0.5">
      <c r="B28" s="265">
        <v>24</v>
      </c>
      <c r="C28" s="317"/>
      <c r="D28" s="30"/>
      <c r="E28" s="31"/>
      <c r="F28" s="31"/>
      <c r="G28" s="31"/>
      <c r="H28" s="31"/>
      <c r="I28" s="31"/>
      <c r="J28" s="31"/>
      <c r="K28" s="381"/>
      <c r="L28" s="266"/>
      <c r="M28" s="208"/>
      <c r="N28" s="267"/>
      <c r="O28" s="268"/>
      <c r="P28" s="30"/>
      <c r="Q28" s="31"/>
      <c r="R28" s="254"/>
      <c r="S28" s="255"/>
      <c r="T28" s="269"/>
      <c r="U28" s="270"/>
      <c r="V28" s="270"/>
      <c r="W28" s="271"/>
      <c r="X28" s="272"/>
      <c r="Y28" s="53"/>
      <c r="Z28" s="273"/>
      <c r="AA28" s="274"/>
      <c r="AB28" s="274"/>
      <c r="AC28" s="275"/>
      <c r="AD28" s="276"/>
      <c r="AE28" s="277"/>
      <c r="AF28" s="277"/>
      <c r="AG28" s="278"/>
      <c r="AH28" s="38"/>
      <c r="AI28" s="279"/>
      <c r="AJ28" s="53"/>
      <c r="AK28" s="206"/>
      <c r="AL28" s="206"/>
      <c r="AM28" s="206"/>
      <c r="AN28" s="290"/>
      <c r="AO28" s="290"/>
      <c r="AP28" s="290"/>
      <c r="AQ28" s="290"/>
      <c r="AR28" s="290"/>
      <c r="AS28" s="6"/>
      <c r="AT28" s="6"/>
      <c r="AU28" s="206"/>
      <c r="AV28" s="206"/>
      <c r="AW28" s="206"/>
      <c r="AX28" s="206"/>
      <c r="AY28" s="295"/>
      <c r="AZ28" s="206"/>
      <c r="BA28" s="206"/>
      <c r="BB28" s="206"/>
      <c r="BC28" s="6"/>
      <c r="BD28" s="206"/>
      <c r="BE28" s="6"/>
      <c r="BF28" s="6"/>
    </row>
    <row r="29" spans="2:58" ht="20.100000000000001" customHeight="1" x14ac:dyDescent="0.5">
      <c r="B29" s="248">
        <v>25</v>
      </c>
      <c r="C29" s="249"/>
      <c r="D29" s="30"/>
      <c r="E29" s="31"/>
      <c r="F29" s="31"/>
      <c r="G29" s="31"/>
      <c r="H29" s="31"/>
      <c r="I29" s="31"/>
      <c r="J29" s="31"/>
      <c r="K29" s="381"/>
      <c r="L29" s="266"/>
      <c r="M29" s="208"/>
      <c r="N29" s="267"/>
      <c r="O29" s="268"/>
      <c r="P29" s="30"/>
      <c r="Q29" s="31"/>
      <c r="R29" s="254"/>
      <c r="S29" s="255"/>
      <c r="T29" s="269"/>
      <c r="U29" s="270"/>
      <c r="V29" s="270"/>
      <c r="W29" s="271"/>
      <c r="X29" s="272"/>
      <c r="Y29" s="53"/>
      <c r="Z29" s="273"/>
      <c r="AA29" s="274"/>
      <c r="AB29" s="274"/>
      <c r="AC29" s="275"/>
      <c r="AD29" s="276"/>
      <c r="AE29" s="277"/>
      <c r="AF29" s="277"/>
      <c r="AG29" s="278"/>
      <c r="AH29" s="38"/>
      <c r="AI29" s="279"/>
      <c r="AJ29" s="53"/>
      <c r="AK29" s="206"/>
      <c r="AL29" s="206"/>
      <c r="AM29" s="206"/>
      <c r="AN29" s="290"/>
      <c r="AO29" s="290"/>
      <c r="AP29" s="290"/>
      <c r="AQ29" s="290"/>
      <c r="AR29" s="290"/>
      <c r="AS29" s="6"/>
      <c r="AT29" s="6"/>
      <c r="AU29" s="206"/>
      <c r="AV29" s="206"/>
      <c r="AW29" s="206"/>
      <c r="AX29" s="206"/>
      <c r="AY29" s="295"/>
      <c r="AZ29" s="206"/>
      <c r="BA29" s="206"/>
      <c r="BB29" s="206"/>
      <c r="BC29" s="6"/>
      <c r="BD29" s="206"/>
      <c r="BE29" s="6"/>
      <c r="BF29" s="6"/>
    </row>
    <row r="30" spans="2:58" ht="20.100000000000001" customHeight="1" x14ac:dyDescent="0.5">
      <c r="B30" s="265">
        <v>26</v>
      </c>
      <c r="C30" s="249"/>
      <c r="D30" s="30"/>
      <c r="E30" s="31"/>
      <c r="F30" s="31"/>
      <c r="G30" s="31"/>
      <c r="H30" s="31"/>
      <c r="I30" s="31"/>
      <c r="J30" s="31"/>
      <c r="K30" s="381"/>
      <c r="L30" s="266"/>
      <c r="M30" s="208"/>
      <c r="N30" s="267"/>
      <c r="O30" s="268"/>
      <c r="P30" s="30"/>
      <c r="Q30" s="31"/>
      <c r="R30" s="254"/>
      <c r="S30" s="255"/>
      <c r="T30" s="269"/>
      <c r="U30" s="270"/>
      <c r="V30" s="270"/>
      <c r="W30" s="271"/>
      <c r="X30" s="272"/>
      <c r="Y30" s="53"/>
      <c r="Z30" s="273"/>
      <c r="AA30" s="274"/>
      <c r="AB30" s="274"/>
      <c r="AC30" s="275"/>
      <c r="AD30" s="276"/>
      <c r="AE30" s="277"/>
      <c r="AF30" s="277"/>
      <c r="AG30" s="278"/>
      <c r="AH30" s="38"/>
      <c r="AI30" s="279"/>
      <c r="AJ30" s="53"/>
      <c r="AK30" s="206"/>
      <c r="AL30" s="206"/>
      <c r="AM30" s="206"/>
      <c r="AN30" s="290"/>
      <c r="AO30" s="290"/>
      <c r="AP30" s="290"/>
      <c r="AQ30" s="290"/>
      <c r="AR30" s="290"/>
      <c r="AS30" s="6"/>
      <c r="AT30" s="6"/>
      <c r="AU30" s="206"/>
      <c r="AV30" s="206"/>
      <c r="AW30" s="206"/>
      <c r="AX30" s="206"/>
      <c r="AY30" s="295"/>
      <c r="AZ30" s="206"/>
      <c r="BA30" s="206"/>
      <c r="BB30" s="206"/>
      <c r="BC30" s="6"/>
      <c r="BD30" s="206"/>
      <c r="BE30" s="6"/>
      <c r="BF30" s="6"/>
    </row>
    <row r="31" spans="2:58" ht="20.100000000000001" customHeight="1" x14ac:dyDescent="0.5">
      <c r="B31" s="248">
        <v>27</v>
      </c>
      <c r="C31" s="249"/>
      <c r="D31" s="30"/>
      <c r="E31" s="31"/>
      <c r="F31" s="31"/>
      <c r="G31" s="31"/>
      <c r="H31" s="31"/>
      <c r="I31" s="31"/>
      <c r="J31" s="31"/>
      <c r="K31" s="381"/>
      <c r="L31" s="266"/>
      <c r="M31" s="208"/>
      <c r="N31" s="267"/>
      <c r="O31" s="268"/>
      <c r="P31" s="30"/>
      <c r="Q31" s="31"/>
      <c r="R31" s="254"/>
      <c r="S31" s="255"/>
      <c r="T31" s="269"/>
      <c r="U31" s="270"/>
      <c r="V31" s="270"/>
      <c r="W31" s="271"/>
      <c r="X31" s="272"/>
      <c r="Y31" s="53"/>
      <c r="Z31" s="273"/>
      <c r="AA31" s="274"/>
      <c r="AB31" s="274"/>
      <c r="AC31" s="275"/>
      <c r="AD31" s="276"/>
      <c r="AE31" s="277"/>
      <c r="AF31" s="277"/>
      <c r="AG31" s="278"/>
      <c r="AH31" s="38"/>
      <c r="AI31" s="279"/>
      <c r="AJ31" s="53"/>
      <c r="AK31" s="206"/>
      <c r="AL31" s="206"/>
      <c r="AM31" s="206"/>
      <c r="AN31" s="290"/>
      <c r="AO31" s="290"/>
      <c r="AP31" s="294"/>
      <c r="AQ31" s="290"/>
      <c r="AR31" s="290"/>
      <c r="AS31" s="6"/>
      <c r="AT31" s="6"/>
      <c r="AU31" s="206"/>
      <c r="AV31" s="206"/>
      <c r="AW31" s="206"/>
      <c r="AX31" s="206"/>
      <c r="AY31" s="295"/>
      <c r="AZ31" s="206"/>
      <c r="BA31" s="206"/>
      <c r="BB31" s="206"/>
      <c r="BC31" s="6"/>
      <c r="BD31" s="206"/>
      <c r="BE31" s="6"/>
      <c r="BF31" s="6"/>
    </row>
    <row r="32" spans="2:58" ht="20.100000000000001" customHeight="1" x14ac:dyDescent="0.5">
      <c r="B32" s="265">
        <v>28</v>
      </c>
      <c r="C32" s="249"/>
      <c r="D32" s="30"/>
      <c r="E32" s="31"/>
      <c r="F32" s="31"/>
      <c r="G32" s="31"/>
      <c r="H32" s="31"/>
      <c r="I32" s="31"/>
      <c r="J32" s="31"/>
      <c r="K32" s="381"/>
      <c r="L32" s="266"/>
      <c r="M32" s="208"/>
      <c r="N32" s="267"/>
      <c r="O32" s="268"/>
      <c r="P32" s="30"/>
      <c r="Q32" s="31"/>
      <c r="R32" s="254"/>
      <c r="S32" s="255"/>
      <c r="T32" s="269"/>
      <c r="U32" s="270"/>
      <c r="V32" s="270"/>
      <c r="W32" s="271"/>
      <c r="X32" s="272"/>
      <c r="Y32" s="53"/>
      <c r="Z32" s="273"/>
      <c r="AA32" s="274"/>
      <c r="AB32" s="274"/>
      <c r="AC32" s="275"/>
      <c r="AD32" s="276"/>
      <c r="AE32" s="277"/>
      <c r="AF32" s="277"/>
      <c r="AG32" s="278"/>
      <c r="AH32" s="38"/>
      <c r="AI32" s="279"/>
      <c r="AJ32" s="53"/>
      <c r="AK32" s="206"/>
      <c r="AL32" s="206"/>
      <c r="AM32" s="206"/>
      <c r="AN32" s="290"/>
      <c r="AO32" s="290"/>
      <c r="AP32" s="290"/>
      <c r="AQ32" s="290"/>
      <c r="AR32" s="290"/>
      <c r="AS32" s="6"/>
      <c r="AT32" s="6"/>
      <c r="AU32" s="206"/>
      <c r="AV32" s="206"/>
      <c r="AW32" s="206"/>
      <c r="AX32" s="206"/>
      <c r="AY32" s="295"/>
      <c r="AZ32" s="206"/>
      <c r="BA32" s="206"/>
      <c r="BB32" s="206"/>
      <c r="BC32" s="6"/>
      <c r="BD32" s="206"/>
      <c r="BE32" s="6"/>
      <c r="BF32" s="6"/>
    </row>
    <row r="33" spans="2:58" ht="20.100000000000001" customHeight="1" x14ac:dyDescent="0.5">
      <c r="B33" s="248">
        <v>29</v>
      </c>
      <c r="C33" s="249"/>
      <c r="D33" s="30"/>
      <c r="E33" s="31"/>
      <c r="F33" s="31"/>
      <c r="G33" s="31"/>
      <c r="H33" s="31"/>
      <c r="I33" s="31"/>
      <c r="J33" s="31"/>
      <c r="K33" s="381"/>
      <c r="L33" s="266"/>
      <c r="M33" s="208"/>
      <c r="N33" s="267"/>
      <c r="O33" s="268"/>
      <c r="P33" s="30"/>
      <c r="Q33" s="31"/>
      <c r="R33" s="254"/>
      <c r="S33" s="255"/>
      <c r="T33" s="269"/>
      <c r="U33" s="284"/>
      <c r="V33" s="270"/>
      <c r="W33" s="271"/>
      <c r="X33" s="272"/>
      <c r="Y33" s="53"/>
      <c r="Z33" s="273"/>
      <c r="AA33" s="274"/>
      <c r="AB33" s="274"/>
      <c r="AC33" s="275"/>
      <c r="AD33" s="276"/>
      <c r="AE33" s="277"/>
      <c r="AF33" s="277"/>
      <c r="AG33" s="278"/>
      <c r="AH33" s="38"/>
      <c r="AI33" s="279"/>
      <c r="AJ33" s="53"/>
      <c r="AK33" s="206"/>
      <c r="AL33" s="206"/>
      <c r="AM33" s="206"/>
      <c r="AN33" s="290"/>
      <c r="AO33" s="290"/>
      <c r="AP33" s="290"/>
      <c r="AQ33" s="290"/>
      <c r="AR33" s="290"/>
      <c r="AS33" s="6"/>
      <c r="AT33" s="6"/>
      <c r="AU33" s="206"/>
      <c r="AV33" s="206"/>
      <c r="AW33" s="206"/>
      <c r="AX33" s="206"/>
      <c r="AY33" s="295"/>
      <c r="AZ33" s="206"/>
      <c r="BA33" s="206"/>
      <c r="BB33" s="206"/>
      <c r="BC33" s="6"/>
      <c r="BD33" s="206"/>
      <c r="BE33" s="6"/>
      <c r="BF33" s="6"/>
    </row>
    <row r="34" spans="2:58" ht="20.100000000000001" customHeight="1" x14ac:dyDescent="0.5">
      <c r="B34" s="265">
        <v>30</v>
      </c>
      <c r="C34" s="249"/>
      <c r="D34" s="30"/>
      <c r="E34" s="31"/>
      <c r="F34" s="31"/>
      <c r="G34" s="31"/>
      <c r="H34" s="31"/>
      <c r="I34" s="31"/>
      <c r="J34" s="31"/>
      <c r="K34" s="381"/>
      <c r="L34" s="266"/>
      <c r="M34" s="208"/>
      <c r="N34" s="267"/>
      <c r="O34" s="268"/>
      <c r="P34" s="30"/>
      <c r="Q34" s="31"/>
      <c r="R34" s="254"/>
      <c r="S34" s="255"/>
      <c r="T34" s="269"/>
      <c r="U34" s="270"/>
      <c r="V34" s="270"/>
      <c r="W34" s="271"/>
      <c r="X34" s="272"/>
      <c r="Y34" s="53"/>
      <c r="Z34" s="273"/>
      <c r="AA34" s="274"/>
      <c r="AB34" s="274"/>
      <c r="AC34" s="275"/>
      <c r="AD34" s="276"/>
      <c r="AE34" s="277"/>
      <c r="AF34" s="277"/>
      <c r="AG34" s="278"/>
      <c r="AH34" s="38"/>
      <c r="AI34" s="279"/>
      <c r="AJ34" s="53"/>
      <c r="AK34" s="206"/>
      <c r="AL34" s="206"/>
      <c r="AM34" s="206"/>
      <c r="AN34" s="290"/>
      <c r="AO34" s="290"/>
      <c r="AP34" s="290"/>
      <c r="AQ34" s="290"/>
      <c r="AR34" s="290"/>
      <c r="AS34" s="6"/>
      <c r="AT34" s="6"/>
      <c r="AU34" s="206"/>
      <c r="AV34" s="206"/>
      <c r="AW34" s="206"/>
      <c r="AX34" s="206"/>
      <c r="AY34" s="295"/>
      <c r="AZ34" s="206"/>
      <c r="BA34" s="206"/>
      <c r="BB34" s="206"/>
      <c r="BC34" s="6"/>
      <c r="BD34" s="206"/>
      <c r="BE34" s="6"/>
      <c r="BF34" s="6"/>
    </row>
    <row r="35" spans="2:58" ht="20.100000000000001" customHeight="1" x14ac:dyDescent="0.5">
      <c r="B35" s="248">
        <v>31</v>
      </c>
      <c r="C35" s="249"/>
      <c r="D35" s="266"/>
      <c r="E35" s="208"/>
      <c r="F35" s="208"/>
      <c r="G35" s="208"/>
      <c r="H35" s="208"/>
      <c r="I35" s="208"/>
      <c r="J35" s="208"/>
      <c r="K35" s="297"/>
      <c r="L35" s="266"/>
      <c r="M35" s="208"/>
      <c r="N35" s="267"/>
      <c r="O35" s="268"/>
      <c r="P35" s="266"/>
      <c r="Q35" s="208"/>
      <c r="R35" s="297"/>
      <c r="S35" s="298"/>
      <c r="T35" s="269"/>
      <c r="U35" s="270"/>
      <c r="V35" s="270"/>
      <c r="W35" s="271"/>
      <c r="X35" s="272"/>
      <c r="Y35" s="53"/>
      <c r="Z35" s="273"/>
      <c r="AA35" s="274"/>
      <c r="AB35" s="274"/>
      <c r="AC35" s="275"/>
      <c r="AD35" s="276"/>
      <c r="AE35" s="277"/>
      <c r="AF35" s="277"/>
      <c r="AG35" s="278"/>
      <c r="AH35" s="38"/>
      <c r="AI35" s="279"/>
      <c r="AJ35" s="53"/>
      <c r="AK35" s="206"/>
      <c r="AL35" s="206"/>
      <c r="AM35" s="206"/>
      <c r="AN35" s="290"/>
      <c r="AO35" s="290"/>
      <c r="AP35" s="294"/>
      <c r="AQ35" s="290"/>
      <c r="AR35" s="290"/>
      <c r="AS35" s="6"/>
      <c r="AT35" s="6"/>
      <c r="AU35" s="206"/>
      <c r="AV35" s="206"/>
      <c r="AW35" s="206"/>
      <c r="AX35" s="206"/>
      <c r="AY35" s="295"/>
      <c r="AZ35" s="206"/>
      <c r="BA35" s="206"/>
      <c r="BB35" s="206"/>
      <c r="BC35" s="6"/>
      <c r="BD35" s="206"/>
      <c r="BE35" s="6"/>
      <c r="BF35" s="6"/>
    </row>
    <row r="36" spans="2:58" ht="20.100000000000001" customHeight="1" x14ac:dyDescent="0.5">
      <c r="B36" s="265">
        <v>32</v>
      </c>
      <c r="C36" s="249"/>
      <c r="D36" s="266"/>
      <c r="E36" s="208"/>
      <c r="F36" s="208"/>
      <c r="G36" s="208"/>
      <c r="H36" s="208"/>
      <c r="I36" s="208"/>
      <c r="J36" s="208"/>
      <c r="K36" s="297"/>
      <c r="L36" s="266"/>
      <c r="M36" s="208"/>
      <c r="N36" s="267"/>
      <c r="O36" s="268"/>
      <c r="P36" s="266"/>
      <c r="Q36" s="208"/>
      <c r="R36" s="297"/>
      <c r="S36" s="298"/>
      <c r="T36" s="269"/>
      <c r="U36" s="270"/>
      <c r="V36" s="270"/>
      <c r="W36" s="271"/>
      <c r="X36" s="272"/>
      <c r="Y36" s="53"/>
      <c r="Z36" s="273"/>
      <c r="AA36" s="274"/>
      <c r="AB36" s="274"/>
      <c r="AC36" s="275"/>
      <c r="AD36" s="276"/>
      <c r="AE36" s="277"/>
      <c r="AF36" s="277"/>
      <c r="AG36" s="278"/>
      <c r="AH36" s="6"/>
      <c r="AI36" s="279"/>
      <c r="AJ36" s="53"/>
      <c r="AK36" s="206"/>
      <c r="AL36" s="206"/>
      <c r="AM36" s="206"/>
      <c r="AN36" s="290"/>
      <c r="AO36" s="290"/>
      <c r="AP36" s="290"/>
      <c r="AQ36" s="290"/>
      <c r="AR36" s="290"/>
      <c r="AS36" s="6"/>
      <c r="AT36" s="6"/>
      <c r="AU36" s="206"/>
      <c r="AV36" s="206"/>
      <c r="AW36" s="206"/>
      <c r="AX36" s="206"/>
      <c r="AY36" s="295"/>
      <c r="AZ36" s="206"/>
      <c r="BA36" s="206"/>
      <c r="BB36" s="206"/>
      <c r="BC36" s="6"/>
      <c r="BD36" s="206"/>
      <c r="BE36" s="6"/>
      <c r="BF36" s="6"/>
    </row>
    <row r="37" spans="2:58" ht="20.100000000000001" customHeight="1" x14ac:dyDescent="0.5">
      <c r="B37" s="248">
        <v>33</v>
      </c>
      <c r="C37" s="249"/>
      <c r="D37" s="266"/>
      <c r="E37" s="208"/>
      <c r="F37" s="208"/>
      <c r="G37" s="208"/>
      <c r="H37" s="208"/>
      <c r="I37" s="208"/>
      <c r="J37" s="208"/>
      <c r="K37" s="297"/>
      <c r="L37" s="266"/>
      <c r="M37" s="208"/>
      <c r="N37" s="267"/>
      <c r="O37" s="268"/>
      <c r="P37" s="266"/>
      <c r="Q37" s="208"/>
      <c r="R37" s="297"/>
      <c r="S37" s="298"/>
      <c r="T37" s="269"/>
      <c r="U37" s="284"/>
      <c r="V37" s="270"/>
      <c r="W37" s="271"/>
      <c r="X37" s="272"/>
      <c r="Y37" s="53"/>
      <c r="Z37" s="273"/>
      <c r="AA37" s="274"/>
      <c r="AB37" s="274"/>
      <c r="AC37" s="275"/>
      <c r="AD37" s="276"/>
      <c r="AE37" s="277"/>
      <c r="AF37" s="277"/>
      <c r="AG37" s="278"/>
      <c r="AH37" s="6"/>
      <c r="AI37" s="279"/>
      <c r="AJ37" s="53"/>
      <c r="AK37" s="206"/>
      <c r="AL37" s="206"/>
      <c r="AM37" s="206"/>
      <c r="AN37" s="290"/>
      <c r="AO37" s="290"/>
      <c r="AP37" s="290"/>
      <c r="AQ37" s="290"/>
      <c r="AR37" s="290"/>
      <c r="AS37" s="6"/>
      <c r="AT37" s="6"/>
      <c r="AU37" s="206"/>
      <c r="AV37" s="206"/>
      <c r="AW37" s="206"/>
      <c r="AX37" s="206"/>
      <c r="AY37" s="295"/>
      <c r="AZ37" s="206"/>
      <c r="BA37" s="206"/>
      <c r="BB37" s="206"/>
      <c r="BC37" s="6"/>
      <c r="BD37" s="206"/>
      <c r="BE37" s="6"/>
      <c r="BF37" s="6"/>
    </row>
    <row r="38" spans="2:58" ht="20.100000000000001" customHeight="1" x14ac:dyDescent="0.5">
      <c r="B38" s="265">
        <v>34</v>
      </c>
      <c r="C38" s="249"/>
      <c r="D38" s="266"/>
      <c r="E38" s="208"/>
      <c r="F38" s="208"/>
      <c r="G38" s="208"/>
      <c r="H38" s="208"/>
      <c r="I38" s="208"/>
      <c r="J38" s="208"/>
      <c r="K38" s="297"/>
      <c r="L38" s="266"/>
      <c r="M38" s="208"/>
      <c r="N38" s="267"/>
      <c r="O38" s="268"/>
      <c r="P38" s="266"/>
      <c r="Q38" s="208"/>
      <c r="R38" s="297"/>
      <c r="S38" s="298"/>
      <c r="T38" s="269"/>
      <c r="U38" s="270"/>
      <c r="V38" s="270"/>
      <c r="W38" s="271"/>
      <c r="X38" s="272"/>
      <c r="Y38" s="53"/>
      <c r="Z38" s="273"/>
      <c r="AA38" s="274"/>
      <c r="AB38" s="274"/>
      <c r="AC38" s="275"/>
      <c r="AD38" s="276"/>
      <c r="AE38" s="277"/>
      <c r="AF38" s="277"/>
      <c r="AG38" s="278"/>
      <c r="AH38" s="6"/>
      <c r="AI38" s="279"/>
      <c r="AJ38" s="53"/>
      <c r="AK38" s="206"/>
      <c r="AL38" s="206"/>
      <c r="AM38" s="206"/>
      <c r="AN38" s="290"/>
      <c r="AO38" s="290"/>
      <c r="AP38" s="290"/>
      <c r="AQ38" s="290"/>
      <c r="AR38" s="290"/>
      <c r="AS38" s="6"/>
      <c r="AT38" s="6"/>
      <c r="AU38" s="206"/>
      <c r="AV38" s="206"/>
      <c r="AW38" s="206"/>
      <c r="AX38" s="206"/>
      <c r="AY38" s="295"/>
      <c r="AZ38" s="206"/>
      <c r="BA38" s="206"/>
      <c r="BB38" s="206"/>
      <c r="BC38" s="6"/>
      <c r="BD38" s="206"/>
      <c r="BE38" s="6"/>
      <c r="BF38" s="6"/>
    </row>
    <row r="39" spans="2:58" ht="20.100000000000001" customHeight="1" thickBot="1" x14ac:dyDescent="0.55000000000000004">
      <c r="B39" s="402">
        <v>35</v>
      </c>
      <c r="C39" s="403"/>
      <c r="D39" s="303"/>
      <c r="E39" s="304"/>
      <c r="F39" s="304"/>
      <c r="G39" s="304"/>
      <c r="H39" s="304"/>
      <c r="I39" s="304"/>
      <c r="J39" s="304"/>
      <c r="K39" s="305"/>
      <c r="L39" s="303"/>
      <c r="M39" s="304"/>
      <c r="N39" s="306"/>
      <c r="O39" s="307"/>
      <c r="P39" s="303"/>
      <c r="Q39" s="304"/>
      <c r="R39" s="305"/>
      <c r="S39" s="308"/>
      <c r="T39" s="388"/>
      <c r="U39" s="386"/>
      <c r="V39" s="386"/>
      <c r="W39" s="387"/>
      <c r="X39" s="404"/>
      <c r="Y39" s="53"/>
      <c r="Z39" s="273"/>
      <c r="AA39" s="274"/>
      <c r="AB39" s="274"/>
      <c r="AC39" s="275"/>
      <c r="AD39" s="276"/>
      <c r="AE39" s="277"/>
      <c r="AF39" s="277"/>
      <c r="AG39" s="278"/>
      <c r="AH39" s="6"/>
      <c r="AI39" s="279"/>
      <c r="AJ39" s="53"/>
      <c r="AK39" s="206"/>
      <c r="AL39" s="206"/>
      <c r="AM39" s="206"/>
      <c r="AN39" s="290"/>
      <c r="AO39" s="290"/>
      <c r="AP39" s="290"/>
      <c r="AQ39" s="290"/>
      <c r="AR39" s="290"/>
      <c r="AS39" s="6"/>
      <c r="AT39" s="6"/>
      <c r="AU39" s="206"/>
      <c r="AV39" s="206"/>
      <c r="AW39" s="206"/>
      <c r="AX39" s="206"/>
      <c r="AY39" s="295"/>
      <c r="AZ39" s="206"/>
      <c r="BA39" s="206"/>
      <c r="BB39" s="206"/>
      <c r="BC39" s="6"/>
      <c r="BD39" s="206"/>
      <c r="BE39" s="6"/>
      <c r="BF39" s="6"/>
    </row>
    <row r="40" spans="2:58" s="6" customFormat="1" ht="5.25" customHeight="1" x14ac:dyDescent="0.5">
      <c r="B40" s="310"/>
      <c r="C40" s="311"/>
      <c r="D40" s="382"/>
      <c r="E40" s="382"/>
      <c r="F40" s="382"/>
      <c r="G40" s="382"/>
      <c r="H40" s="382"/>
      <c r="I40" s="382"/>
      <c r="J40" s="382"/>
      <c r="K40" s="382"/>
      <c r="L40" s="290"/>
      <c r="M40" s="290"/>
      <c r="N40" s="206"/>
      <c r="O40" s="206"/>
      <c r="P40" s="206"/>
      <c r="Q40" s="206"/>
      <c r="R40" s="290"/>
      <c r="S40" s="290"/>
      <c r="T40" s="206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06"/>
      <c r="AL40" s="206"/>
      <c r="AM40" s="206"/>
      <c r="AN40" s="290"/>
      <c r="AO40" s="290"/>
      <c r="AP40" s="294"/>
      <c r="AQ40" s="290"/>
      <c r="AR40" s="290"/>
      <c r="AU40" s="206"/>
      <c r="AV40" s="206"/>
      <c r="AW40" s="206"/>
      <c r="AX40" s="206"/>
      <c r="AY40" s="295"/>
      <c r="AZ40" s="206"/>
      <c r="BA40" s="206"/>
      <c r="BB40" s="206"/>
      <c r="BD40" s="206"/>
    </row>
    <row r="41" spans="2:58" s="6" customFormat="1" ht="5.25" customHeight="1" x14ac:dyDescent="0.5">
      <c r="B41" s="310"/>
      <c r="C41" s="311"/>
      <c r="D41" s="382"/>
      <c r="E41" s="382"/>
      <c r="F41" s="382"/>
      <c r="G41" s="382"/>
      <c r="H41" s="382"/>
      <c r="I41" s="382"/>
      <c r="J41" s="382"/>
      <c r="K41" s="382"/>
      <c r="L41" s="290"/>
      <c r="M41" s="290"/>
      <c r="N41" s="206"/>
      <c r="O41" s="206"/>
      <c r="P41" s="206"/>
      <c r="Q41" s="206"/>
      <c r="R41" s="290"/>
      <c r="S41" s="290"/>
      <c r="T41" s="206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06"/>
      <c r="AL41" s="206"/>
      <c r="AM41" s="206"/>
      <c r="AN41" s="290"/>
      <c r="AO41" s="290"/>
      <c r="AP41" s="294"/>
      <c r="AQ41" s="290"/>
      <c r="AR41" s="290"/>
      <c r="AU41" s="206"/>
      <c r="AV41" s="206"/>
      <c r="AW41" s="206"/>
      <c r="AX41" s="206"/>
      <c r="AY41" s="295"/>
      <c r="AZ41" s="206"/>
      <c r="BA41" s="206"/>
      <c r="BB41" s="206"/>
      <c r="BD41" s="206"/>
    </row>
    <row r="42" spans="2:58" s="6" customFormat="1" ht="5.25" customHeight="1" x14ac:dyDescent="0.5">
      <c r="B42" s="310"/>
      <c r="C42" s="311"/>
      <c r="D42" s="382"/>
      <c r="E42" s="382"/>
      <c r="F42" s="382"/>
      <c r="G42" s="382"/>
      <c r="H42" s="382"/>
      <c r="I42" s="382"/>
      <c r="J42" s="382"/>
      <c r="K42" s="382"/>
      <c r="L42" s="290"/>
      <c r="M42" s="290"/>
      <c r="N42" s="206"/>
      <c r="O42" s="206"/>
      <c r="P42" s="206"/>
      <c r="Q42" s="206"/>
      <c r="R42" s="290"/>
      <c r="S42" s="290"/>
      <c r="T42" s="206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06"/>
      <c r="AL42" s="206"/>
      <c r="AM42" s="206"/>
      <c r="AN42" s="290"/>
      <c r="AO42" s="290"/>
      <c r="AP42" s="294"/>
      <c r="AQ42" s="290"/>
      <c r="AR42" s="290"/>
      <c r="AU42" s="206"/>
      <c r="AV42" s="206"/>
      <c r="AW42" s="206"/>
      <c r="AX42" s="206"/>
      <c r="AY42" s="295"/>
      <c r="AZ42" s="206"/>
      <c r="BA42" s="206"/>
      <c r="BB42" s="206"/>
      <c r="BD42" s="206"/>
    </row>
    <row r="43" spans="2:58" s="6" customFormat="1" ht="5.25" customHeight="1" x14ac:dyDescent="0.5">
      <c r="B43" s="310"/>
      <c r="C43" s="311"/>
      <c r="D43" s="382"/>
      <c r="E43" s="382"/>
      <c r="F43" s="382"/>
      <c r="G43" s="382"/>
      <c r="H43" s="382"/>
      <c r="I43" s="382"/>
      <c r="J43" s="382"/>
      <c r="K43" s="382"/>
      <c r="L43" s="290"/>
      <c r="M43" s="290"/>
      <c r="N43" s="206"/>
      <c r="O43" s="206"/>
      <c r="P43" s="206"/>
      <c r="Q43" s="206"/>
      <c r="R43" s="290"/>
      <c r="S43" s="290"/>
      <c r="T43" s="206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06"/>
      <c r="AL43" s="206"/>
      <c r="AM43" s="206"/>
      <c r="AN43" s="290"/>
      <c r="AO43" s="290"/>
      <c r="AP43" s="294"/>
      <c r="AQ43" s="290"/>
      <c r="AR43" s="290"/>
      <c r="AU43" s="206"/>
      <c r="AV43" s="206"/>
      <c r="AW43" s="206"/>
      <c r="AX43" s="206"/>
      <c r="AY43" s="295"/>
      <c r="AZ43" s="206"/>
      <c r="BA43" s="206"/>
      <c r="BB43" s="206"/>
      <c r="BD43" s="206"/>
    </row>
    <row r="44" spans="2:58" s="6" customFormat="1" ht="5.25" customHeight="1" x14ac:dyDescent="0.5">
      <c r="B44" s="310"/>
      <c r="C44" s="311"/>
      <c r="D44" s="382"/>
      <c r="E44" s="382"/>
      <c r="F44" s="382"/>
      <c r="G44" s="382"/>
      <c r="H44" s="382"/>
      <c r="I44" s="382"/>
      <c r="J44" s="382"/>
      <c r="K44" s="382"/>
      <c r="L44" s="290"/>
      <c r="M44" s="290"/>
      <c r="N44" s="206"/>
      <c r="O44" s="206"/>
      <c r="P44" s="206"/>
      <c r="Q44" s="206"/>
      <c r="R44" s="290"/>
      <c r="S44" s="290"/>
      <c r="T44" s="206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06"/>
      <c r="AL44" s="206"/>
      <c r="AM44" s="206"/>
      <c r="AN44" s="290"/>
      <c r="AO44" s="290"/>
      <c r="AP44" s="294"/>
      <c r="AQ44" s="290"/>
      <c r="AR44" s="290"/>
      <c r="AU44" s="206"/>
      <c r="AV44" s="206"/>
      <c r="AW44" s="206"/>
      <c r="AX44" s="206"/>
      <c r="AY44" s="295"/>
      <c r="AZ44" s="206"/>
      <c r="BA44" s="206"/>
      <c r="BB44" s="206"/>
      <c r="BD44" s="206"/>
    </row>
    <row r="45" spans="2:58" ht="30" customHeight="1" x14ac:dyDescent="0.55000000000000004">
      <c r="C45" s="54"/>
      <c r="D45" s="54"/>
      <c r="F45" s="54"/>
      <c r="G45" s="312" t="s">
        <v>98</v>
      </c>
      <c r="H45" s="313"/>
      <c r="I45" s="270">
        <v>0</v>
      </c>
      <c r="J45" s="312" t="s">
        <v>66</v>
      </c>
      <c r="K45" s="312"/>
      <c r="L45" s="270">
        <f>COUNTIF($AG$5:$AG$39,"0")</f>
        <v>2</v>
      </c>
      <c r="M45" s="270" t="s">
        <v>67</v>
      </c>
      <c r="N45" s="312" t="s">
        <v>98</v>
      </c>
      <c r="O45" s="312"/>
      <c r="P45" s="270">
        <v>0</v>
      </c>
      <c r="Q45" s="312" t="s">
        <v>66</v>
      </c>
      <c r="R45" s="312"/>
      <c r="S45" s="270">
        <f>COUNTIF($AI$5:$AI$39,"0")</f>
        <v>11</v>
      </c>
      <c r="T45" s="270" t="s">
        <v>67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06"/>
      <c r="AL45" s="206"/>
      <c r="AM45" s="206"/>
      <c r="AN45" s="290"/>
      <c r="AO45" s="290"/>
      <c r="AP45" s="290"/>
      <c r="AQ45" s="290"/>
      <c r="AR45" s="290"/>
      <c r="AS45" s="6"/>
      <c r="AT45" s="6"/>
      <c r="AU45" s="206"/>
      <c r="AV45" s="206"/>
      <c r="AW45" s="206"/>
      <c r="AX45" s="206"/>
      <c r="AY45" s="295"/>
      <c r="AZ45" s="206"/>
      <c r="BA45" s="206"/>
      <c r="BB45" s="206"/>
      <c r="BC45" s="6"/>
      <c r="BD45" s="206"/>
    </row>
    <row r="46" spans="2:58" ht="30" customHeight="1" x14ac:dyDescent="0.55000000000000004">
      <c r="C46" s="54"/>
      <c r="D46" s="54"/>
      <c r="F46" s="54"/>
      <c r="G46" s="312" t="s">
        <v>98</v>
      </c>
      <c r="H46" s="313"/>
      <c r="I46" s="270">
        <v>1</v>
      </c>
      <c r="J46" s="312" t="s">
        <v>66</v>
      </c>
      <c r="K46" s="312"/>
      <c r="L46" s="270">
        <f>COUNTIF($AF$5:$AF$39,"1")</f>
        <v>4</v>
      </c>
      <c r="M46" s="270" t="s">
        <v>67</v>
      </c>
      <c r="N46" s="312" t="s">
        <v>98</v>
      </c>
      <c r="O46" s="312"/>
      <c r="P46" s="270">
        <v>1</v>
      </c>
      <c r="Q46" s="312" t="s">
        <v>66</v>
      </c>
      <c r="R46" s="312"/>
      <c r="S46" s="270">
        <f>COUNTIF($AI$5:$AI$39,"1")</f>
        <v>2</v>
      </c>
      <c r="T46" s="270" t="s">
        <v>67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06"/>
      <c r="AL46" s="206"/>
      <c r="AM46" s="206"/>
      <c r="AN46" s="290"/>
      <c r="AO46" s="290"/>
      <c r="AP46" s="290"/>
      <c r="AQ46" s="290"/>
      <c r="AR46" s="290"/>
      <c r="AS46" s="6"/>
      <c r="AT46" s="6"/>
      <c r="AU46" s="206"/>
      <c r="AV46" s="206"/>
      <c r="AW46" s="206"/>
      <c r="AX46" s="206"/>
      <c r="AY46" s="295"/>
      <c r="AZ46" s="206"/>
      <c r="BA46" s="206"/>
      <c r="BB46" s="206"/>
      <c r="BC46" s="6"/>
      <c r="BD46" s="206"/>
    </row>
    <row r="47" spans="2:58" ht="30" customHeight="1" x14ac:dyDescent="0.55000000000000004">
      <c r="C47" s="54"/>
      <c r="D47" s="54"/>
      <c r="F47" s="54"/>
      <c r="G47" s="312" t="s">
        <v>98</v>
      </c>
      <c r="H47" s="313"/>
      <c r="I47" s="270">
        <v>2</v>
      </c>
      <c r="J47" s="312" t="s">
        <v>66</v>
      </c>
      <c r="K47" s="312"/>
      <c r="L47" s="270">
        <f>COUNTIF($AE$5:$AE$39,"2")</f>
        <v>9</v>
      </c>
      <c r="M47" s="270" t="s">
        <v>67</v>
      </c>
      <c r="N47" s="312" t="s">
        <v>98</v>
      </c>
      <c r="O47" s="312"/>
      <c r="P47" s="270">
        <v>2</v>
      </c>
      <c r="Q47" s="312" t="s">
        <v>66</v>
      </c>
      <c r="R47" s="312"/>
      <c r="S47" s="270">
        <f>COUNTIF($AI$5:$AI$39,"2")</f>
        <v>4</v>
      </c>
      <c r="T47" s="270" t="s">
        <v>67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06"/>
      <c r="AL47" s="206"/>
      <c r="AM47" s="206"/>
      <c r="AN47" s="290"/>
      <c r="AO47" s="290"/>
      <c r="AP47" s="290"/>
      <c r="AQ47" s="290"/>
      <c r="AR47" s="290"/>
      <c r="AS47" s="6"/>
      <c r="AT47" s="6"/>
      <c r="AU47" s="206"/>
      <c r="AV47" s="206"/>
      <c r="AW47" s="206"/>
      <c r="AX47" s="206"/>
      <c r="AY47" s="295"/>
      <c r="AZ47" s="206"/>
      <c r="BA47" s="206"/>
      <c r="BB47" s="206"/>
      <c r="BC47" s="6"/>
      <c r="BD47" s="206"/>
    </row>
    <row r="48" spans="2:58" ht="30" customHeight="1" x14ac:dyDescent="0.55000000000000004">
      <c r="C48" s="54"/>
      <c r="D48" s="54"/>
      <c r="F48" s="54"/>
      <c r="G48" s="312" t="s">
        <v>98</v>
      </c>
      <c r="H48" s="313"/>
      <c r="I48" s="270">
        <v>3</v>
      </c>
      <c r="J48" s="312" t="s">
        <v>66</v>
      </c>
      <c r="K48" s="312"/>
      <c r="L48" s="270">
        <f>COUNTIF($AD$5:$AD$39,"3")</f>
        <v>4</v>
      </c>
      <c r="M48" s="270" t="s">
        <v>67</v>
      </c>
      <c r="N48" s="312" t="s">
        <v>98</v>
      </c>
      <c r="O48" s="312"/>
      <c r="P48" s="270">
        <v>3</v>
      </c>
      <c r="Q48" s="312" t="s">
        <v>66</v>
      </c>
      <c r="R48" s="312"/>
      <c r="S48" s="270">
        <f>COUNTIF($AI$5:$AI$39,"3")</f>
        <v>2</v>
      </c>
      <c r="T48" s="270" t="s">
        <v>67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06"/>
      <c r="AL48" s="206"/>
      <c r="AM48" s="206"/>
      <c r="AN48" s="290"/>
      <c r="AO48" s="290"/>
      <c r="AP48" s="290"/>
      <c r="AQ48" s="290"/>
      <c r="AR48" s="290"/>
      <c r="AS48" s="6"/>
      <c r="AT48" s="6"/>
      <c r="AU48" s="206"/>
      <c r="AV48" s="206"/>
      <c r="AW48" s="206"/>
      <c r="AX48" s="206"/>
      <c r="AY48" s="295"/>
      <c r="AZ48" s="206"/>
      <c r="BA48" s="206"/>
      <c r="BB48" s="206"/>
      <c r="BC48" s="6"/>
      <c r="BD48" s="206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19</v>
      </c>
      <c r="M49" s="54"/>
      <c r="N49" s="54"/>
      <c r="O49" s="54"/>
      <c r="P49" s="54"/>
      <c r="Q49" s="54"/>
      <c r="R49" s="54"/>
      <c r="S49" s="54">
        <f>SUM(S45:S48)</f>
        <v>19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06"/>
      <c r="AL49" s="206"/>
      <c r="AM49" s="206"/>
      <c r="AN49" s="290"/>
      <c r="AO49" s="290"/>
      <c r="AP49" s="294"/>
      <c r="AQ49" s="290"/>
      <c r="AR49" s="290"/>
      <c r="AS49" s="6"/>
      <c r="AT49" s="6"/>
      <c r="AU49" s="206"/>
      <c r="AV49" s="206"/>
      <c r="AW49" s="206"/>
      <c r="AX49" s="206"/>
      <c r="AY49" s="295"/>
      <c r="AZ49" s="206"/>
      <c r="BA49" s="206"/>
      <c r="BB49" s="206"/>
      <c r="BC49" s="6"/>
      <c r="BD49" s="206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06"/>
      <c r="AL50" s="206"/>
      <c r="AM50" s="206"/>
      <c r="AN50" s="290"/>
      <c r="AO50" s="290"/>
      <c r="AP50" s="290"/>
      <c r="AQ50" s="290"/>
      <c r="AR50" s="290"/>
      <c r="AS50" s="6"/>
      <c r="AT50" s="6"/>
      <c r="AU50" s="206"/>
      <c r="AV50" s="206"/>
      <c r="AW50" s="206"/>
      <c r="AX50" s="206"/>
      <c r="AY50" s="295"/>
      <c r="AZ50" s="206"/>
      <c r="BA50" s="206"/>
      <c r="BB50" s="206"/>
      <c r="BC50" s="6"/>
      <c r="BD50" s="206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06"/>
      <c r="AL51" s="206"/>
      <c r="AM51" s="290"/>
      <c r="AN51" s="290"/>
      <c r="AO51" s="290"/>
      <c r="AP51" s="290"/>
      <c r="AQ51" s="290"/>
      <c r="AR51" s="290"/>
      <c r="AS51" s="6"/>
      <c r="AT51" s="6"/>
      <c r="AU51" s="206"/>
      <c r="AV51" s="206"/>
      <c r="AW51" s="206"/>
      <c r="AX51" s="206"/>
      <c r="AY51" s="295"/>
      <c r="AZ51" s="206"/>
      <c r="BA51" s="206"/>
      <c r="BB51" s="206"/>
      <c r="BC51" s="6"/>
      <c r="BD51" s="206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91"/>
  <sheetViews>
    <sheetView showGridLines="0" view="pageLayout" topLeftCell="A19" zoomScaleNormal="93" zoomScaleSheetLayoutView="100" workbookViewId="0">
      <selection activeCell="U6" sqref="U6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52" t="s">
        <v>2</v>
      </c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53" t="s">
        <v>4</v>
      </c>
      <c r="C7" s="453"/>
      <c r="D7" s="453"/>
      <c r="E7" s="453"/>
      <c r="F7" s="453"/>
      <c r="G7" s="6"/>
      <c r="H7" s="6"/>
      <c r="I7" s="7"/>
      <c r="J7" s="454" t="s">
        <v>5</v>
      </c>
      <c r="K7" s="454"/>
      <c r="L7" s="407" t="s">
        <v>6</v>
      </c>
      <c r="M7" s="407"/>
      <c r="N7" s="407"/>
      <c r="O7" s="407"/>
      <c r="P7" s="8"/>
      <c r="Q7" s="8"/>
      <c r="R7" s="6"/>
    </row>
    <row r="8" spans="2:18" ht="26.45" customHeight="1" x14ac:dyDescent="0.65">
      <c r="B8" s="8" t="s">
        <v>139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07" t="s">
        <v>8</v>
      </c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07" t="s">
        <v>10</v>
      </c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</row>
    <row r="13" spans="2:18" ht="26.45" customHeight="1" x14ac:dyDescent="0.65">
      <c r="B13" s="407" t="s">
        <v>11</v>
      </c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  <c r="P13" s="407"/>
      <c r="Q13" s="407"/>
      <c r="R13" s="407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39" t="s">
        <v>13</v>
      </c>
      <c r="C15" s="440"/>
      <c r="D15" s="443" t="s">
        <v>14</v>
      </c>
      <c r="E15" s="444"/>
      <c r="F15" s="444"/>
      <c r="G15" s="444"/>
      <c r="H15" s="444"/>
      <c r="I15" s="444"/>
      <c r="J15" s="444"/>
      <c r="K15" s="445"/>
      <c r="L15" s="14" t="s">
        <v>15</v>
      </c>
      <c r="M15" s="14"/>
      <c r="N15" s="14"/>
      <c r="O15" s="15"/>
      <c r="P15" s="428" t="s">
        <v>16</v>
      </c>
      <c r="Q15" s="429"/>
      <c r="R15" s="430"/>
    </row>
    <row r="16" spans="2:18" ht="26.45" customHeight="1" thickBot="1" x14ac:dyDescent="0.7">
      <c r="B16" s="441"/>
      <c r="C16" s="442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46"/>
      <c r="Q16" s="446"/>
      <c r="R16" s="447"/>
    </row>
    <row r="17" spans="2:18" ht="26.45" customHeight="1" x14ac:dyDescent="0.65">
      <c r="B17" s="448">
        <f>SUM(D17:O17)</f>
        <v>13</v>
      </c>
      <c r="C17" s="449"/>
      <c r="D17" s="21">
        <f>'รวมคะแนน6-2'!W50</f>
        <v>2</v>
      </c>
      <c r="E17" s="22">
        <f>'รวมคะแนน6-2'!W49</f>
        <v>1</v>
      </c>
      <c r="F17" s="22">
        <f>'รวมคะแนน6-2'!W48</f>
        <v>3</v>
      </c>
      <c r="G17" s="22">
        <f>'รวมคะแนน6-2'!W47</f>
        <v>2</v>
      </c>
      <c r="H17" s="22">
        <f>'รวมคะแนน6-2'!W46</f>
        <v>1</v>
      </c>
      <c r="I17" s="22">
        <f>'รวมคะแนน6-2'!W45</f>
        <v>2</v>
      </c>
      <c r="J17" s="23">
        <f>'รวมคะแนน6-2'!W44</f>
        <v>2</v>
      </c>
      <c r="K17" s="24">
        <f>'รวมคะแนน6-2'!W43</f>
        <v>0</v>
      </c>
      <c r="L17" s="25">
        <f>'รวมคะแนน6-2'!W51</f>
        <v>0</v>
      </c>
      <c r="M17" s="22">
        <f>'รวมคะแนน6-2'!W52</f>
        <v>0</v>
      </c>
      <c r="N17" s="22">
        <f>'รวมคะแนน6-2'!W53</f>
        <v>0</v>
      </c>
      <c r="O17" s="24">
        <f>'รวมคะแนน6-2'!W54</f>
        <v>0</v>
      </c>
      <c r="P17" s="446"/>
      <c r="Q17" s="446"/>
      <c r="R17" s="447"/>
    </row>
    <row r="18" spans="2:18" ht="26.45" customHeight="1" thickBot="1" x14ac:dyDescent="0.7">
      <c r="B18" s="450" t="s">
        <v>21</v>
      </c>
      <c r="C18" s="451"/>
      <c r="D18" s="26">
        <f>(100/$B17)*D17</f>
        <v>15.384615384615385</v>
      </c>
      <c r="E18" s="27">
        <f t="shared" ref="E18:O18" si="0">(100/$B17)*E17</f>
        <v>7.6923076923076925</v>
      </c>
      <c r="F18" s="27">
        <f t="shared" si="0"/>
        <v>23.076923076923077</v>
      </c>
      <c r="G18" s="27">
        <f t="shared" si="0"/>
        <v>15.384615384615385</v>
      </c>
      <c r="H18" s="27">
        <f t="shared" si="0"/>
        <v>7.6923076923076925</v>
      </c>
      <c r="I18" s="27">
        <f t="shared" si="0"/>
        <v>15.384615384615385</v>
      </c>
      <c r="J18" s="27">
        <f t="shared" si="0"/>
        <v>15.384615384615385</v>
      </c>
      <c r="K18" s="28">
        <f t="shared" si="0"/>
        <v>0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46"/>
      <c r="Q18" s="446"/>
      <c r="R18" s="447"/>
    </row>
    <row r="19" spans="2:18" ht="26.45" customHeight="1" thickBot="1" x14ac:dyDescent="0.7">
      <c r="B19" s="425" t="s">
        <v>22</v>
      </c>
      <c r="C19" s="426"/>
      <c r="D19" s="426"/>
      <c r="E19" s="426"/>
      <c r="F19" s="426"/>
      <c r="G19" s="427"/>
      <c r="H19" s="425" t="s">
        <v>23</v>
      </c>
      <c r="I19" s="426"/>
      <c r="J19" s="426"/>
      <c r="K19" s="426"/>
      <c r="L19" s="426"/>
      <c r="M19" s="426"/>
      <c r="N19" s="426"/>
      <c r="O19" s="427"/>
      <c r="P19" s="428" t="s">
        <v>16</v>
      </c>
      <c r="Q19" s="429"/>
      <c r="R19" s="430"/>
    </row>
    <row r="20" spans="2:18" ht="26.45" customHeight="1" x14ac:dyDescent="0.5">
      <c r="B20" s="30" t="s">
        <v>24</v>
      </c>
      <c r="C20" s="31" t="s">
        <v>25</v>
      </c>
      <c r="D20" s="431" t="s">
        <v>26</v>
      </c>
      <c r="E20" s="432"/>
      <c r="F20" s="431" t="s">
        <v>27</v>
      </c>
      <c r="G20" s="433"/>
      <c r="H20" s="434" t="s">
        <v>24</v>
      </c>
      <c r="I20" s="432"/>
      <c r="J20" s="431" t="s">
        <v>25</v>
      </c>
      <c r="K20" s="432"/>
      <c r="L20" s="431" t="s">
        <v>26</v>
      </c>
      <c r="M20" s="432"/>
      <c r="N20" s="431" t="s">
        <v>27</v>
      </c>
      <c r="O20" s="433"/>
      <c r="P20" s="435"/>
      <c r="Q20" s="435"/>
      <c r="R20" s="436"/>
    </row>
    <row r="21" spans="2:18" ht="26.45" customHeight="1" thickBot="1" x14ac:dyDescent="0.7">
      <c r="B21" s="32">
        <f>'คุณลักษณะ6-2'!L48</f>
        <v>2</v>
      </c>
      <c r="C21" s="33">
        <f>'คุณลักษณะ6-2'!L47</f>
        <v>6</v>
      </c>
      <c r="D21" s="417">
        <f>'คุณลักษณะ6-2'!L46</f>
        <v>3</v>
      </c>
      <c r="E21" s="418"/>
      <c r="F21" s="417">
        <f>'คุณลักษณะ6-2'!L45</f>
        <v>2</v>
      </c>
      <c r="G21" s="419"/>
      <c r="H21" s="420">
        <f>'คุณลักษณะ6-2'!S48</f>
        <v>3</v>
      </c>
      <c r="I21" s="421"/>
      <c r="J21" s="422">
        <f>'คุณลักษณะ6-2'!S47</f>
        <v>6</v>
      </c>
      <c r="K21" s="421"/>
      <c r="L21" s="422">
        <f>'คุณลักษณะ6-2'!S46</f>
        <v>2</v>
      </c>
      <c r="M21" s="421"/>
      <c r="N21" s="422">
        <f>'คุณลักษณะ6-2'!S45</f>
        <v>2</v>
      </c>
      <c r="O21" s="423"/>
      <c r="P21" s="437"/>
      <c r="Q21" s="437"/>
      <c r="R21" s="438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07" t="s">
        <v>29</v>
      </c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8"/>
      <c r="R23" s="39"/>
    </row>
    <row r="24" spans="2:18" ht="26.45" customHeight="1" x14ac:dyDescent="0.65">
      <c r="B24" s="38"/>
      <c r="C24" s="6"/>
      <c r="D24" s="407" t="s">
        <v>30</v>
      </c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39"/>
    </row>
    <row r="25" spans="2:18" ht="26.45" customHeight="1" x14ac:dyDescent="0.65">
      <c r="B25" s="38"/>
      <c r="C25" s="6"/>
      <c r="D25" s="407" t="s">
        <v>31</v>
      </c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39"/>
    </row>
    <row r="26" spans="2:18" ht="26.45" customHeight="1" x14ac:dyDescent="0.65">
      <c r="B26" s="38"/>
      <c r="C26" s="6"/>
      <c r="D26" s="407" t="s">
        <v>32</v>
      </c>
      <c r="E26" s="407"/>
      <c r="F26" s="407"/>
      <c r="G26" s="407"/>
      <c r="H26" s="407"/>
      <c r="I26" s="407"/>
      <c r="J26" s="407"/>
      <c r="K26" s="407"/>
      <c r="L26" s="407"/>
      <c r="M26" s="407"/>
      <c r="N26" s="407"/>
      <c r="O26" s="407"/>
      <c r="P26" s="407"/>
      <c r="Q26" s="407"/>
      <c r="R26" s="408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09" t="s">
        <v>34</v>
      </c>
      <c r="E28" s="409"/>
      <c r="F28" s="409"/>
      <c r="G28" s="409"/>
      <c r="H28" s="409"/>
      <c r="I28" s="409"/>
      <c r="J28" s="409"/>
      <c r="K28" s="409"/>
      <c r="L28" s="409"/>
      <c r="M28" s="409"/>
      <c r="N28" s="409"/>
      <c r="O28" s="409"/>
      <c r="P28" s="409"/>
      <c r="Q28" s="409"/>
      <c r="R28" s="424"/>
    </row>
    <row r="29" spans="2:18" ht="30" customHeight="1" x14ac:dyDescent="0.65">
      <c r="B29" s="414" t="s">
        <v>35</v>
      </c>
      <c r="C29" s="415"/>
      <c r="D29" s="415"/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6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07" t="s">
        <v>36</v>
      </c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8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09" t="s">
        <v>38</v>
      </c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6"/>
    </row>
    <row r="34" spans="1:19" ht="24.95" customHeight="1" x14ac:dyDescent="0.5">
      <c r="B34" s="410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  <c r="R34" s="410"/>
    </row>
    <row r="35" spans="1:19" ht="24.95" customHeight="1" x14ac:dyDescent="0.7"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1"/>
      <c r="P35" s="411"/>
      <c r="Q35" s="411"/>
      <c r="R35" s="411"/>
      <c r="S35" s="47"/>
    </row>
    <row r="36" spans="1:19" ht="24.95" customHeight="1" x14ac:dyDescent="0.7">
      <c r="B36" s="412"/>
      <c r="C36" s="412"/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  <c r="R36" s="412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13"/>
      <c r="J83" s="413"/>
      <c r="K83" s="413"/>
      <c r="L83" s="413"/>
      <c r="M83" s="413"/>
      <c r="N83" s="413"/>
      <c r="O83" s="413"/>
      <c r="P83" s="413"/>
      <c r="Q83" s="413"/>
      <c r="R83" s="413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0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2D56-AA70-4400-A69B-8774F2085A84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22" activePane="bottomRight" state="frozen"/>
      <selection pane="topRight" activeCell="F1" sqref="F1"/>
      <selection pane="bottomLeft" activeCell="A5" sqref="A5"/>
      <selection pane="bottomRight" activeCell="A6" sqref="A6:XFD40"/>
    </sheetView>
  </sheetViews>
  <sheetFormatPr defaultColWidth="8.125" defaultRowHeight="21.75" x14ac:dyDescent="0.5"/>
  <cols>
    <col min="1" max="1" width="1.875" style="61" customWidth="1"/>
    <col min="2" max="2" width="3.375" style="146" customWidth="1"/>
    <col min="3" max="3" width="7.125" style="146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3" t="s">
        <v>136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59"/>
      <c r="AO1" s="369"/>
      <c r="AP1" s="369" t="s">
        <v>137</v>
      </c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  <c r="BP1" s="369"/>
      <c r="BQ1" s="369"/>
      <c r="BR1" s="369"/>
      <c r="BS1" s="369"/>
      <c r="BT1" s="369"/>
      <c r="BU1" s="369"/>
      <c r="BV1" s="369"/>
      <c r="BW1" s="369"/>
      <c r="BX1" s="369"/>
      <c r="BY1" s="369"/>
      <c r="BZ1" s="369"/>
      <c r="CA1" s="369"/>
      <c r="CB1" s="369"/>
      <c r="CC1" s="369"/>
      <c r="CD1" s="369"/>
      <c r="CE1" s="369"/>
      <c r="CF1" s="369"/>
      <c r="CG1" s="369"/>
      <c r="CH1" s="369"/>
      <c r="CI1" s="369"/>
      <c r="CJ1" s="369"/>
      <c r="CK1" s="60"/>
    </row>
    <row r="2" spans="2:101" ht="19.899999999999999" customHeight="1" x14ac:dyDescent="0.55000000000000004">
      <c r="B2" s="480" t="s">
        <v>40</v>
      </c>
      <c r="C2" s="483" t="s">
        <v>41</v>
      </c>
      <c r="D2" s="486" t="s">
        <v>130</v>
      </c>
      <c r="E2" s="62" t="s">
        <v>43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74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71" t="s">
        <v>44</v>
      </c>
      <c r="CJ2" s="366" t="s">
        <v>40</v>
      </c>
      <c r="CK2" s="60"/>
    </row>
    <row r="3" spans="2:101" ht="20.100000000000001" customHeight="1" thickBot="1" x14ac:dyDescent="0.7">
      <c r="B3" s="481"/>
      <c r="C3" s="484"/>
      <c r="D3" s="487"/>
      <c r="E3" s="66" t="s">
        <v>45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75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72"/>
      <c r="CJ3" s="367"/>
      <c r="CK3" s="74"/>
      <c r="CL3" s="75"/>
      <c r="CM3" s="75"/>
      <c r="CN3" s="76" t="s">
        <v>46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81"/>
      <c r="C4" s="484"/>
      <c r="D4" s="487"/>
      <c r="E4" s="80" t="s">
        <v>47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76"/>
      <c r="AO4" s="370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67"/>
      <c r="CK4" s="74"/>
      <c r="CL4" s="74"/>
      <c r="CM4" s="61"/>
      <c r="CN4" s="88" t="s">
        <v>48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82"/>
      <c r="C5" s="485"/>
      <c r="D5" s="488"/>
      <c r="E5" s="92" t="s">
        <v>49</v>
      </c>
      <c r="F5" s="331">
        <v>1</v>
      </c>
      <c r="G5" s="332">
        <v>2</v>
      </c>
      <c r="H5" s="332">
        <v>3</v>
      </c>
      <c r="I5" s="332">
        <v>4</v>
      </c>
      <c r="J5" s="332">
        <v>5</v>
      </c>
      <c r="K5" s="332">
        <v>6</v>
      </c>
      <c r="L5" s="332">
        <v>7</v>
      </c>
      <c r="M5" s="332">
        <v>8</v>
      </c>
      <c r="N5" s="332">
        <v>9</v>
      </c>
      <c r="O5" s="332">
        <v>10</v>
      </c>
      <c r="P5" s="332">
        <v>11</v>
      </c>
      <c r="Q5" s="332">
        <v>12</v>
      </c>
      <c r="R5" s="332">
        <v>13</v>
      </c>
      <c r="S5" s="332">
        <v>14</v>
      </c>
      <c r="T5" s="332">
        <v>15</v>
      </c>
      <c r="U5" s="332">
        <v>16</v>
      </c>
      <c r="V5" s="332">
        <v>17</v>
      </c>
      <c r="W5" s="332">
        <v>18</v>
      </c>
      <c r="X5" s="332">
        <v>19</v>
      </c>
      <c r="Y5" s="332">
        <v>20</v>
      </c>
      <c r="Z5" s="332">
        <v>21</v>
      </c>
      <c r="AA5" s="332">
        <v>22</v>
      </c>
      <c r="AB5" s="332">
        <v>23</v>
      </c>
      <c r="AC5" s="332">
        <v>24</v>
      </c>
      <c r="AD5" s="332">
        <v>25</v>
      </c>
      <c r="AE5" s="332">
        <v>26</v>
      </c>
      <c r="AF5" s="332">
        <v>27</v>
      </c>
      <c r="AG5" s="332">
        <v>28</v>
      </c>
      <c r="AH5" s="332">
        <v>29</v>
      </c>
      <c r="AI5" s="332">
        <v>30</v>
      </c>
      <c r="AJ5" s="332">
        <v>31</v>
      </c>
      <c r="AK5" s="332">
        <v>32</v>
      </c>
      <c r="AL5" s="332">
        <v>33</v>
      </c>
      <c r="AM5" s="333">
        <v>34</v>
      </c>
      <c r="AN5" s="377"/>
      <c r="AO5" s="371">
        <v>35</v>
      </c>
      <c r="AP5" s="332">
        <v>36</v>
      </c>
      <c r="AQ5" s="332">
        <v>37</v>
      </c>
      <c r="AR5" s="332">
        <v>38</v>
      </c>
      <c r="AS5" s="332">
        <v>39</v>
      </c>
      <c r="AT5" s="332">
        <v>40</v>
      </c>
      <c r="AU5" s="332">
        <v>41</v>
      </c>
      <c r="AV5" s="332">
        <v>42</v>
      </c>
      <c r="AW5" s="332">
        <v>43</v>
      </c>
      <c r="AX5" s="332">
        <v>44</v>
      </c>
      <c r="AY5" s="332">
        <v>45</v>
      </c>
      <c r="AZ5" s="332">
        <v>46</v>
      </c>
      <c r="BA5" s="332">
        <v>47</v>
      </c>
      <c r="BB5" s="332">
        <v>48</v>
      </c>
      <c r="BC5" s="332">
        <v>49</v>
      </c>
      <c r="BD5" s="332">
        <v>50</v>
      </c>
      <c r="BE5" s="332">
        <v>51</v>
      </c>
      <c r="BF5" s="332">
        <v>52</v>
      </c>
      <c r="BG5" s="332">
        <v>53</v>
      </c>
      <c r="BH5" s="332">
        <v>54</v>
      </c>
      <c r="BI5" s="332">
        <v>55</v>
      </c>
      <c r="BJ5" s="332">
        <v>56</v>
      </c>
      <c r="BK5" s="332">
        <v>57</v>
      </c>
      <c r="BL5" s="332">
        <v>58</v>
      </c>
      <c r="BM5" s="332">
        <v>59</v>
      </c>
      <c r="BN5" s="332">
        <v>60</v>
      </c>
      <c r="BO5" s="332">
        <v>61</v>
      </c>
      <c r="BP5" s="332">
        <v>62</v>
      </c>
      <c r="BQ5" s="332">
        <v>63</v>
      </c>
      <c r="BR5" s="332">
        <v>64</v>
      </c>
      <c r="BS5" s="332">
        <v>65</v>
      </c>
      <c r="BT5" s="332">
        <v>66</v>
      </c>
      <c r="BU5" s="332">
        <v>67</v>
      </c>
      <c r="BV5" s="332">
        <v>68</v>
      </c>
      <c r="BW5" s="332">
        <v>69</v>
      </c>
      <c r="BX5" s="332">
        <v>70</v>
      </c>
      <c r="BY5" s="332">
        <v>71</v>
      </c>
      <c r="BZ5" s="332">
        <v>72</v>
      </c>
      <c r="CA5" s="332">
        <v>73</v>
      </c>
      <c r="CB5" s="332">
        <v>74</v>
      </c>
      <c r="CC5" s="332">
        <v>75</v>
      </c>
      <c r="CD5" s="332">
        <v>76</v>
      </c>
      <c r="CE5" s="332">
        <v>77</v>
      </c>
      <c r="CF5" s="332">
        <v>78</v>
      </c>
      <c r="CG5" s="332">
        <v>79</v>
      </c>
      <c r="CH5" s="334">
        <v>80</v>
      </c>
      <c r="CI5" s="93">
        <f>(CI4*80)/100</f>
        <v>64</v>
      </c>
      <c r="CJ5" s="368"/>
      <c r="CK5" s="74"/>
      <c r="CL5" s="74"/>
      <c r="CM5" s="94"/>
      <c r="CN5" s="95" t="s">
        <v>50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08" customFormat="1" ht="20.100000000000001" customHeight="1" x14ac:dyDescent="0.65">
      <c r="B6" s="338">
        <v>1</v>
      </c>
      <c r="C6" s="322">
        <v>11479</v>
      </c>
      <c r="D6" s="363" t="s">
        <v>99</v>
      </c>
      <c r="E6" s="113"/>
      <c r="F6" s="114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6"/>
      <c r="V6" s="116"/>
      <c r="W6" s="116"/>
      <c r="X6" s="116"/>
      <c r="Y6" s="117"/>
      <c r="Z6" s="116"/>
      <c r="AA6" s="116"/>
      <c r="AB6" s="116"/>
      <c r="AC6" s="116"/>
      <c r="AD6" s="116"/>
      <c r="AE6" s="115"/>
      <c r="AF6" s="115"/>
      <c r="AG6" s="115"/>
      <c r="AH6" s="115"/>
      <c r="AI6" s="115"/>
      <c r="AJ6" s="115"/>
      <c r="AK6" s="115"/>
      <c r="AL6" s="115"/>
      <c r="AM6" s="118"/>
      <c r="AN6" s="105"/>
      <c r="AO6" s="373"/>
      <c r="AP6" s="115"/>
      <c r="AQ6" s="115"/>
      <c r="AR6" s="115"/>
      <c r="AS6" s="115"/>
      <c r="AT6" s="116"/>
      <c r="AU6" s="116"/>
      <c r="AV6" s="116"/>
      <c r="AW6" s="116"/>
      <c r="AX6" s="117"/>
      <c r="AY6" s="116"/>
      <c r="AZ6" s="116"/>
      <c r="BA6" s="116"/>
      <c r="BB6" s="116"/>
      <c r="BC6" s="116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6"/>
      <c r="BU6" s="116"/>
      <c r="BV6" s="116"/>
      <c r="BW6" s="116"/>
      <c r="BX6" s="116"/>
      <c r="BY6" s="116"/>
      <c r="BZ6" s="116"/>
      <c r="CA6" s="116"/>
      <c r="CB6" s="116"/>
      <c r="CC6" s="117"/>
      <c r="CD6" s="116"/>
      <c r="CE6" s="116"/>
      <c r="CF6" s="116"/>
      <c r="CG6" s="116"/>
      <c r="CH6" s="119"/>
      <c r="CI6" s="120">
        <f t="shared" ref="CI6:CI40" si="0">($CI$4-CL6)</f>
        <v>80</v>
      </c>
      <c r="CJ6" s="110">
        <v>2</v>
      </c>
      <c r="CK6" s="107"/>
      <c r="CL6" s="107">
        <f t="shared" ref="CL6:CL40" si="1">SUM(F6:CH6)</f>
        <v>0</v>
      </c>
      <c r="CN6" s="109"/>
      <c r="CO6" s="109"/>
      <c r="CP6" s="109"/>
      <c r="CQ6" s="109"/>
      <c r="CR6" s="109"/>
      <c r="CS6" s="109"/>
      <c r="CT6" s="109"/>
      <c r="CU6" s="109"/>
      <c r="CV6" s="74"/>
      <c r="CW6" s="74"/>
    </row>
    <row r="7" spans="2:101" s="108" customFormat="1" ht="20.100000000000001" customHeight="1" x14ac:dyDescent="0.5">
      <c r="B7" s="338">
        <v>2</v>
      </c>
      <c r="C7" s="322">
        <v>11494</v>
      </c>
      <c r="D7" s="363" t="s">
        <v>100</v>
      </c>
      <c r="E7" s="323"/>
      <c r="F7" s="114"/>
      <c r="G7" s="115"/>
      <c r="H7" s="115"/>
      <c r="I7" s="115"/>
      <c r="J7" s="115"/>
      <c r="K7" s="115"/>
      <c r="L7" s="115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3"/>
      <c r="AN7" s="135"/>
      <c r="AO7" s="125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15"/>
      <c r="BJ7" s="115"/>
      <c r="BK7" s="115"/>
      <c r="BL7" s="126"/>
      <c r="BM7" s="126"/>
      <c r="BN7" s="126"/>
      <c r="BO7" s="115"/>
      <c r="BP7" s="115"/>
      <c r="BQ7" s="115"/>
      <c r="BR7" s="115"/>
      <c r="BS7" s="115"/>
      <c r="BT7" s="116"/>
      <c r="BU7" s="116"/>
      <c r="BV7" s="116"/>
      <c r="BW7" s="116"/>
      <c r="BX7" s="116"/>
      <c r="BY7" s="116"/>
      <c r="BZ7" s="116"/>
      <c r="CA7" s="116"/>
      <c r="CB7" s="116"/>
      <c r="CC7" s="117"/>
      <c r="CD7" s="116"/>
      <c r="CE7" s="116"/>
      <c r="CF7" s="116"/>
      <c r="CG7" s="116"/>
      <c r="CH7" s="119"/>
      <c r="CI7" s="120">
        <f t="shared" si="0"/>
        <v>80</v>
      </c>
      <c r="CJ7" s="110">
        <v>3</v>
      </c>
      <c r="CK7" s="107"/>
      <c r="CL7" s="107">
        <f t="shared" si="1"/>
        <v>0</v>
      </c>
      <c r="CN7" s="74"/>
      <c r="CO7" s="74"/>
      <c r="CP7" s="74"/>
      <c r="CQ7" s="74"/>
      <c r="CR7" s="74"/>
      <c r="CS7" s="74"/>
      <c r="CT7" s="74"/>
      <c r="CU7" s="74"/>
      <c r="CV7" s="74"/>
      <c r="CW7" s="74"/>
    </row>
    <row r="8" spans="2:101" s="108" customFormat="1" ht="20.100000000000001" customHeight="1" x14ac:dyDescent="0.5">
      <c r="B8" s="338">
        <v>3</v>
      </c>
      <c r="C8" s="322">
        <v>11507</v>
      </c>
      <c r="D8" s="363" t="s">
        <v>101</v>
      </c>
      <c r="E8" s="113"/>
      <c r="F8" s="114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6"/>
      <c r="V8" s="116"/>
      <c r="W8" s="116"/>
      <c r="X8" s="116"/>
      <c r="Y8" s="117"/>
      <c r="Z8" s="116"/>
      <c r="AA8" s="116"/>
      <c r="AB8" s="116"/>
      <c r="AC8" s="116"/>
      <c r="AD8" s="116"/>
      <c r="AE8" s="115"/>
      <c r="AF8" s="115"/>
      <c r="AG8" s="115"/>
      <c r="AH8" s="115"/>
      <c r="AI8" s="115"/>
      <c r="AJ8" s="115"/>
      <c r="AK8" s="127"/>
      <c r="AL8" s="127"/>
      <c r="AM8" s="128"/>
      <c r="AN8" s="124"/>
      <c r="AO8" s="373"/>
      <c r="AP8" s="115"/>
      <c r="AQ8" s="115"/>
      <c r="AR8" s="115"/>
      <c r="AS8" s="115"/>
      <c r="AT8" s="116"/>
      <c r="AU8" s="116"/>
      <c r="AV8" s="116"/>
      <c r="AW8" s="116"/>
      <c r="AX8" s="117"/>
      <c r="AY8" s="116"/>
      <c r="AZ8" s="116"/>
      <c r="BA8" s="116"/>
      <c r="BB8" s="116"/>
      <c r="BC8" s="116"/>
      <c r="BD8" s="115"/>
      <c r="BE8" s="115"/>
      <c r="BF8" s="115"/>
      <c r="BG8" s="115"/>
      <c r="BH8" s="115"/>
      <c r="BI8" s="115"/>
      <c r="BJ8" s="115"/>
      <c r="BK8" s="115"/>
      <c r="BL8" s="126"/>
      <c r="BM8" s="126"/>
      <c r="BN8" s="126"/>
      <c r="BO8" s="115"/>
      <c r="BP8" s="115"/>
      <c r="BQ8" s="115"/>
      <c r="BR8" s="115"/>
      <c r="BS8" s="115"/>
      <c r="BT8" s="116"/>
      <c r="BU8" s="116"/>
      <c r="BV8" s="116"/>
      <c r="BW8" s="116"/>
      <c r="BX8" s="116"/>
      <c r="BY8" s="116"/>
      <c r="BZ8" s="116"/>
      <c r="CA8" s="116"/>
      <c r="CB8" s="116"/>
      <c r="CC8" s="117"/>
      <c r="CD8" s="116"/>
      <c r="CE8" s="116"/>
      <c r="CF8" s="116"/>
      <c r="CG8" s="116"/>
      <c r="CH8" s="119"/>
      <c r="CI8" s="120">
        <f t="shared" si="0"/>
        <v>80</v>
      </c>
      <c r="CJ8" s="110">
        <v>4</v>
      </c>
      <c r="CK8" s="107"/>
      <c r="CL8" s="107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08" customFormat="1" ht="20.100000000000001" customHeight="1" x14ac:dyDescent="0.5">
      <c r="B9" s="338">
        <v>4</v>
      </c>
      <c r="C9" s="322">
        <v>11556</v>
      </c>
      <c r="D9" s="550" t="s">
        <v>102</v>
      </c>
      <c r="E9" s="551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6"/>
      <c r="V9" s="116"/>
      <c r="W9" s="116"/>
      <c r="X9" s="116"/>
      <c r="Y9" s="117"/>
      <c r="Z9" s="116"/>
      <c r="AA9" s="116"/>
      <c r="AB9" s="116"/>
      <c r="AC9" s="116"/>
      <c r="AD9" s="116"/>
      <c r="AE9" s="115"/>
      <c r="AF9" s="115"/>
      <c r="AG9" s="115"/>
      <c r="AH9" s="115"/>
      <c r="AI9" s="115"/>
      <c r="AJ9" s="115"/>
      <c r="AK9" s="129"/>
      <c r="AL9" s="129"/>
      <c r="AM9" s="130"/>
      <c r="AN9" s="131"/>
      <c r="AO9" s="373"/>
      <c r="AP9" s="115"/>
      <c r="AQ9" s="115"/>
      <c r="AR9" s="115"/>
      <c r="AS9" s="115"/>
      <c r="AT9" s="116"/>
      <c r="AU9" s="116"/>
      <c r="AV9" s="116"/>
      <c r="AW9" s="116"/>
      <c r="AX9" s="117"/>
      <c r="AY9" s="116"/>
      <c r="AZ9" s="116"/>
      <c r="BA9" s="116"/>
      <c r="BB9" s="116"/>
      <c r="BC9" s="116"/>
      <c r="BD9" s="115"/>
      <c r="BE9" s="115"/>
      <c r="BF9" s="115"/>
      <c r="BG9" s="115"/>
      <c r="BH9" s="115"/>
      <c r="BI9" s="115"/>
      <c r="BJ9" s="115"/>
      <c r="BK9" s="115"/>
      <c r="BL9" s="132"/>
      <c r="BM9" s="133"/>
      <c r="BN9" s="133"/>
      <c r="BO9" s="115"/>
      <c r="BP9" s="115"/>
      <c r="BQ9" s="115"/>
      <c r="BR9" s="115"/>
      <c r="BS9" s="115"/>
      <c r="BT9" s="116"/>
      <c r="BU9" s="116"/>
      <c r="BV9" s="116"/>
      <c r="BW9" s="116"/>
      <c r="BX9" s="116"/>
      <c r="BY9" s="116"/>
      <c r="BZ9" s="116"/>
      <c r="CA9" s="116"/>
      <c r="CB9" s="116"/>
      <c r="CC9" s="117"/>
      <c r="CD9" s="116"/>
      <c r="CE9" s="116"/>
      <c r="CF9" s="116"/>
      <c r="CG9" s="116"/>
      <c r="CH9" s="119"/>
      <c r="CI9" s="120">
        <f t="shared" si="0"/>
        <v>80</v>
      </c>
      <c r="CJ9" s="110">
        <v>5</v>
      </c>
      <c r="CK9" s="107"/>
      <c r="CL9" s="107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08" customFormat="1" ht="20.100000000000001" customHeight="1" x14ac:dyDescent="0.5">
      <c r="B10" s="338">
        <v>5</v>
      </c>
      <c r="C10" s="322">
        <v>12167</v>
      </c>
      <c r="D10" s="363" t="s">
        <v>103</v>
      </c>
      <c r="E10" s="347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6"/>
      <c r="V10" s="116"/>
      <c r="W10" s="116"/>
      <c r="X10" s="116"/>
      <c r="Y10" s="117"/>
      <c r="Z10" s="116"/>
      <c r="AA10" s="116"/>
      <c r="AB10" s="116"/>
      <c r="AC10" s="116"/>
      <c r="AD10" s="116"/>
      <c r="AE10" s="115"/>
      <c r="AF10" s="115"/>
      <c r="AG10" s="115"/>
      <c r="AH10" s="115"/>
      <c r="AI10" s="115"/>
      <c r="AJ10" s="115"/>
      <c r="AK10" s="127"/>
      <c r="AL10" s="127"/>
      <c r="AM10" s="128"/>
      <c r="AN10" s="124"/>
      <c r="AO10" s="373"/>
      <c r="AP10" s="115"/>
      <c r="AQ10" s="115"/>
      <c r="AR10" s="115"/>
      <c r="AS10" s="115"/>
      <c r="AT10" s="116"/>
      <c r="AU10" s="116"/>
      <c r="AV10" s="116"/>
      <c r="AW10" s="116"/>
      <c r="AX10" s="117"/>
      <c r="AY10" s="116"/>
      <c r="AZ10" s="116"/>
      <c r="BA10" s="116"/>
      <c r="BB10" s="116"/>
      <c r="BC10" s="116"/>
      <c r="BD10" s="115"/>
      <c r="BE10" s="115"/>
      <c r="BF10" s="115"/>
      <c r="BG10" s="115"/>
      <c r="BH10" s="115"/>
      <c r="BI10" s="115"/>
      <c r="BJ10" s="115"/>
      <c r="BK10" s="115"/>
      <c r="BL10" s="122"/>
      <c r="BM10" s="126"/>
      <c r="BN10" s="126"/>
      <c r="BO10" s="115"/>
      <c r="BP10" s="115"/>
      <c r="BQ10" s="115"/>
      <c r="BR10" s="115"/>
      <c r="BS10" s="115"/>
      <c r="BT10" s="116"/>
      <c r="BU10" s="116"/>
      <c r="BV10" s="116"/>
      <c r="BW10" s="116"/>
      <c r="BX10" s="116"/>
      <c r="BY10" s="116"/>
      <c r="BZ10" s="116"/>
      <c r="CA10" s="116"/>
      <c r="CB10" s="116"/>
      <c r="CC10" s="117"/>
      <c r="CD10" s="116"/>
      <c r="CE10" s="116"/>
      <c r="CF10" s="116"/>
      <c r="CG10" s="116"/>
      <c r="CH10" s="119"/>
      <c r="CI10" s="120">
        <f t="shared" si="0"/>
        <v>80</v>
      </c>
      <c r="CJ10" s="110">
        <v>6</v>
      </c>
      <c r="CK10" s="107"/>
      <c r="CL10" s="107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08" customFormat="1" ht="20.100000000000001" customHeight="1" x14ac:dyDescent="0.5">
      <c r="B11" s="338">
        <v>6</v>
      </c>
      <c r="C11" s="322">
        <v>12180</v>
      </c>
      <c r="D11" s="363" t="s">
        <v>104</v>
      </c>
      <c r="E11" s="134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6"/>
      <c r="V11" s="116"/>
      <c r="W11" s="116"/>
      <c r="X11" s="116"/>
      <c r="Y11" s="117"/>
      <c r="Z11" s="116"/>
      <c r="AA11" s="116"/>
      <c r="AB11" s="116"/>
      <c r="AC11" s="116"/>
      <c r="AD11" s="116"/>
      <c r="AE11" s="115"/>
      <c r="AF11" s="115"/>
      <c r="AG11" s="115"/>
      <c r="AH11" s="115"/>
      <c r="AI11" s="115"/>
      <c r="AJ11" s="115"/>
      <c r="AK11" s="115"/>
      <c r="AL11" s="115"/>
      <c r="AM11" s="118"/>
      <c r="AN11" s="105"/>
      <c r="AO11" s="373"/>
      <c r="AP11" s="115"/>
      <c r="AQ11" s="115"/>
      <c r="AR11" s="115"/>
      <c r="AS11" s="115"/>
      <c r="AT11" s="116"/>
      <c r="AU11" s="116"/>
      <c r="AV11" s="116"/>
      <c r="AW11" s="116"/>
      <c r="AX11" s="117"/>
      <c r="AY11" s="116"/>
      <c r="AZ11" s="116"/>
      <c r="BA11" s="116"/>
      <c r="BB11" s="116"/>
      <c r="BC11" s="116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6"/>
      <c r="BU11" s="116"/>
      <c r="BV11" s="116"/>
      <c r="BW11" s="116"/>
      <c r="BX11" s="116"/>
      <c r="BY11" s="116"/>
      <c r="BZ11" s="116"/>
      <c r="CA11" s="116"/>
      <c r="CB11" s="116"/>
      <c r="CC11" s="117"/>
      <c r="CD11" s="116"/>
      <c r="CE11" s="116"/>
      <c r="CF11" s="116"/>
      <c r="CG11" s="116"/>
      <c r="CH11" s="119"/>
      <c r="CI11" s="120">
        <f t="shared" si="0"/>
        <v>80</v>
      </c>
      <c r="CJ11" s="110">
        <v>7</v>
      </c>
      <c r="CK11" s="107"/>
      <c r="CL11" s="107">
        <f t="shared" si="1"/>
        <v>0</v>
      </c>
      <c r="CN11" s="463"/>
      <c r="CO11" s="463"/>
      <c r="CP11" s="463"/>
      <c r="CQ11" s="463"/>
      <c r="CR11" s="463"/>
      <c r="CS11" s="463"/>
      <c r="CT11" s="463"/>
      <c r="CU11" s="463"/>
      <c r="CV11" s="463"/>
      <c r="CW11" s="463"/>
    </row>
    <row r="12" spans="2:101" s="108" customFormat="1" ht="20.100000000000001" customHeight="1" x14ac:dyDescent="0.5">
      <c r="B12" s="338">
        <v>7</v>
      </c>
      <c r="C12" s="322">
        <v>12342</v>
      </c>
      <c r="D12" s="363" t="s">
        <v>105</v>
      </c>
      <c r="E12" s="314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6"/>
      <c r="V12" s="116"/>
      <c r="W12" s="116"/>
      <c r="X12" s="116"/>
      <c r="Y12" s="117"/>
      <c r="Z12" s="116"/>
      <c r="AA12" s="116"/>
      <c r="AB12" s="116"/>
      <c r="AC12" s="116"/>
      <c r="AD12" s="116"/>
      <c r="AE12" s="115"/>
      <c r="AF12" s="115"/>
      <c r="AG12" s="115"/>
      <c r="AH12" s="115"/>
      <c r="AI12" s="115"/>
      <c r="AJ12" s="115"/>
      <c r="AK12" s="115"/>
      <c r="AL12" s="115"/>
      <c r="AM12" s="118"/>
      <c r="AN12" s="105"/>
      <c r="AO12" s="373"/>
      <c r="AP12" s="115"/>
      <c r="AQ12" s="115"/>
      <c r="AR12" s="115"/>
      <c r="AS12" s="115"/>
      <c r="AT12" s="116"/>
      <c r="AU12" s="116"/>
      <c r="AV12" s="116"/>
      <c r="AW12" s="116"/>
      <c r="AX12" s="117"/>
      <c r="AY12" s="116"/>
      <c r="AZ12" s="116"/>
      <c r="BA12" s="116"/>
      <c r="BB12" s="116"/>
      <c r="BC12" s="116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116"/>
      <c r="CE12" s="116"/>
      <c r="CF12" s="116"/>
      <c r="CG12" s="116"/>
      <c r="CH12" s="119"/>
      <c r="CI12" s="120">
        <f t="shared" si="0"/>
        <v>80</v>
      </c>
      <c r="CJ12" s="110">
        <v>8</v>
      </c>
      <c r="CK12" s="107"/>
      <c r="CL12" s="107">
        <f t="shared" si="1"/>
        <v>0</v>
      </c>
      <c r="CN12" s="463"/>
      <c r="CO12" s="463"/>
      <c r="CP12" s="463"/>
      <c r="CQ12" s="463"/>
      <c r="CR12" s="463"/>
      <c r="CS12" s="463"/>
      <c r="CT12" s="463"/>
      <c r="CU12" s="463"/>
      <c r="CV12" s="463"/>
      <c r="CW12" s="463"/>
    </row>
    <row r="13" spans="2:101" s="108" customFormat="1" ht="20.100000000000001" customHeight="1" x14ac:dyDescent="0.5">
      <c r="B13" s="338">
        <v>8</v>
      </c>
      <c r="C13" s="322">
        <v>12924</v>
      </c>
      <c r="D13" s="363" t="s">
        <v>106</v>
      </c>
      <c r="E13" s="113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116"/>
      <c r="W13" s="116"/>
      <c r="X13" s="116"/>
      <c r="Y13" s="117"/>
      <c r="Z13" s="116"/>
      <c r="AA13" s="116"/>
      <c r="AB13" s="116"/>
      <c r="AC13" s="116"/>
      <c r="AD13" s="116"/>
      <c r="AE13" s="115"/>
      <c r="AF13" s="115"/>
      <c r="AG13" s="115"/>
      <c r="AH13" s="115"/>
      <c r="AI13" s="115"/>
      <c r="AJ13" s="115"/>
      <c r="AK13" s="115"/>
      <c r="AL13" s="115"/>
      <c r="AM13" s="123"/>
      <c r="AN13" s="135"/>
      <c r="AO13" s="125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36"/>
      <c r="CI13" s="120">
        <f t="shared" si="0"/>
        <v>80</v>
      </c>
      <c r="CJ13" s="110">
        <v>9</v>
      </c>
      <c r="CK13" s="107"/>
      <c r="CL13" s="107">
        <f t="shared" si="1"/>
        <v>0</v>
      </c>
      <c r="CN13" s="463"/>
      <c r="CO13" s="463"/>
      <c r="CP13" s="463"/>
      <c r="CQ13" s="463"/>
      <c r="CR13" s="463"/>
      <c r="CS13" s="463"/>
      <c r="CT13" s="463"/>
      <c r="CU13" s="463"/>
      <c r="CV13" s="463"/>
      <c r="CW13" s="463"/>
    </row>
    <row r="14" spans="2:101" s="108" customFormat="1" ht="20.100000000000001" customHeight="1" x14ac:dyDescent="0.5">
      <c r="B14" s="338">
        <v>9</v>
      </c>
      <c r="C14" s="322">
        <v>13319</v>
      </c>
      <c r="D14" s="363" t="s">
        <v>107</v>
      </c>
      <c r="E14" s="314"/>
      <c r="F14" s="114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6"/>
      <c r="V14" s="116"/>
      <c r="W14" s="116"/>
      <c r="X14" s="116"/>
      <c r="Y14" s="117"/>
      <c r="Z14" s="116"/>
      <c r="AA14" s="116"/>
      <c r="AB14" s="116"/>
      <c r="AC14" s="116"/>
      <c r="AD14" s="116"/>
      <c r="AE14" s="115"/>
      <c r="AF14" s="115"/>
      <c r="AG14" s="115"/>
      <c r="AH14" s="115"/>
      <c r="AI14" s="115"/>
      <c r="AJ14" s="115"/>
      <c r="AK14" s="115"/>
      <c r="AL14" s="115"/>
      <c r="AM14" s="123"/>
      <c r="AN14" s="135"/>
      <c r="AO14" s="125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36"/>
      <c r="CI14" s="120">
        <f t="shared" si="0"/>
        <v>80</v>
      </c>
      <c r="CJ14" s="110">
        <v>10</v>
      </c>
      <c r="CK14" s="107"/>
      <c r="CL14" s="107">
        <f t="shared" si="1"/>
        <v>0</v>
      </c>
      <c r="CN14" s="463"/>
      <c r="CO14" s="463"/>
      <c r="CP14" s="463"/>
      <c r="CQ14" s="463"/>
      <c r="CR14" s="463"/>
      <c r="CS14" s="463"/>
      <c r="CT14" s="463"/>
      <c r="CU14" s="463"/>
      <c r="CV14" s="463"/>
      <c r="CW14" s="463"/>
    </row>
    <row r="15" spans="2:101" s="108" customFormat="1" ht="20.100000000000001" customHeight="1" x14ac:dyDescent="0.65">
      <c r="B15" s="338">
        <v>10</v>
      </c>
      <c r="C15" s="322">
        <v>13320</v>
      </c>
      <c r="D15" s="363" t="s">
        <v>108</v>
      </c>
      <c r="E15" s="314"/>
      <c r="F15" s="114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6"/>
      <c r="V15" s="116"/>
      <c r="W15" s="116"/>
      <c r="X15" s="116"/>
      <c r="Y15" s="117"/>
      <c r="Z15" s="116"/>
      <c r="AA15" s="116"/>
      <c r="AB15" s="116"/>
      <c r="AC15" s="116"/>
      <c r="AD15" s="116"/>
      <c r="AE15" s="115"/>
      <c r="AF15" s="115"/>
      <c r="AG15" s="115"/>
      <c r="AH15" s="115"/>
      <c r="AI15" s="115"/>
      <c r="AJ15" s="115"/>
      <c r="AK15" s="115"/>
      <c r="AL15" s="115"/>
      <c r="AM15" s="123"/>
      <c r="AN15" s="135"/>
      <c r="AO15" s="125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36"/>
      <c r="CI15" s="120">
        <f t="shared" si="0"/>
        <v>80</v>
      </c>
      <c r="CJ15" s="110">
        <v>11</v>
      </c>
      <c r="CK15" s="107"/>
      <c r="CL15" s="107">
        <f t="shared" si="1"/>
        <v>0</v>
      </c>
      <c r="CN15" s="466"/>
      <c r="CO15" s="466"/>
      <c r="CP15" s="466"/>
      <c r="CQ15" s="466"/>
      <c r="CR15" s="466"/>
      <c r="CS15" s="345"/>
      <c r="CT15" s="345"/>
      <c r="CU15" s="345"/>
      <c r="CV15" s="345"/>
      <c r="CW15" s="345"/>
    </row>
    <row r="16" spans="2:101" s="108" customFormat="1" ht="20.100000000000001" customHeight="1" x14ac:dyDescent="0.65">
      <c r="B16" s="338">
        <v>11</v>
      </c>
      <c r="C16" s="322">
        <v>13373</v>
      </c>
      <c r="D16" s="363" t="s">
        <v>109</v>
      </c>
      <c r="E16" s="341"/>
      <c r="F16" s="138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16"/>
      <c r="V16" s="116"/>
      <c r="W16" s="116"/>
      <c r="X16" s="116"/>
      <c r="Y16" s="117"/>
      <c r="Z16" s="116"/>
      <c r="AA16" s="116"/>
      <c r="AB16" s="116"/>
      <c r="AC16" s="116"/>
      <c r="AD16" s="116"/>
      <c r="AE16" s="139"/>
      <c r="AF16" s="139"/>
      <c r="AG16" s="139"/>
      <c r="AH16" s="139"/>
      <c r="AI16" s="139"/>
      <c r="AJ16" s="139"/>
      <c r="AK16" s="139"/>
      <c r="AL16" s="139"/>
      <c r="AM16" s="123"/>
      <c r="AN16" s="135"/>
      <c r="AO16" s="125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36"/>
      <c r="CI16" s="120">
        <f t="shared" si="0"/>
        <v>80</v>
      </c>
      <c r="CJ16" s="110">
        <v>12</v>
      </c>
      <c r="CK16" s="107"/>
      <c r="CL16" s="107">
        <f t="shared" si="1"/>
        <v>0</v>
      </c>
      <c r="CN16" s="466"/>
      <c r="CO16" s="466"/>
      <c r="CP16" s="466"/>
      <c r="CQ16" s="466"/>
      <c r="CR16" s="466"/>
      <c r="CS16" s="345"/>
      <c r="CT16" s="345"/>
      <c r="CU16" s="345"/>
      <c r="CV16" s="345"/>
      <c r="CW16" s="345"/>
    </row>
    <row r="17" spans="2:90" s="108" customFormat="1" ht="20.100000000000001" customHeight="1" x14ac:dyDescent="0.5">
      <c r="B17" s="338">
        <v>12</v>
      </c>
      <c r="C17" s="322">
        <v>13508</v>
      </c>
      <c r="D17" s="550" t="s">
        <v>110</v>
      </c>
      <c r="E17" s="551"/>
      <c r="F17" s="140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16"/>
      <c r="V17" s="116"/>
      <c r="W17" s="116"/>
      <c r="X17" s="116"/>
      <c r="Y17" s="117"/>
      <c r="Z17" s="116"/>
      <c r="AA17" s="116"/>
      <c r="AB17" s="116"/>
      <c r="AC17" s="116"/>
      <c r="AD17" s="116"/>
      <c r="AE17" s="141"/>
      <c r="AF17" s="141"/>
      <c r="AG17" s="141"/>
      <c r="AH17" s="141"/>
      <c r="AI17" s="141"/>
      <c r="AJ17" s="141"/>
      <c r="AK17" s="141"/>
      <c r="AL17" s="141"/>
      <c r="AM17" s="123"/>
      <c r="AN17" s="135"/>
      <c r="AO17" s="125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36"/>
      <c r="CI17" s="120">
        <f t="shared" si="0"/>
        <v>80</v>
      </c>
      <c r="CJ17" s="110">
        <v>13</v>
      </c>
      <c r="CK17" s="107"/>
      <c r="CL17" s="107">
        <f t="shared" si="1"/>
        <v>0</v>
      </c>
    </row>
    <row r="18" spans="2:90" s="108" customFormat="1" ht="20.100000000000001" customHeight="1" x14ac:dyDescent="0.55000000000000004">
      <c r="B18" s="338">
        <v>13</v>
      </c>
      <c r="C18" s="406">
        <v>13719</v>
      </c>
      <c r="D18" s="405" t="s">
        <v>145</v>
      </c>
      <c r="E18" s="347"/>
      <c r="F18" s="114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6"/>
      <c r="V18" s="116"/>
      <c r="W18" s="116"/>
      <c r="X18" s="116"/>
      <c r="Y18" s="117"/>
      <c r="Z18" s="116"/>
      <c r="AA18" s="116"/>
      <c r="AB18" s="116"/>
      <c r="AC18" s="116"/>
      <c r="AD18" s="116"/>
      <c r="AE18" s="115"/>
      <c r="AF18" s="115"/>
      <c r="AG18" s="115"/>
      <c r="AH18" s="115"/>
      <c r="AI18" s="115"/>
      <c r="AJ18" s="115"/>
      <c r="AK18" s="115"/>
      <c r="AL18" s="115"/>
      <c r="AM18" s="123"/>
      <c r="AN18" s="135"/>
      <c r="AO18" s="125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36"/>
      <c r="CI18" s="120">
        <f t="shared" si="0"/>
        <v>80</v>
      </c>
      <c r="CJ18" s="110">
        <v>14</v>
      </c>
      <c r="CK18" s="107"/>
      <c r="CL18" s="107">
        <f t="shared" si="1"/>
        <v>0</v>
      </c>
    </row>
    <row r="19" spans="2:90" s="108" customFormat="1" ht="20.100000000000001" customHeight="1" x14ac:dyDescent="0.5">
      <c r="B19" s="338">
        <v>14</v>
      </c>
      <c r="C19" s="319"/>
      <c r="D19" s="343"/>
      <c r="E19" s="362"/>
      <c r="F19" s="138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39"/>
      <c r="AF19" s="139"/>
      <c r="AG19" s="139"/>
      <c r="AH19" s="139"/>
      <c r="AI19" s="139"/>
      <c r="AJ19" s="139"/>
      <c r="AK19" s="139"/>
      <c r="AL19" s="139"/>
      <c r="AM19" s="123"/>
      <c r="AN19" s="135"/>
      <c r="AO19" s="125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36"/>
      <c r="CI19" s="120">
        <f t="shared" si="0"/>
        <v>80</v>
      </c>
      <c r="CJ19" s="110">
        <v>15</v>
      </c>
      <c r="CK19" s="107"/>
      <c r="CL19" s="107">
        <f t="shared" si="1"/>
        <v>0</v>
      </c>
    </row>
    <row r="20" spans="2:90" s="108" customFormat="1" ht="20.100000000000001" customHeight="1" x14ac:dyDescent="0.5">
      <c r="B20" s="338">
        <v>15</v>
      </c>
      <c r="C20" s="319"/>
      <c r="D20" s="464"/>
      <c r="E20" s="465"/>
      <c r="F20" s="114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6"/>
      <c r="V20" s="116"/>
      <c r="W20" s="116"/>
      <c r="X20" s="116"/>
      <c r="Y20" s="117"/>
      <c r="Z20" s="116"/>
      <c r="AA20" s="116"/>
      <c r="AB20" s="116"/>
      <c r="AC20" s="116"/>
      <c r="AD20" s="116"/>
      <c r="AE20" s="115"/>
      <c r="AF20" s="115"/>
      <c r="AG20" s="115"/>
      <c r="AH20" s="115"/>
      <c r="AI20" s="115"/>
      <c r="AJ20" s="115"/>
      <c r="AK20" s="115"/>
      <c r="AL20" s="115"/>
      <c r="AM20" s="123"/>
      <c r="AN20" s="135"/>
      <c r="AO20" s="125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36"/>
      <c r="CI20" s="120">
        <f t="shared" si="0"/>
        <v>80</v>
      </c>
      <c r="CJ20" s="110">
        <v>16</v>
      </c>
      <c r="CK20" s="107"/>
      <c r="CL20" s="107">
        <f t="shared" si="1"/>
        <v>0</v>
      </c>
    </row>
    <row r="21" spans="2:90" s="108" customFormat="1" ht="20.100000000000001" customHeight="1" x14ac:dyDescent="0.5">
      <c r="B21" s="338">
        <v>16</v>
      </c>
      <c r="C21" s="319"/>
      <c r="D21" s="343"/>
      <c r="E21" s="144"/>
      <c r="F21" s="138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16"/>
      <c r="V21" s="116"/>
      <c r="W21" s="116"/>
      <c r="X21" s="116"/>
      <c r="Y21" s="117"/>
      <c r="Z21" s="116"/>
      <c r="AA21" s="116"/>
      <c r="AB21" s="116"/>
      <c r="AC21" s="116"/>
      <c r="AD21" s="116"/>
      <c r="AE21" s="139"/>
      <c r="AF21" s="139"/>
      <c r="AG21" s="139"/>
      <c r="AH21" s="139"/>
      <c r="AI21" s="139"/>
      <c r="AJ21" s="139"/>
      <c r="AK21" s="139"/>
      <c r="AL21" s="139"/>
      <c r="AM21" s="123"/>
      <c r="AN21" s="135"/>
      <c r="AO21" s="125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36"/>
      <c r="CI21" s="120">
        <f t="shared" si="0"/>
        <v>80</v>
      </c>
      <c r="CJ21" s="110">
        <v>17</v>
      </c>
      <c r="CK21" s="107"/>
      <c r="CL21" s="107">
        <f t="shared" si="1"/>
        <v>0</v>
      </c>
    </row>
    <row r="22" spans="2:90" s="108" customFormat="1" ht="20.100000000000001" customHeight="1" x14ac:dyDescent="0.5">
      <c r="B22" s="338">
        <v>17</v>
      </c>
      <c r="C22" s="319"/>
      <c r="D22" s="464"/>
      <c r="E22" s="465"/>
      <c r="F22" s="138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39"/>
      <c r="AF22" s="139"/>
      <c r="AG22" s="139"/>
      <c r="AH22" s="139"/>
      <c r="AI22" s="139"/>
      <c r="AJ22" s="139"/>
      <c r="AK22" s="139"/>
      <c r="AL22" s="139"/>
      <c r="AM22" s="123"/>
      <c r="AN22" s="135"/>
      <c r="AO22" s="125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36"/>
      <c r="CI22" s="120">
        <f t="shared" si="0"/>
        <v>80</v>
      </c>
      <c r="CJ22" s="110">
        <v>18</v>
      </c>
      <c r="CK22" s="107"/>
      <c r="CL22" s="107">
        <f t="shared" si="1"/>
        <v>0</v>
      </c>
    </row>
    <row r="23" spans="2:90" s="108" customFormat="1" ht="20.100000000000001" customHeight="1" x14ac:dyDescent="0.5">
      <c r="B23" s="338">
        <v>18</v>
      </c>
      <c r="C23" s="319"/>
      <c r="D23" s="343"/>
      <c r="E23" s="344"/>
      <c r="F23" s="138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16"/>
      <c r="V23" s="116"/>
      <c r="W23" s="116"/>
      <c r="X23" s="116"/>
      <c r="Y23" s="117"/>
      <c r="Z23" s="116"/>
      <c r="AA23" s="116"/>
      <c r="AB23" s="116"/>
      <c r="AC23" s="116"/>
      <c r="AD23" s="116"/>
      <c r="AE23" s="139"/>
      <c r="AF23" s="139"/>
      <c r="AG23" s="139"/>
      <c r="AH23" s="139"/>
      <c r="AI23" s="139"/>
      <c r="AJ23" s="139"/>
      <c r="AK23" s="139"/>
      <c r="AL23" s="139"/>
      <c r="AM23" s="123"/>
      <c r="AN23" s="135"/>
      <c r="AO23" s="125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36"/>
      <c r="CI23" s="120"/>
      <c r="CJ23" s="110"/>
      <c r="CK23" s="107"/>
      <c r="CL23" s="107"/>
    </row>
    <row r="24" spans="2:90" s="108" customFormat="1" ht="20.100000000000001" customHeight="1" x14ac:dyDescent="0.5">
      <c r="B24" s="338">
        <v>19</v>
      </c>
      <c r="C24" s="320"/>
      <c r="D24" s="474"/>
      <c r="E24" s="475"/>
      <c r="F24" s="11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116"/>
      <c r="W24" s="116"/>
      <c r="X24" s="116"/>
      <c r="Y24" s="117"/>
      <c r="Z24" s="116"/>
      <c r="AA24" s="116"/>
      <c r="AB24" s="116"/>
      <c r="AC24" s="116"/>
      <c r="AD24" s="116"/>
      <c r="AE24" s="115"/>
      <c r="AF24" s="115"/>
      <c r="AG24" s="115"/>
      <c r="AH24" s="115"/>
      <c r="AI24" s="115"/>
      <c r="AJ24" s="115"/>
      <c r="AK24" s="115"/>
      <c r="AL24" s="115"/>
      <c r="AM24" s="123"/>
      <c r="AN24" s="135"/>
      <c r="AO24" s="125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36"/>
      <c r="CI24" s="120">
        <f t="shared" si="0"/>
        <v>80</v>
      </c>
      <c r="CJ24" s="110">
        <v>19</v>
      </c>
      <c r="CK24" s="107"/>
      <c r="CL24" s="107">
        <f t="shared" si="1"/>
        <v>0</v>
      </c>
    </row>
    <row r="25" spans="2:90" s="108" customFormat="1" ht="20.100000000000001" customHeight="1" x14ac:dyDescent="0.5">
      <c r="B25" s="338">
        <v>20</v>
      </c>
      <c r="C25" s="315"/>
      <c r="D25" s="342"/>
      <c r="E25" s="347"/>
      <c r="F25" s="140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41"/>
      <c r="AF25" s="141"/>
      <c r="AG25" s="141"/>
      <c r="AH25" s="141"/>
      <c r="AI25" s="141"/>
      <c r="AJ25" s="141"/>
      <c r="AK25" s="141"/>
      <c r="AL25" s="141"/>
      <c r="AM25" s="123"/>
      <c r="AN25" s="135"/>
      <c r="AO25" s="125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36"/>
      <c r="CI25" s="120">
        <f t="shared" si="0"/>
        <v>80</v>
      </c>
      <c r="CJ25" s="110">
        <v>20</v>
      </c>
      <c r="CK25" s="107"/>
      <c r="CL25" s="107">
        <f t="shared" si="1"/>
        <v>0</v>
      </c>
    </row>
    <row r="26" spans="2:90" s="108" customFormat="1" ht="20.100000000000001" customHeight="1" x14ac:dyDescent="0.5">
      <c r="B26" s="338">
        <v>21</v>
      </c>
      <c r="C26" s="315"/>
      <c r="D26" s="342"/>
      <c r="E26" s="347"/>
      <c r="F26" s="140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16"/>
      <c r="V26" s="116"/>
      <c r="W26" s="116"/>
      <c r="X26" s="116"/>
      <c r="Y26" s="117"/>
      <c r="Z26" s="116"/>
      <c r="AA26" s="116"/>
      <c r="AB26" s="116"/>
      <c r="AC26" s="116"/>
      <c r="AD26" s="116"/>
      <c r="AE26" s="141"/>
      <c r="AF26" s="141"/>
      <c r="AG26" s="141"/>
      <c r="AH26" s="141"/>
      <c r="AI26" s="141"/>
      <c r="AJ26" s="141"/>
      <c r="AK26" s="141"/>
      <c r="AL26" s="141"/>
      <c r="AM26" s="123"/>
      <c r="AN26" s="135"/>
      <c r="AO26" s="125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36"/>
      <c r="CI26" s="120"/>
      <c r="CJ26" s="110"/>
      <c r="CK26" s="107"/>
      <c r="CL26" s="107"/>
    </row>
    <row r="27" spans="2:90" s="108" customFormat="1" ht="20.100000000000001" customHeight="1" x14ac:dyDescent="0.5">
      <c r="B27" s="338">
        <v>22</v>
      </c>
      <c r="C27" s="315"/>
      <c r="D27" s="342"/>
      <c r="E27" s="347"/>
      <c r="F27" s="140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16"/>
      <c r="V27" s="116"/>
      <c r="W27" s="116"/>
      <c r="X27" s="116"/>
      <c r="Y27" s="117"/>
      <c r="Z27" s="116"/>
      <c r="AA27" s="116"/>
      <c r="AB27" s="116"/>
      <c r="AC27" s="116"/>
      <c r="AD27" s="116"/>
      <c r="AE27" s="141"/>
      <c r="AF27" s="141"/>
      <c r="AG27" s="141"/>
      <c r="AH27" s="141"/>
      <c r="AI27" s="141"/>
      <c r="AJ27" s="141"/>
      <c r="AK27" s="141"/>
      <c r="AL27" s="141"/>
      <c r="AM27" s="123"/>
      <c r="AN27" s="135"/>
      <c r="AO27" s="125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36"/>
      <c r="CI27" s="120"/>
      <c r="CJ27" s="110"/>
      <c r="CK27" s="107"/>
      <c r="CL27" s="107"/>
    </row>
    <row r="28" spans="2:90" s="108" customFormat="1" ht="20.100000000000001" customHeight="1" x14ac:dyDescent="0.5">
      <c r="B28" s="338">
        <v>23</v>
      </c>
      <c r="C28" s="315"/>
      <c r="D28" s="342"/>
      <c r="E28" s="347"/>
      <c r="F28" s="140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41"/>
      <c r="AF28" s="141"/>
      <c r="AG28" s="141"/>
      <c r="AH28" s="141"/>
      <c r="AI28" s="141"/>
      <c r="AJ28" s="141"/>
      <c r="AK28" s="141"/>
      <c r="AL28" s="141"/>
      <c r="AM28" s="123"/>
      <c r="AN28" s="135"/>
      <c r="AO28" s="125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36"/>
      <c r="CI28" s="120"/>
      <c r="CJ28" s="110"/>
      <c r="CK28" s="107"/>
      <c r="CL28" s="107"/>
    </row>
    <row r="29" spans="2:90" s="108" customFormat="1" ht="20.100000000000001" customHeight="1" x14ac:dyDescent="0.5">
      <c r="B29" s="338">
        <v>24</v>
      </c>
      <c r="C29" s="315"/>
      <c r="D29" s="342"/>
      <c r="E29" s="347"/>
      <c r="F29" s="140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16"/>
      <c r="V29" s="116"/>
      <c r="W29" s="116"/>
      <c r="X29" s="116"/>
      <c r="Y29" s="117"/>
      <c r="Z29" s="116"/>
      <c r="AA29" s="116"/>
      <c r="AB29" s="116"/>
      <c r="AC29" s="116"/>
      <c r="AD29" s="116"/>
      <c r="AE29" s="141"/>
      <c r="AF29" s="141"/>
      <c r="AG29" s="141"/>
      <c r="AH29" s="141"/>
      <c r="AI29" s="141"/>
      <c r="AJ29" s="141"/>
      <c r="AK29" s="141"/>
      <c r="AL29" s="141"/>
      <c r="AM29" s="123"/>
      <c r="AN29" s="135"/>
      <c r="AO29" s="125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36"/>
      <c r="CI29" s="120"/>
      <c r="CJ29" s="110"/>
      <c r="CK29" s="107"/>
      <c r="CL29" s="107"/>
    </row>
    <row r="30" spans="2:90" s="108" customFormat="1" ht="20.100000000000001" customHeight="1" x14ac:dyDescent="0.5">
      <c r="B30" s="338">
        <v>25</v>
      </c>
      <c r="C30" s="315"/>
      <c r="D30" s="342"/>
      <c r="E30" s="347"/>
      <c r="F30" s="140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16"/>
      <c r="V30" s="116"/>
      <c r="W30" s="116"/>
      <c r="X30" s="116"/>
      <c r="Y30" s="117"/>
      <c r="Z30" s="116"/>
      <c r="AA30" s="116"/>
      <c r="AB30" s="116"/>
      <c r="AC30" s="116"/>
      <c r="AD30" s="116"/>
      <c r="AE30" s="141"/>
      <c r="AF30" s="141"/>
      <c r="AG30" s="141"/>
      <c r="AH30" s="141"/>
      <c r="AI30" s="141"/>
      <c r="AJ30" s="141"/>
      <c r="AK30" s="141"/>
      <c r="AL30" s="141"/>
      <c r="AM30" s="123"/>
      <c r="AN30" s="135"/>
      <c r="AO30" s="125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36"/>
      <c r="CI30" s="120"/>
      <c r="CJ30" s="110"/>
      <c r="CK30" s="107"/>
      <c r="CL30" s="107"/>
    </row>
    <row r="31" spans="2:90" s="108" customFormat="1" ht="20.100000000000001" customHeight="1" x14ac:dyDescent="0.5">
      <c r="B31" s="338">
        <v>26</v>
      </c>
      <c r="C31" s="315"/>
      <c r="D31" s="342"/>
      <c r="E31" s="134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5"/>
      <c r="AF31" s="115"/>
      <c r="AG31" s="115"/>
      <c r="AH31" s="115"/>
      <c r="AI31" s="115"/>
      <c r="AJ31" s="115"/>
      <c r="AK31" s="115"/>
      <c r="AL31" s="115"/>
      <c r="AM31" s="123"/>
      <c r="AN31" s="135"/>
      <c r="AO31" s="125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36"/>
      <c r="CI31" s="120">
        <f t="shared" si="0"/>
        <v>80</v>
      </c>
      <c r="CJ31" s="110">
        <v>21</v>
      </c>
      <c r="CK31" s="107"/>
      <c r="CL31" s="107">
        <f t="shared" si="1"/>
        <v>0</v>
      </c>
    </row>
    <row r="32" spans="2:90" s="108" customFormat="1" ht="20.100000000000001" customHeight="1" x14ac:dyDescent="0.5">
      <c r="B32" s="338">
        <v>27</v>
      </c>
      <c r="C32" s="315"/>
      <c r="D32" s="342"/>
      <c r="E32" s="314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5"/>
      <c r="AF32" s="115"/>
      <c r="AG32" s="115"/>
      <c r="AH32" s="115"/>
      <c r="AI32" s="115"/>
      <c r="AJ32" s="115"/>
      <c r="AK32" s="115"/>
      <c r="AL32" s="115"/>
      <c r="AM32" s="123"/>
      <c r="AN32" s="135"/>
      <c r="AO32" s="125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36"/>
      <c r="CI32" s="120">
        <f t="shared" si="0"/>
        <v>80</v>
      </c>
      <c r="CJ32" s="110">
        <v>22</v>
      </c>
      <c r="CK32" s="107"/>
      <c r="CL32" s="107">
        <f t="shared" si="1"/>
        <v>0</v>
      </c>
    </row>
    <row r="33" spans="2:90" s="108" customFormat="1" ht="20.100000000000001" customHeight="1" x14ac:dyDescent="0.5">
      <c r="B33" s="338">
        <v>28</v>
      </c>
      <c r="C33" s="315"/>
      <c r="D33" s="476"/>
      <c r="E33" s="477"/>
      <c r="F33" s="138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39"/>
      <c r="AF33" s="139"/>
      <c r="AG33" s="139"/>
      <c r="AH33" s="139"/>
      <c r="AI33" s="139"/>
      <c r="AJ33" s="139"/>
      <c r="AK33" s="139"/>
      <c r="AL33" s="139"/>
      <c r="AM33" s="123"/>
      <c r="AN33" s="135"/>
      <c r="AO33" s="125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36"/>
      <c r="CI33" s="120">
        <f t="shared" si="0"/>
        <v>80</v>
      </c>
      <c r="CJ33" s="110">
        <v>23</v>
      </c>
      <c r="CK33" s="107"/>
      <c r="CL33" s="107">
        <f t="shared" si="1"/>
        <v>0</v>
      </c>
    </row>
    <row r="34" spans="2:90" s="108" customFormat="1" ht="20.100000000000001" customHeight="1" x14ac:dyDescent="0.5">
      <c r="B34" s="338">
        <v>29</v>
      </c>
      <c r="C34" s="315"/>
      <c r="D34" s="342"/>
      <c r="E34" s="113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5"/>
      <c r="AF34" s="115"/>
      <c r="AG34" s="115"/>
      <c r="AH34" s="115"/>
      <c r="AI34" s="115"/>
      <c r="AJ34" s="115"/>
      <c r="AK34" s="115"/>
      <c r="AL34" s="115"/>
      <c r="AM34" s="123"/>
      <c r="AN34" s="135"/>
      <c r="AO34" s="125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36"/>
      <c r="CI34" s="120">
        <f t="shared" si="0"/>
        <v>80</v>
      </c>
      <c r="CJ34" s="110">
        <v>24</v>
      </c>
      <c r="CK34" s="107"/>
      <c r="CL34" s="107">
        <f t="shared" si="1"/>
        <v>0</v>
      </c>
    </row>
    <row r="35" spans="2:90" s="108" customFormat="1" ht="20.100000000000001" customHeight="1" x14ac:dyDescent="0.5">
      <c r="B35" s="338">
        <v>30</v>
      </c>
      <c r="C35" s="111"/>
      <c r="D35" s="346"/>
      <c r="E35" s="113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5"/>
      <c r="AF35" s="115"/>
      <c r="AG35" s="115"/>
      <c r="AH35" s="115"/>
      <c r="AI35" s="115"/>
      <c r="AJ35" s="115"/>
      <c r="AK35" s="115"/>
      <c r="AL35" s="115"/>
      <c r="AM35" s="123"/>
      <c r="AN35" s="135"/>
      <c r="AO35" s="125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36"/>
      <c r="CI35" s="120">
        <f t="shared" si="0"/>
        <v>80</v>
      </c>
      <c r="CJ35" s="110">
        <v>25</v>
      </c>
      <c r="CK35" s="107"/>
      <c r="CL35" s="107">
        <f t="shared" si="1"/>
        <v>0</v>
      </c>
    </row>
    <row r="36" spans="2:90" s="108" customFormat="1" ht="20.100000000000001" customHeight="1" x14ac:dyDescent="0.5">
      <c r="B36" s="338">
        <v>31</v>
      </c>
      <c r="C36" s="111"/>
      <c r="D36" s="467"/>
      <c r="E36" s="468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5"/>
      <c r="AF36" s="115"/>
      <c r="AG36" s="115"/>
      <c r="AH36" s="115"/>
      <c r="AI36" s="115"/>
      <c r="AJ36" s="115"/>
      <c r="AK36" s="115"/>
      <c r="AL36" s="115"/>
      <c r="AM36" s="123"/>
      <c r="AN36" s="135"/>
      <c r="AO36" s="125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36"/>
      <c r="CI36" s="120">
        <f t="shared" si="0"/>
        <v>80</v>
      </c>
      <c r="CJ36" s="110">
        <v>26</v>
      </c>
      <c r="CK36" s="107"/>
      <c r="CL36" s="107">
        <f t="shared" si="1"/>
        <v>0</v>
      </c>
    </row>
    <row r="37" spans="2:90" s="108" customFormat="1" ht="20.100000000000001" customHeight="1" x14ac:dyDescent="0.5">
      <c r="B37" s="338">
        <v>32</v>
      </c>
      <c r="C37" s="111"/>
      <c r="D37" s="346"/>
      <c r="E37" s="113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5"/>
      <c r="AF37" s="115"/>
      <c r="AG37" s="115"/>
      <c r="AH37" s="115"/>
      <c r="AI37" s="115"/>
      <c r="AJ37" s="115"/>
      <c r="AK37" s="115"/>
      <c r="AL37" s="115"/>
      <c r="AM37" s="123"/>
      <c r="AN37" s="135"/>
      <c r="AO37" s="125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36"/>
      <c r="CI37" s="120">
        <f t="shared" si="0"/>
        <v>80</v>
      </c>
      <c r="CJ37" s="110">
        <v>27</v>
      </c>
      <c r="CK37" s="107"/>
      <c r="CL37" s="107">
        <f t="shared" si="1"/>
        <v>0</v>
      </c>
    </row>
    <row r="38" spans="2:90" s="108" customFormat="1" ht="20.100000000000001" customHeight="1" x14ac:dyDescent="0.5">
      <c r="B38" s="338">
        <v>33</v>
      </c>
      <c r="C38" s="142"/>
      <c r="D38" s="361"/>
      <c r="E38" s="144"/>
      <c r="F38" s="114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6"/>
      <c r="V38" s="116"/>
      <c r="W38" s="116"/>
      <c r="X38" s="116"/>
      <c r="Y38" s="117"/>
      <c r="Z38" s="116"/>
      <c r="AA38" s="116"/>
      <c r="AB38" s="116"/>
      <c r="AC38" s="116"/>
      <c r="AD38" s="116"/>
      <c r="AE38" s="115"/>
      <c r="AF38" s="115"/>
      <c r="AG38" s="115"/>
      <c r="AH38" s="115"/>
      <c r="AI38" s="115"/>
      <c r="AJ38" s="115"/>
      <c r="AK38" s="115"/>
      <c r="AL38" s="115"/>
      <c r="AM38" s="123"/>
      <c r="AN38" s="135"/>
      <c r="AO38" s="125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36"/>
      <c r="CI38" s="120">
        <f t="shared" si="0"/>
        <v>80</v>
      </c>
      <c r="CJ38" s="110">
        <v>28</v>
      </c>
      <c r="CK38" s="107"/>
      <c r="CL38" s="107">
        <f t="shared" si="1"/>
        <v>0</v>
      </c>
    </row>
    <row r="39" spans="2:90" s="108" customFormat="1" ht="20.100000000000001" customHeight="1" x14ac:dyDescent="0.5">
      <c r="B39" s="338">
        <v>34</v>
      </c>
      <c r="C39" s="142"/>
      <c r="D39" s="361"/>
      <c r="E39" s="144"/>
      <c r="F39" s="114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16"/>
      <c r="W39" s="116"/>
      <c r="X39" s="116"/>
      <c r="Y39" s="117"/>
      <c r="Z39" s="116"/>
      <c r="AA39" s="116"/>
      <c r="AB39" s="116"/>
      <c r="AC39" s="116"/>
      <c r="AD39" s="116"/>
      <c r="AE39" s="115"/>
      <c r="AF39" s="115"/>
      <c r="AG39" s="115"/>
      <c r="AH39" s="115"/>
      <c r="AI39" s="115"/>
      <c r="AJ39" s="115"/>
      <c r="AK39" s="115"/>
      <c r="AL39" s="115"/>
      <c r="AM39" s="123"/>
      <c r="AN39" s="135"/>
      <c r="AO39" s="125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36"/>
      <c r="CI39" s="120">
        <f t="shared" si="0"/>
        <v>80</v>
      </c>
      <c r="CJ39" s="110">
        <v>29</v>
      </c>
      <c r="CK39" s="107"/>
      <c r="CL39" s="107">
        <f t="shared" si="1"/>
        <v>0</v>
      </c>
    </row>
    <row r="40" spans="2:90" s="108" customFormat="1" ht="20.100000000000001" customHeight="1" x14ac:dyDescent="0.5">
      <c r="B40" s="338">
        <v>35</v>
      </c>
      <c r="C40" s="142"/>
      <c r="D40" s="361"/>
      <c r="E40" s="145"/>
      <c r="F40" s="114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6"/>
      <c r="V40" s="116"/>
      <c r="W40" s="116"/>
      <c r="X40" s="116"/>
      <c r="Y40" s="117"/>
      <c r="Z40" s="116"/>
      <c r="AA40" s="116"/>
      <c r="AB40" s="116"/>
      <c r="AC40" s="116"/>
      <c r="AD40" s="116"/>
      <c r="AE40" s="115"/>
      <c r="AF40" s="115"/>
      <c r="AG40" s="115"/>
      <c r="AH40" s="115"/>
      <c r="AI40" s="115"/>
      <c r="AJ40" s="115"/>
      <c r="AK40" s="115"/>
      <c r="AL40" s="115"/>
      <c r="AM40" s="123"/>
      <c r="AN40" s="135"/>
      <c r="AO40" s="125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36"/>
      <c r="CI40" s="120">
        <f t="shared" si="0"/>
        <v>80</v>
      </c>
      <c r="CJ40" s="110">
        <v>30</v>
      </c>
      <c r="CK40" s="107"/>
      <c r="CL40" s="107">
        <f t="shared" si="1"/>
        <v>0</v>
      </c>
    </row>
  </sheetData>
  <mergeCells count="15">
    <mergeCell ref="B1:AM1"/>
    <mergeCell ref="B2:B5"/>
    <mergeCell ref="C2:C5"/>
    <mergeCell ref="D2:D5"/>
    <mergeCell ref="CI2:CI3"/>
    <mergeCell ref="D17:E17"/>
    <mergeCell ref="D9:E9"/>
    <mergeCell ref="CN11:CW12"/>
    <mergeCell ref="CN13:CW14"/>
    <mergeCell ref="CN15:CR16"/>
    <mergeCell ref="D20:E20"/>
    <mergeCell ref="D22:E22"/>
    <mergeCell ref="D24:E24"/>
    <mergeCell ref="D33:E33"/>
    <mergeCell ref="D36:E36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87" orientation="portrait" r:id="rId1"/>
  <headerFooter alignWithMargins="0"/>
  <colBreaks count="2" manualBreakCount="2">
    <brk id="39" max="34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ปกห้อง6-1</vt:lpstr>
      <vt:lpstr>ผลการเรียนรู้</vt:lpstr>
      <vt:lpstr>หน่วยการเรียนรู้</vt:lpstr>
      <vt:lpstr>เวลาเรียน6-1</vt:lpstr>
      <vt:lpstr>รวมคะแนน6-1</vt:lpstr>
      <vt:lpstr>ใบประกาศผลการเรียน6-1</vt:lpstr>
      <vt:lpstr>คุณลักษณะ6-1</vt:lpstr>
      <vt:lpstr>ปกห้อง6-2</vt:lpstr>
      <vt:lpstr>เวลาเรียน6-2</vt:lpstr>
      <vt:lpstr>รวมคะแนน6-2</vt:lpstr>
      <vt:lpstr>ใบประกาศผลการเรียน6-2</vt:lpstr>
      <vt:lpstr>คุณลักษณะ6-2</vt:lpstr>
      <vt:lpstr>'คุณลักษณะ6-1'!Print_Area</vt:lpstr>
      <vt:lpstr>'คุณลักษณะ6-2'!Print_Area</vt:lpstr>
      <vt:lpstr>'ใบประกาศผลการเรียน6-1'!Print_Area</vt:lpstr>
      <vt:lpstr>'ใบประกาศผลการเรียน6-2'!Print_Area</vt:lpstr>
      <vt:lpstr>'ปกห้อง6-1'!Print_Area</vt:lpstr>
      <vt:lpstr>'ปกห้อง6-2'!Print_Area</vt:lpstr>
      <vt:lpstr>ผลการเรียนรู้!Print_Area</vt:lpstr>
      <vt:lpstr>'รวมคะแนน6-1'!Print_Area</vt:lpstr>
      <vt:lpstr>'รวมคะแนน6-2'!Print_Area</vt:lpstr>
      <vt:lpstr>'เวลาเรียน6-1'!Print_Area</vt:lpstr>
      <vt:lpstr>'เวลาเรียน6-2'!Print_Area</vt:lpstr>
      <vt:lpstr>หน่วยการเรียนรู้!Print_Area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2021-03-21T14:21:05Z</cp:lastPrinted>
  <dcterms:created xsi:type="dcterms:W3CDTF">2020-09-20T14:47:27Z</dcterms:created>
  <dcterms:modified xsi:type="dcterms:W3CDTF">2021-03-21T14:32:33Z</dcterms:modified>
</cp:coreProperties>
</file>